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データ 001 ホームページ\果樹経営様式-新\"/>
    </mc:Choice>
  </mc:AlternateContent>
  <bookViews>
    <workbookView xWindow="0" yWindow="0" windowWidth="8196" windowHeight="4608" tabRatio="599" activeTab="1"/>
  </bookViews>
  <sheets>
    <sheet name="3-2号（⓪表紙）" sheetId="5" r:id="rId1"/>
    <sheet name="(①本体)" sheetId="1" r:id="rId2"/>
    <sheet name="(②継続理由)" sheetId="3" r:id="rId3"/>
    <sheet name="(③記入要領)" sheetId="4" r:id="rId4"/>
    <sheet name="リスト" sheetId="7" r:id="rId5"/>
    <sheet name="品目計" sheetId="8" r:id="rId6"/>
    <sheet name="内訳" sheetId="9" r:id="rId7"/>
  </sheets>
  <definedNames>
    <definedName name="_xlnm._FilterDatabase" localSheetId="1" hidden="1">'(①本体)'!$A$15:$FH$222</definedName>
    <definedName name="_xlnm.Print_Area" localSheetId="1">'(①本体)'!$A$1:$FI$224</definedName>
    <definedName name="_xlnm.Print_Area" localSheetId="0">'3-2号（⓪表紙）'!$A$1:$N$138</definedName>
    <definedName name="_xlnm.Print_Area" localSheetId="6">内訳!$A$1:$W$100</definedName>
    <definedName name="_xlnm.Print_Titles" localSheetId="1">'(①本体)'!$D:$G,'(①本体)'!$8:$15</definedName>
    <definedName name="_xlnm.Print_Titles" localSheetId="0">'3-2号（⓪表紙）'!$10:$12</definedName>
    <definedName name="いちじく">#REF!</definedName>
    <definedName name="うめ">#REF!</definedName>
    <definedName name="うんしゅう">#REF!</definedName>
    <definedName name="うんしゅうみかん_極早生">#REF!</definedName>
    <definedName name="うんしゅうみかん_根域制限栽培">#REF!</definedName>
    <definedName name="うんしゅうみかん_早生">#REF!</definedName>
    <definedName name="うんしゅうみかん_普通">#REF!</definedName>
    <definedName name="おうとう">#REF!</definedName>
    <definedName name="かき_ジョイント栽培">#REF!</definedName>
    <definedName name="かき_普通栽培">#REF!</definedName>
    <definedName name="かんきつ">#REF!</definedName>
    <definedName name="キウイフルーツ">#REF!</definedName>
    <definedName name="くり">#REF!</definedName>
    <definedName name="すもも_ジョイント栽培">#REF!</definedName>
    <definedName name="すもも_普通栽培">#REF!</definedName>
    <definedName name="その他かんきつ類">#REF!</definedName>
    <definedName name="その他果樹">#REF!</definedName>
    <definedName name="なし">#REF!</definedName>
    <definedName name="なし_ジョイント栽培">#REF!</definedName>
    <definedName name="なし_根域制限栽培">#REF!</definedName>
    <definedName name="なし_普通栽培">#REF!</definedName>
    <definedName name="パインアップル">#REF!</definedName>
    <definedName name="びわ">#REF!</definedName>
    <definedName name="ぶどう">#REF!</definedName>
    <definedName name="ぶどう_垣根栽培">#REF!</definedName>
    <definedName name="ぶどう_根域制限栽培">#REF!</definedName>
    <definedName name="ぶどう_普通栽培">#REF!</definedName>
    <definedName name="もも">#REF!</definedName>
    <definedName name="りんご">#REF!</definedName>
    <definedName name="りんご_わい化栽培">#REF!</definedName>
    <definedName name="りんご_新わい化栽培">#REF!</definedName>
    <definedName name="りんご_超高密植栽培">#REF!</definedName>
    <definedName name="りんご_普通栽培">#REF!</definedName>
    <definedName name="下限本数">#REF!</definedName>
    <definedName name="品目">#REF!</definedName>
    <definedName name="品目２">#REF!</definedName>
    <definedName name="放任園発生防止">#REF!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6" i="1" l="1"/>
  <c r="FQ215" i="1" l="1"/>
  <c r="FR215" i="1" s="1"/>
  <c r="FP215" i="1"/>
  <c r="FQ214" i="1"/>
  <c r="FR214" i="1" s="1"/>
  <c r="FP214" i="1"/>
  <c r="FR213" i="1"/>
  <c r="FQ213" i="1"/>
  <c r="FP213" i="1"/>
  <c r="FR212" i="1"/>
  <c r="FQ212" i="1"/>
  <c r="FP212" i="1"/>
  <c r="FQ211" i="1"/>
  <c r="FR211" i="1" s="1"/>
  <c r="FP211" i="1"/>
  <c r="FQ210" i="1"/>
  <c r="FR210" i="1" s="1"/>
  <c r="FP210" i="1"/>
  <c r="FQ209" i="1"/>
  <c r="FP209" i="1"/>
  <c r="FR209" i="1" s="1"/>
  <c r="FQ208" i="1"/>
  <c r="FR208" i="1" s="1"/>
  <c r="FP208" i="1"/>
  <c r="FQ207" i="1"/>
  <c r="FR207" i="1" s="1"/>
  <c r="FP207" i="1"/>
  <c r="FQ206" i="1"/>
  <c r="FR206" i="1" s="1"/>
  <c r="FP206" i="1"/>
  <c r="FR205" i="1"/>
  <c r="FQ205" i="1"/>
  <c r="FP205" i="1"/>
  <c r="FR204" i="1"/>
  <c r="FQ204" i="1"/>
  <c r="FP204" i="1"/>
  <c r="FQ203" i="1"/>
  <c r="FR203" i="1" s="1"/>
  <c r="FP203" i="1"/>
  <c r="FQ202" i="1"/>
  <c r="FR202" i="1" s="1"/>
  <c r="FP202" i="1"/>
  <c r="FQ201" i="1"/>
  <c r="FP201" i="1"/>
  <c r="FR201" i="1" s="1"/>
  <c r="FQ200" i="1"/>
  <c r="FR200" i="1" s="1"/>
  <c r="FP200" i="1"/>
  <c r="FQ199" i="1"/>
  <c r="FR199" i="1" s="1"/>
  <c r="FP199" i="1"/>
  <c r="FQ198" i="1"/>
  <c r="FR198" i="1" s="1"/>
  <c r="FP198" i="1"/>
  <c r="FR197" i="1"/>
  <c r="FQ197" i="1"/>
  <c r="FP197" i="1"/>
  <c r="FR196" i="1"/>
  <c r="FQ196" i="1"/>
  <c r="FP196" i="1"/>
  <c r="FQ195" i="1"/>
  <c r="FR195" i="1" s="1"/>
  <c r="FP195" i="1"/>
  <c r="FQ194" i="1"/>
  <c r="FR194" i="1" s="1"/>
  <c r="FP194" i="1"/>
  <c r="FQ193" i="1"/>
  <c r="FP193" i="1"/>
  <c r="FR193" i="1" s="1"/>
  <c r="FQ192" i="1"/>
  <c r="FR192" i="1" s="1"/>
  <c r="FP192" i="1"/>
  <c r="FQ191" i="1"/>
  <c r="FR191" i="1" s="1"/>
  <c r="FP191" i="1"/>
  <c r="FQ190" i="1"/>
  <c r="FR190" i="1" s="1"/>
  <c r="FP190" i="1"/>
  <c r="FR189" i="1"/>
  <c r="FQ189" i="1"/>
  <c r="FP189" i="1"/>
  <c r="FR188" i="1"/>
  <c r="FQ188" i="1"/>
  <c r="FP188" i="1"/>
  <c r="FQ187" i="1"/>
  <c r="FR187" i="1" s="1"/>
  <c r="FP187" i="1"/>
  <c r="FQ186" i="1"/>
  <c r="FR186" i="1" s="1"/>
  <c r="FP186" i="1"/>
  <c r="FQ185" i="1"/>
  <c r="FP185" i="1"/>
  <c r="FR185" i="1" s="1"/>
  <c r="FQ184" i="1"/>
  <c r="FR184" i="1" s="1"/>
  <c r="FP184" i="1"/>
  <c r="FQ183" i="1"/>
  <c r="FR183" i="1" s="1"/>
  <c r="FP183" i="1"/>
  <c r="FQ182" i="1"/>
  <c r="FR182" i="1" s="1"/>
  <c r="FP182" i="1"/>
  <c r="FR181" i="1"/>
  <c r="FQ181" i="1"/>
  <c r="FP181" i="1"/>
  <c r="FR180" i="1"/>
  <c r="FQ180" i="1"/>
  <c r="FP180" i="1"/>
  <c r="FQ179" i="1"/>
  <c r="FR179" i="1" s="1"/>
  <c r="FP179" i="1"/>
  <c r="FQ178" i="1"/>
  <c r="FR178" i="1" s="1"/>
  <c r="FP178" i="1"/>
  <c r="FQ177" i="1"/>
  <c r="FP177" i="1"/>
  <c r="FR177" i="1" s="1"/>
  <c r="FQ176" i="1"/>
  <c r="FR176" i="1" s="1"/>
  <c r="FP176" i="1"/>
  <c r="FQ175" i="1"/>
  <c r="FR175" i="1" s="1"/>
  <c r="FP175" i="1"/>
  <c r="FQ174" i="1"/>
  <c r="FR174" i="1" s="1"/>
  <c r="FP174" i="1"/>
  <c r="FR173" i="1"/>
  <c r="FQ173" i="1"/>
  <c r="FP173" i="1"/>
  <c r="FR172" i="1"/>
  <c r="FQ172" i="1"/>
  <c r="FP172" i="1"/>
  <c r="FQ171" i="1"/>
  <c r="FR171" i="1" s="1"/>
  <c r="FP171" i="1"/>
  <c r="FQ170" i="1"/>
  <c r="FR170" i="1" s="1"/>
  <c r="FP170" i="1"/>
  <c r="FQ169" i="1"/>
  <c r="FP169" i="1"/>
  <c r="FR169" i="1" s="1"/>
  <c r="FQ168" i="1"/>
  <c r="FR168" i="1" s="1"/>
  <c r="FP168" i="1"/>
  <c r="FQ167" i="1"/>
  <c r="FR167" i="1" s="1"/>
  <c r="FP167" i="1"/>
  <c r="FQ166" i="1"/>
  <c r="FR166" i="1" s="1"/>
  <c r="FP166" i="1"/>
  <c r="FR165" i="1"/>
  <c r="FQ165" i="1"/>
  <c r="FP165" i="1"/>
  <c r="FR164" i="1"/>
  <c r="FQ164" i="1"/>
  <c r="FP164" i="1"/>
  <c r="FQ163" i="1"/>
  <c r="FR163" i="1" s="1"/>
  <c r="FP163" i="1"/>
  <c r="FQ162" i="1"/>
  <c r="FR162" i="1" s="1"/>
  <c r="FP162" i="1"/>
  <c r="FQ161" i="1"/>
  <c r="FP161" i="1"/>
  <c r="FR161" i="1" s="1"/>
  <c r="FQ160" i="1"/>
  <c r="FR160" i="1" s="1"/>
  <c r="FP160" i="1"/>
  <c r="FQ159" i="1"/>
  <c r="FR159" i="1" s="1"/>
  <c r="FP159" i="1"/>
  <c r="FQ158" i="1"/>
  <c r="FR158" i="1" s="1"/>
  <c r="FP158" i="1"/>
  <c r="FR157" i="1"/>
  <c r="FQ157" i="1"/>
  <c r="FP157" i="1"/>
  <c r="FR156" i="1"/>
  <c r="FQ156" i="1"/>
  <c r="FP156" i="1"/>
  <c r="FQ155" i="1"/>
  <c r="FR155" i="1" s="1"/>
  <c r="FP155" i="1"/>
  <c r="FQ154" i="1"/>
  <c r="FR154" i="1" s="1"/>
  <c r="FP154" i="1"/>
  <c r="FQ153" i="1"/>
  <c r="FP153" i="1"/>
  <c r="FR153" i="1" s="1"/>
  <c r="FQ152" i="1"/>
  <c r="FR152" i="1" s="1"/>
  <c r="FP152" i="1"/>
  <c r="FQ151" i="1"/>
  <c r="FR151" i="1" s="1"/>
  <c r="FP151" i="1"/>
  <c r="FQ150" i="1"/>
  <c r="FR150" i="1" s="1"/>
  <c r="FP150" i="1"/>
  <c r="FR149" i="1"/>
  <c r="FQ149" i="1"/>
  <c r="FP149" i="1"/>
  <c r="FR148" i="1"/>
  <c r="FQ148" i="1"/>
  <c r="FP148" i="1"/>
  <c r="FQ147" i="1"/>
  <c r="FR147" i="1" s="1"/>
  <c r="FP147" i="1"/>
  <c r="FQ146" i="1"/>
  <c r="FR146" i="1" s="1"/>
  <c r="FP146" i="1"/>
  <c r="FQ145" i="1"/>
  <c r="FP145" i="1"/>
  <c r="FR145" i="1" s="1"/>
  <c r="FQ144" i="1"/>
  <c r="FR144" i="1" s="1"/>
  <c r="FP144" i="1"/>
  <c r="FQ143" i="1"/>
  <c r="FR143" i="1" s="1"/>
  <c r="FP143" i="1"/>
  <c r="FQ142" i="1"/>
  <c r="FR142" i="1" s="1"/>
  <c r="FP142" i="1"/>
  <c r="FR141" i="1"/>
  <c r="FQ141" i="1"/>
  <c r="FP141" i="1"/>
  <c r="FR140" i="1"/>
  <c r="FQ140" i="1"/>
  <c r="FP140" i="1"/>
  <c r="FQ139" i="1"/>
  <c r="FR139" i="1" s="1"/>
  <c r="FP139" i="1"/>
  <c r="FQ138" i="1"/>
  <c r="FR138" i="1" s="1"/>
  <c r="FP138" i="1"/>
  <c r="FQ137" i="1"/>
  <c r="FP137" i="1"/>
  <c r="FR137" i="1" s="1"/>
  <c r="FQ136" i="1"/>
  <c r="FR136" i="1" s="1"/>
  <c r="FP136" i="1"/>
  <c r="FQ135" i="1"/>
  <c r="FR135" i="1" s="1"/>
  <c r="FP135" i="1"/>
  <c r="FQ134" i="1"/>
  <c r="FR134" i="1" s="1"/>
  <c r="FP134" i="1"/>
  <c r="FR133" i="1"/>
  <c r="FQ133" i="1"/>
  <c r="FP133" i="1"/>
  <c r="FR132" i="1"/>
  <c r="FQ132" i="1"/>
  <c r="FP132" i="1"/>
  <c r="FQ131" i="1"/>
  <c r="FR131" i="1" s="1"/>
  <c r="FP131" i="1"/>
  <c r="FQ130" i="1"/>
  <c r="FR130" i="1" s="1"/>
  <c r="FP130" i="1"/>
  <c r="FQ129" i="1"/>
  <c r="FP129" i="1"/>
  <c r="FR129" i="1" s="1"/>
  <c r="FQ128" i="1"/>
  <c r="FR128" i="1" s="1"/>
  <c r="FP128" i="1"/>
  <c r="FQ127" i="1"/>
  <c r="FR127" i="1" s="1"/>
  <c r="FP127" i="1"/>
  <c r="FQ126" i="1"/>
  <c r="FR126" i="1" s="1"/>
  <c r="FP126" i="1"/>
  <c r="FR125" i="1"/>
  <c r="FQ125" i="1"/>
  <c r="FP125" i="1"/>
  <c r="FR124" i="1"/>
  <c r="FQ124" i="1"/>
  <c r="FP124" i="1"/>
  <c r="FQ123" i="1"/>
  <c r="FR123" i="1" s="1"/>
  <c r="FP123" i="1"/>
  <c r="FQ122" i="1"/>
  <c r="FR122" i="1" s="1"/>
  <c r="FP122" i="1"/>
  <c r="FQ121" i="1"/>
  <c r="FP121" i="1"/>
  <c r="FR121" i="1" s="1"/>
  <c r="FQ120" i="1"/>
  <c r="FR120" i="1" s="1"/>
  <c r="FP120" i="1"/>
  <c r="FQ119" i="1"/>
  <c r="FR119" i="1" s="1"/>
  <c r="FP119" i="1"/>
  <c r="FQ118" i="1"/>
  <c r="FR118" i="1" s="1"/>
  <c r="FP118" i="1"/>
  <c r="FR117" i="1"/>
  <c r="FQ117" i="1"/>
  <c r="FP117" i="1"/>
  <c r="FR116" i="1"/>
  <c r="FQ116" i="1"/>
  <c r="FP116" i="1"/>
  <c r="FQ115" i="1"/>
  <c r="FR115" i="1" s="1"/>
  <c r="FP115" i="1"/>
  <c r="FQ114" i="1"/>
  <c r="FR114" i="1" s="1"/>
  <c r="FP114" i="1"/>
  <c r="FQ113" i="1"/>
  <c r="FP113" i="1"/>
  <c r="FR113" i="1" s="1"/>
  <c r="FQ112" i="1"/>
  <c r="FR112" i="1" s="1"/>
  <c r="FP112" i="1"/>
  <c r="FQ111" i="1"/>
  <c r="FR111" i="1" s="1"/>
  <c r="FP111" i="1"/>
  <c r="FQ110" i="1"/>
  <c r="FR110" i="1" s="1"/>
  <c r="FP110" i="1"/>
  <c r="FR109" i="1"/>
  <c r="FQ109" i="1"/>
  <c r="FP109" i="1"/>
  <c r="FR108" i="1"/>
  <c r="FQ108" i="1"/>
  <c r="FP108" i="1"/>
  <c r="FQ107" i="1"/>
  <c r="FR107" i="1" s="1"/>
  <c r="FP107" i="1"/>
  <c r="FQ106" i="1"/>
  <c r="FR106" i="1" s="1"/>
  <c r="FP106" i="1"/>
  <c r="FQ105" i="1"/>
  <c r="FP105" i="1"/>
  <c r="FR105" i="1" s="1"/>
  <c r="FQ104" i="1"/>
  <c r="FR104" i="1" s="1"/>
  <c r="FP104" i="1"/>
  <c r="FQ103" i="1"/>
  <c r="FR103" i="1" s="1"/>
  <c r="FP103" i="1"/>
  <c r="FQ102" i="1"/>
  <c r="FR102" i="1" s="1"/>
  <c r="FP102" i="1"/>
  <c r="FR101" i="1"/>
  <c r="FQ101" i="1"/>
  <c r="FP101" i="1"/>
  <c r="FR100" i="1"/>
  <c r="FQ100" i="1"/>
  <c r="FP100" i="1"/>
  <c r="FQ99" i="1"/>
  <c r="FR99" i="1" s="1"/>
  <c r="FP99" i="1"/>
  <c r="FQ98" i="1"/>
  <c r="FR98" i="1" s="1"/>
  <c r="FP98" i="1"/>
  <c r="FQ97" i="1"/>
  <c r="FP97" i="1"/>
  <c r="FR97" i="1" s="1"/>
  <c r="FQ96" i="1"/>
  <c r="FR96" i="1" s="1"/>
  <c r="FP96" i="1"/>
  <c r="FQ95" i="1"/>
  <c r="FR95" i="1" s="1"/>
  <c r="FP95" i="1"/>
  <c r="FQ94" i="1"/>
  <c r="FR94" i="1" s="1"/>
  <c r="FP94" i="1"/>
  <c r="FR93" i="1"/>
  <c r="FQ93" i="1"/>
  <c r="FP93" i="1"/>
  <c r="FR92" i="1"/>
  <c r="FQ92" i="1"/>
  <c r="FP92" i="1"/>
  <c r="FQ91" i="1"/>
  <c r="FR91" i="1" s="1"/>
  <c r="FP91" i="1"/>
  <c r="FQ90" i="1"/>
  <c r="FR90" i="1" s="1"/>
  <c r="FP90" i="1"/>
  <c r="FQ89" i="1"/>
  <c r="FP89" i="1"/>
  <c r="FR89" i="1" s="1"/>
  <c r="FQ88" i="1"/>
  <c r="FR88" i="1" s="1"/>
  <c r="FP88" i="1"/>
  <c r="FQ87" i="1"/>
  <c r="FR87" i="1" s="1"/>
  <c r="FP87" i="1"/>
  <c r="FQ86" i="1"/>
  <c r="FR86" i="1" s="1"/>
  <c r="FP86" i="1"/>
  <c r="FR85" i="1"/>
  <c r="FQ85" i="1"/>
  <c r="FP85" i="1"/>
  <c r="FR84" i="1"/>
  <c r="FQ84" i="1"/>
  <c r="FP84" i="1"/>
  <c r="FQ83" i="1"/>
  <c r="FR83" i="1" s="1"/>
  <c r="FP83" i="1"/>
  <c r="FQ82" i="1"/>
  <c r="FR82" i="1" s="1"/>
  <c r="FP82" i="1"/>
  <c r="FQ81" i="1"/>
  <c r="FP81" i="1"/>
  <c r="FR81" i="1" s="1"/>
  <c r="FQ80" i="1"/>
  <c r="FR80" i="1" s="1"/>
  <c r="FP80" i="1"/>
  <c r="FQ79" i="1"/>
  <c r="FR79" i="1" s="1"/>
  <c r="FP79" i="1"/>
  <c r="FQ78" i="1"/>
  <c r="FR78" i="1" s="1"/>
  <c r="FP78" i="1"/>
  <c r="FR77" i="1"/>
  <c r="FQ77" i="1"/>
  <c r="FP77" i="1"/>
  <c r="FR76" i="1"/>
  <c r="FQ76" i="1"/>
  <c r="FP76" i="1"/>
  <c r="FQ75" i="1"/>
  <c r="FR75" i="1" s="1"/>
  <c r="FP75" i="1"/>
  <c r="FQ74" i="1"/>
  <c r="FR74" i="1" s="1"/>
  <c r="FP74" i="1"/>
  <c r="FQ73" i="1"/>
  <c r="FP73" i="1"/>
  <c r="FR73" i="1" s="1"/>
  <c r="FQ72" i="1"/>
  <c r="FR72" i="1" s="1"/>
  <c r="FP72" i="1"/>
  <c r="FQ71" i="1"/>
  <c r="FR71" i="1" s="1"/>
  <c r="FP71" i="1"/>
  <c r="FQ70" i="1"/>
  <c r="FR70" i="1" s="1"/>
  <c r="FP70" i="1"/>
  <c r="FR69" i="1"/>
  <c r="FQ69" i="1"/>
  <c r="FP69" i="1"/>
  <c r="FR68" i="1"/>
  <c r="FQ68" i="1"/>
  <c r="FP68" i="1"/>
  <c r="FQ67" i="1"/>
  <c r="FR67" i="1" s="1"/>
  <c r="FP67" i="1"/>
  <c r="FQ66" i="1"/>
  <c r="FR66" i="1" s="1"/>
  <c r="FP66" i="1"/>
  <c r="FQ65" i="1"/>
  <c r="FP65" i="1"/>
  <c r="FR65" i="1" s="1"/>
  <c r="FQ64" i="1"/>
  <c r="FR64" i="1" s="1"/>
  <c r="FP64" i="1"/>
  <c r="FQ63" i="1"/>
  <c r="FR63" i="1" s="1"/>
  <c r="FP63" i="1"/>
  <c r="FQ62" i="1"/>
  <c r="FR62" i="1" s="1"/>
  <c r="FP62" i="1"/>
  <c r="FR61" i="1"/>
  <c r="FQ61" i="1"/>
  <c r="FP61" i="1"/>
  <c r="FR60" i="1"/>
  <c r="FQ60" i="1"/>
  <c r="FP60" i="1"/>
  <c r="FQ59" i="1"/>
  <c r="FR59" i="1" s="1"/>
  <c r="FP59" i="1"/>
  <c r="FQ58" i="1"/>
  <c r="FR58" i="1" s="1"/>
  <c r="FP58" i="1"/>
  <c r="FQ57" i="1"/>
  <c r="FP57" i="1"/>
  <c r="FR57" i="1" s="1"/>
  <c r="FQ56" i="1"/>
  <c r="FR56" i="1" s="1"/>
  <c r="FP56" i="1"/>
  <c r="FQ55" i="1"/>
  <c r="FR55" i="1" s="1"/>
  <c r="FP55" i="1"/>
  <c r="FQ54" i="1"/>
  <c r="FR54" i="1" s="1"/>
  <c r="FP54" i="1"/>
  <c r="FR53" i="1"/>
  <c r="FQ53" i="1"/>
  <c r="FP53" i="1"/>
  <c r="FR52" i="1"/>
  <c r="FQ52" i="1"/>
  <c r="FP52" i="1"/>
  <c r="FQ51" i="1"/>
  <c r="FR51" i="1" s="1"/>
  <c r="FP51" i="1"/>
  <c r="FQ50" i="1"/>
  <c r="FR50" i="1" s="1"/>
  <c r="FP50" i="1"/>
  <c r="FQ49" i="1"/>
  <c r="FP49" i="1"/>
  <c r="FR49" i="1" s="1"/>
  <c r="FQ48" i="1"/>
  <c r="FR48" i="1" s="1"/>
  <c r="FP48" i="1"/>
  <c r="FQ47" i="1"/>
  <c r="FR47" i="1" s="1"/>
  <c r="FP47" i="1"/>
  <c r="FQ46" i="1"/>
  <c r="FR46" i="1" s="1"/>
  <c r="FP46" i="1"/>
  <c r="FR45" i="1"/>
  <c r="FQ45" i="1"/>
  <c r="FP45" i="1"/>
  <c r="FR44" i="1"/>
  <c r="FQ44" i="1"/>
  <c r="FP44" i="1"/>
  <c r="FQ43" i="1"/>
  <c r="FR43" i="1" s="1"/>
  <c r="FP43" i="1"/>
  <c r="FQ42" i="1"/>
  <c r="FR42" i="1" s="1"/>
  <c r="FP42" i="1"/>
  <c r="FQ41" i="1"/>
  <c r="FP41" i="1"/>
  <c r="FR41" i="1" s="1"/>
  <c r="FQ40" i="1"/>
  <c r="FR40" i="1" s="1"/>
  <c r="FP40" i="1"/>
  <c r="FQ39" i="1"/>
  <c r="FR39" i="1" s="1"/>
  <c r="FP39" i="1"/>
  <c r="FQ38" i="1"/>
  <c r="FR38" i="1" s="1"/>
  <c r="FP38" i="1"/>
  <c r="FR37" i="1"/>
  <c r="FQ37" i="1"/>
  <c r="FP37" i="1"/>
  <c r="FR36" i="1"/>
  <c r="FQ36" i="1"/>
  <c r="FP36" i="1"/>
  <c r="FQ35" i="1"/>
  <c r="FR35" i="1" s="1"/>
  <c r="FP35" i="1"/>
  <c r="FQ34" i="1"/>
  <c r="FR34" i="1" s="1"/>
  <c r="FP34" i="1"/>
  <c r="FQ33" i="1"/>
  <c r="FP33" i="1"/>
  <c r="FR33" i="1" s="1"/>
  <c r="FQ32" i="1"/>
  <c r="FR32" i="1" s="1"/>
  <c r="FP32" i="1"/>
  <c r="FQ31" i="1"/>
  <c r="FR31" i="1" s="1"/>
  <c r="FP31" i="1"/>
  <c r="FQ30" i="1"/>
  <c r="FR30" i="1" s="1"/>
  <c r="FP30" i="1"/>
  <c r="FR29" i="1"/>
  <c r="FQ29" i="1"/>
  <c r="FP29" i="1"/>
  <c r="FR28" i="1"/>
  <c r="FQ28" i="1"/>
  <c r="FP28" i="1"/>
  <c r="FQ27" i="1"/>
  <c r="FR27" i="1" s="1"/>
  <c r="FP27" i="1"/>
  <c r="FQ26" i="1"/>
  <c r="FR26" i="1" s="1"/>
  <c r="FP26" i="1"/>
  <c r="FQ25" i="1"/>
  <c r="FP25" i="1"/>
  <c r="FR25" i="1" s="1"/>
  <c r="FQ24" i="1"/>
  <c r="FR24" i="1" s="1"/>
  <c r="FP24" i="1"/>
  <c r="FQ23" i="1"/>
  <c r="FR23" i="1" s="1"/>
  <c r="FP23" i="1"/>
  <c r="FQ22" i="1"/>
  <c r="FR22" i="1" s="1"/>
  <c r="FP22" i="1"/>
  <c r="FR21" i="1"/>
  <c r="FQ21" i="1"/>
  <c r="FP21" i="1"/>
  <c r="FR20" i="1"/>
  <c r="FQ20" i="1"/>
  <c r="FP20" i="1"/>
  <c r="FQ19" i="1"/>
  <c r="FR19" i="1" s="1"/>
  <c r="FP19" i="1"/>
  <c r="FQ18" i="1"/>
  <c r="FQ17" i="1"/>
  <c r="FP17" i="1"/>
  <c r="FR17" i="1" s="1"/>
  <c r="FP16" i="1"/>
  <c r="FQ16" i="1"/>
  <c r="FM213" i="1"/>
  <c r="FN213" i="1" s="1"/>
  <c r="FL213" i="1"/>
  <c r="FN212" i="1"/>
  <c r="FM212" i="1"/>
  <c r="FL212" i="1"/>
  <c r="FN211" i="1"/>
  <c r="FM211" i="1"/>
  <c r="FL211" i="1"/>
  <c r="FM210" i="1"/>
  <c r="FL210" i="1"/>
  <c r="FN210" i="1" s="1"/>
  <c r="FM209" i="1"/>
  <c r="FN209" i="1" s="1"/>
  <c r="FL209" i="1"/>
  <c r="FM208" i="1"/>
  <c r="FN208" i="1" s="1"/>
  <c r="FL208" i="1"/>
  <c r="FM207" i="1"/>
  <c r="FN207" i="1" s="1"/>
  <c r="FL207" i="1"/>
  <c r="FM206" i="1"/>
  <c r="FN206" i="1" s="1"/>
  <c r="FL206" i="1"/>
  <c r="FM205" i="1"/>
  <c r="FN205" i="1" s="1"/>
  <c r="FL205" i="1"/>
  <c r="FN204" i="1"/>
  <c r="FM204" i="1"/>
  <c r="FL204" i="1"/>
  <c r="FN203" i="1"/>
  <c r="FM203" i="1"/>
  <c r="FL203" i="1"/>
  <c r="FM202" i="1"/>
  <c r="FL202" i="1"/>
  <c r="FN202" i="1" s="1"/>
  <c r="FM201" i="1"/>
  <c r="FL201" i="1"/>
  <c r="FN201" i="1" s="1"/>
  <c r="FM200" i="1"/>
  <c r="FL200" i="1"/>
  <c r="FN200" i="1" s="1"/>
  <c r="FM199" i="1"/>
  <c r="FN199" i="1" s="1"/>
  <c r="FL199" i="1"/>
  <c r="FM198" i="1"/>
  <c r="FN198" i="1" s="1"/>
  <c r="FL198" i="1"/>
  <c r="FM197" i="1"/>
  <c r="FN197" i="1" s="1"/>
  <c r="FL197" i="1"/>
  <c r="FN196" i="1"/>
  <c r="FM196" i="1"/>
  <c r="FL196" i="1"/>
  <c r="FN195" i="1"/>
  <c r="FM195" i="1"/>
  <c r="FL195" i="1"/>
  <c r="FM194" i="1"/>
  <c r="FL194" i="1"/>
  <c r="FN194" i="1" s="1"/>
  <c r="FM193" i="1"/>
  <c r="FL193" i="1"/>
  <c r="FN193" i="1" s="1"/>
  <c r="FM192" i="1"/>
  <c r="FL192" i="1"/>
  <c r="FN192" i="1" s="1"/>
  <c r="FM191" i="1"/>
  <c r="FN191" i="1" s="1"/>
  <c r="FL191" i="1"/>
  <c r="FM190" i="1"/>
  <c r="FN190" i="1" s="1"/>
  <c r="FL190" i="1"/>
  <c r="FM189" i="1"/>
  <c r="FN189" i="1" s="1"/>
  <c r="FL189" i="1"/>
  <c r="FN188" i="1"/>
  <c r="FM188" i="1"/>
  <c r="FL188" i="1"/>
  <c r="FN187" i="1"/>
  <c r="FM187" i="1"/>
  <c r="FL187" i="1"/>
  <c r="FM186" i="1"/>
  <c r="FL186" i="1"/>
  <c r="FN186" i="1" s="1"/>
  <c r="FM185" i="1"/>
  <c r="FN185" i="1" s="1"/>
  <c r="FL185" i="1"/>
  <c r="FM184" i="1"/>
  <c r="FN184" i="1" s="1"/>
  <c r="FL184" i="1"/>
  <c r="FM183" i="1"/>
  <c r="FL183" i="1"/>
  <c r="FN183" i="1" s="1"/>
  <c r="FM182" i="1"/>
  <c r="FN182" i="1" s="1"/>
  <c r="FL182" i="1"/>
  <c r="FN181" i="1"/>
  <c r="FM181" i="1"/>
  <c r="FL181" i="1"/>
  <c r="FM180" i="1"/>
  <c r="FN180" i="1" s="1"/>
  <c r="FL180" i="1"/>
  <c r="FM179" i="1"/>
  <c r="FN179" i="1" s="1"/>
  <c r="FL179" i="1"/>
  <c r="FM178" i="1"/>
  <c r="FN178" i="1" s="1"/>
  <c r="FL178" i="1"/>
  <c r="FM177" i="1"/>
  <c r="FN177" i="1" s="1"/>
  <c r="FL177" i="1"/>
  <c r="FM176" i="1"/>
  <c r="FN176" i="1" s="1"/>
  <c r="FL176" i="1"/>
  <c r="FM175" i="1"/>
  <c r="FL175" i="1"/>
  <c r="FN175" i="1" s="1"/>
  <c r="FM174" i="1"/>
  <c r="FN174" i="1" s="1"/>
  <c r="FL174" i="1"/>
  <c r="FN173" i="1"/>
  <c r="FM173" i="1"/>
  <c r="FL173" i="1"/>
  <c r="FM172" i="1"/>
  <c r="FN172" i="1" s="1"/>
  <c r="FL172" i="1"/>
  <c r="FM171" i="1"/>
  <c r="FN171" i="1" s="1"/>
  <c r="FL171" i="1"/>
  <c r="FM170" i="1"/>
  <c r="FN170" i="1" s="1"/>
  <c r="FL170" i="1"/>
  <c r="FM169" i="1"/>
  <c r="FN169" i="1" s="1"/>
  <c r="FL169" i="1"/>
  <c r="FM168" i="1"/>
  <c r="FN168" i="1" s="1"/>
  <c r="FL168" i="1"/>
  <c r="FM167" i="1"/>
  <c r="FL167" i="1"/>
  <c r="FN167" i="1" s="1"/>
  <c r="FM166" i="1"/>
  <c r="FN166" i="1" s="1"/>
  <c r="FL166" i="1"/>
  <c r="FN165" i="1"/>
  <c r="FM165" i="1"/>
  <c r="FL165" i="1"/>
  <c r="FM164" i="1"/>
  <c r="FN164" i="1" s="1"/>
  <c r="FL164" i="1"/>
  <c r="FM163" i="1"/>
  <c r="FN163" i="1" s="1"/>
  <c r="FL163" i="1"/>
  <c r="FM162" i="1"/>
  <c r="FN162" i="1" s="1"/>
  <c r="FL162" i="1"/>
  <c r="FM161" i="1"/>
  <c r="FN161" i="1" s="1"/>
  <c r="FL161" i="1"/>
  <c r="FM160" i="1"/>
  <c r="FN160" i="1" s="1"/>
  <c r="FL160" i="1"/>
  <c r="FM159" i="1"/>
  <c r="FL159" i="1"/>
  <c r="FN159" i="1" s="1"/>
  <c r="FM158" i="1"/>
  <c r="FN158" i="1" s="1"/>
  <c r="FL158" i="1"/>
  <c r="FM157" i="1"/>
  <c r="FN157" i="1" s="1"/>
  <c r="FL157" i="1"/>
  <c r="FM156" i="1"/>
  <c r="FN156" i="1" s="1"/>
  <c r="FL156" i="1"/>
  <c r="FN155" i="1"/>
  <c r="FM155" i="1"/>
  <c r="FL155" i="1"/>
  <c r="FM154" i="1"/>
  <c r="FN154" i="1" s="1"/>
  <c r="FL154" i="1"/>
  <c r="FM153" i="1"/>
  <c r="FN153" i="1" s="1"/>
  <c r="FL153" i="1"/>
  <c r="FM152" i="1"/>
  <c r="FN152" i="1" s="1"/>
  <c r="FL152" i="1"/>
  <c r="FM151" i="1"/>
  <c r="FN151" i="1" s="1"/>
  <c r="FL151" i="1"/>
  <c r="FM150" i="1"/>
  <c r="FN150" i="1" s="1"/>
  <c r="FL150" i="1"/>
  <c r="FM149" i="1"/>
  <c r="FN149" i="1" s="1"/>
  <c r="FL149" i="1"/>
  <c r="FM148" i="1"/>
  <c r="FN148" i="1" s="1"/>
  <c r="FL148" i="1"/>
  <c r="FN147" i="1"/>
  <c r="FM147" i="1"/>
  <c r="FL147" i="1"/>
  <c r="FM146" i="1"/>
  <c r="FN146" i="1" s="1"/>
  <c r="FL146" i="1"/>
  <c r="FM145" i="1"/>
  <c r="FN145" i="1" s="1"/>
  <c r="FL145" i="1"/>
  <c r="FM144" i="1"/>
  <c r="FN144" i="1" s="1"/>
  <c r="FL144" i="1"/>
  <c r="FM143" i="1"/>
  <c r="FN143" i="1" s="1"/>
  <c r="FL143" i="1"/>
  <c r="FM142" i="1"/>
  <c r="FN142" i="1" s="1"/>
  <c r="FL142" i="1"/>
  <c r="FM141" i="1"/>
  <c r="FN141" i="1" s="1"/>
  <c r="FL141" i="1"/>
  <c r="FM140" i="1"/>
  <c r="FN140" i="1" s="1"/>
  <c r="FL140" i="1"/>
  <c r="FN139" i="1"/>
  <c r="FM139" i="1"/>
  <c r="FL139" i="1"/>
  <c r="FM138" i="1"/>
  <c r="FN138" i="1" s="1"/>
  <c r="FL138" i="1"/>
  <c r="FM137" i="1"/>
  <c r="FN137" i="1" s="1"/>
  <c r="FL137" i="1"/>
  <c r="FM136" i="1"/>
  <c r="FN136" i="1" s="1"/>
  <c r="FL136" i="1"/>
  <c r="FM135" i="1"/>
  <c r="FN135" i="1" s="1"/>
  <c r="FL135" i="1"/>
  <c r="FM134" i="1"/>
  <c r="FN134" i="1" s="1"/>
  <c r="FL134" i="1"/>
  <c r="FM133" i="1"/>
  <c r="FN133" i="1" s="1"/>
  <c r="FL133" i="1"/>
  <c r="FM132" i="1"/>
  <c r="FN132" i="1" s="1"/>
  <c r="FL132" i="1"/>
  <c r="FN131" i="1"/>
  <c r="FM131" i="1"/>
  <c r="FL131" i="1"/>
  <c r="FM130" i="1"/>
  <c r="FN130" i="1" s="1"/>
  <c r="FL130" i="1"/>
  <c r="FM129" i="1"/>
  <c r="FN129" i="1" s="1"/>
  <c r="FL129" i="1"/>
  <c r="FM128" i="1"/>
  <c r="FN128" i="1" s="1"/>
  <c r="FL128" i="1"/>
  <c r="FM127" i="1"/>
  <c r="FN127" i="1" s="1"/>
  <c r="FL127" i="1"/>
  <c r="FM126" i="1"/>
  <c r="FN126" i="1" s="1"/>
  <c r="FL126" i="1"/>
  <c r="FM125" i="1"/>
  <c r="FL125" i="1"/>
  <c r="FN125" i="1" s="1"/>
  <c r="FN124" i="1"/>
  <c r="FM124" i="1"/>
  <c r="FL124" i="1"/>
  <c r="FN123" i="1"/>
  <c r="FM123" i="1"/>
  <c r="FL123" i="1"/>
  <c r="FM122" i="1"/>
  <c r="FN122" i="1" s="1"/>
  <c r="FL122" i="1"/>
  <c r="FM121" i="1"/>
  <c r="FN121" i="1" s="1"/>
  <c r="FL121" i="1"/>
  <c r="FM120" i="1"/>
  <c r="FN120" i="1" s="1"/>
  <c r="FL120" i="1"/>
  <c r="FM119" i="1"/>
  <c r="FN119" i="1" s="1"/>
  <c r="FL119" i="1"/>
  <c r="FM118" i="1"/>
  <c r="FN118" i="1" s="1"/>
  <c r="FL118" i="1"/>
  <c r="FM117" i="1"/>
  <c r="FL117" i="1"/>
  <c r="FN117" i="1" s="1"/>
  <c r="FN116" i="1"/>
  <c r="FM116" i="1"/>
  <c r="FL116" i="1"/>
  <c r="FN115" i="1"/>
  <c r="FM115" i="1"/>
  <c r="FL115" i="1"/>
  <c r="FM114" i="1"/>
  <c r="FN114" i="1" s="1"/>
  <c r="FL114" i="1"/>
  <c r="FM113" i="1"/>
  <c r="FN113" i="1" s="1"/>
  <c r="FL113" i="1"/>
  <c r="FM112" i="1"/>
  <c r="FN112" i="1" s="1"/>
  <c r="FL112" i="1"/>
  <c r="FM111" i="1"/>
  <c r="FN111" i="1" s="1"/>
  <c r="FL111" i="1"/>
  <c r="FM110" i="1"/>
  <c r="FN110" i="1" s="1"/>
  <c r="FL110" i="1"/>
  <c r="FM109" i="1"/>
  <c r="FL109" i="1"/>
  <c r="FN109" i="1" s="1"/>
  <c r="FN108" i="1"/>
  <c r="FM108" i="1"/>
  <c r="FL108" i="1"/>
  <c r="FN107" i="1"/>
  <c r="FM107" i="1"/>
  <c r="FL107" i="1"/>
  <c r="FM106" i="1"/>
  <c r="FN106" i="1" s="1"/>
  <c r="FL106" i="1"/>
  <c r="FM105" i="1"/>
  <c r="FN105" i="1" s="1"/>
  <c r="FL105" i="1"/>
  <c r="FM104" i="1"/>
  <c r="FN104" i="1" s="1"/>
  <c r="FL104" i="1"/>
  <c r="FM103" i="1"/>
  <c r="FN103" i="1" s="1"/>
  <c r="FL103" i="1"/>
  <c r="FM102" i="1"/>
  <c r="FN102" i="1" s="1"/>
  <c r="FL102" i="1"/>
  <c r="FM101" i="1"/>
  <c r="FN101" i="1" s="1"/>
  <c r="FL101" i="1"/>
  <c r="FM100" i="1"/>
  <c r="FN100" i="1" s="1"/>
  <c r="FL100" i="1"/>
  <c r="FM99" i="1"/>
  <c r="FN99" i="1" s="1"/>
  <c r="FL99" i="1"/>
  <c r="FN98" i="1"/>
  <c r="FM98" i="1"/>
  <c r="FL98" i="1"/>
  <c r="FM97" i="1"/>
  <c r="FN97" i="1" s="1"/>
  <c r="FL97" i="1"/>
  <c r="FN96" i="1"/>
  <c r="FM96" i="1"/>
  <c r="FL96" i="1"/>
  <c r="FN95" i="1"/>
  <c r="FM95" i="1"/>
  <c r="FL95" i="1"/>
  <c r="FM94" i="1"/>
  <c r="FL94" i="1"/>
  <c r="FN94" i="1" s="1"/>
  <c r="FM93" i="1"/>
  <c r="FN93" i="1" s="1"/>
  <c r="FL93" i="1"/>
  <c r="FM92" i="1"/>
  <c r="FN92" i="1" s="1"/>
  <c r="FL92" i="1"/>
  <c r="FM91" i="1"/>
  <c r="FN91" i="1" s="1"/>
  <c r="FL91" i="1"/>
  <c r="FN90" i="1"/>
  <c r="FM90" i="1"/>
  <c r="FL90" i="1"/>
  <c r="FM89" i="1"/>
  <c r="FN89" i="1" s="1"/>
  <c r="FL89" i="1"/>
  <c r="FN88" i="1"/>
  <c r="FM88" i="1"/>
  <c r="FL88" i="1"/>
  <c r="FN87" i="1"/>
  <c r="FM87" i="1"/>
  <c r="FL87" i="1"/>
  <c r="FM86" i="1"/>
  <c r="FL86" i="1"/>
  <c r="FN86" i="1" s="1"/>
  <c r="FM85" i="1"/>
  <c r="FN85" i="1" s="1"/>
  <c r="FL85" i="1"/>
  <c r="FM84" i="1"/>
  <c r="FN84" i="1" s="1"/>
  <c r="FL84" i="1"/>
  <c r="FM83" i="1"/>
  <c r="FN83" i="1" s="1"/>
  <c r="FL83" i="1"/>
  <c r="FN82" i="1"/>
  <c r="FM82" i="1"/>
  <c r="FL82" i="1"/>
  <c r="FM81" i="1"/>
  <c r="FN81" i="1" s="1"/>
  <c r="FL81" i="1"/>
  <c r="FN80" i="1"/>
  <c r="FM80" i="1"/>
  <c r="FL80" i="1"/>
  <c r="FN79" i="1"/>
  <c r="FM79" i="1"/>
  <c r="FL79" i="1"/>
  <c r="FM78" i="1"/>
  <c r="FL78" i="1"/>
  <c r="FN78" i="1" s="1"/>
  <c r="FM77" i="1"/>
  <c r="FN77" i="1" s="1"/>
  <c r="FL77" i="1"/>
  <c r="FM76" i="1"/>
  <c r="FN76" i="1" s="1"/>
  <c r="FL76" i="1"/>
  <c r="FM75" i="1"/>
  <c r="FN75" i="1" s="1"/>
  <c r="FL75" i="1"/>
  <c r="FN74" i="1"/>
  <c r="FM74" i="1"/>
  <c r="FL74" i="1"/>
  <c r="FM73" i="1"/>
  <c r="FN73" i="1" s="1"/>
  <c r="FL73" i="1"/>
  <c r="FN72" i="1"/>
  <c r="FM72" i="1"/>
  <c r="FL72" i="1"/>
  <c r="FN71" i="1"/>
  <c r="FM71" i="1"/>
  <c r="FL71" i="1"/>
  <c r="FN70" i="1"/>
  <c r="FM70" i="1"/>
  <c r="FL70" i="1"/>
  <c r="FM69" i="1"/>
  <c r="FN69" i="1" s="1"/>
  <c r="FL69" i="1"/>
  <c r="FM68" i="1"/>
  <c r="FN68" i="1" s="1"/>
  <c r="FL68" i="1"/>
  <c r="FM67" i="1"/>
  <c r="FN67" i="1" s="1"/>
  <c r="FL67" i="1"/>
  <c r="FM66" i="1"/>
  <c r="FN66" i="1" s="1"/>
  <c r="FL66" i="1"/>
  <c r="FM65" i="1"/>
  <c r="FN65" i="1" s="1"/>
  <c r="FL65" i="1"/>
  <c r="FN64" i="1"/>
  <c r="FM64" i="1"/>
  <c r="FL64" i="1"/>
  <c r="FN63" i="1"/>
  <c r="FM63" i="1"/>
  <c r="FL63" i="1"/>
  <c r="FN62" i="1"/>
  <c r="FM62" i="1"/>
  <c r="FL62" i="1"/>
  <c r="FM61" i="1"/>
  <c r="FN61" i="1" s="1"/>
  <c r="FL61" i="1"/>
  <c r="FM60" i="1"/>
  <c r="FN60" i="1" s="1"/>
  <c r="FL60" i="1"/>
  <c r="FM59" i="1"/>
  <c r="FN59" i="1" s="1"/>
  <c r="FL59" i="1"/>
  <c r="FM58" i="1"/>
  <c r="FN58" i="1" s="1"/>
  <c r="FL58" i="1"/>
  <c r="FM57" i="1"/>
  <c r="FN57" i="1" s="1"/>
  <c r="FL57" i="1"/>
  <c r="FN56" i="1"/>
  <c r="FM56" i="1"/>
  <c r="FL56" i="1"/>
  <c r="FN55" i="1"/>
  <c r="FM55" i="1"/>
  <c r="FL55" i="1"/>
  <c r="FN54" i="1"/>
  <c r="FM54" i="1"/>
  <c r="FL54" i="1"/>
  <c r="FM53" i="1"/>
  <c r="FN53" i="1" s="1"/>
  <c r="FL53" i="1"/>
  <c r="FM52" i="1"/>
  <c r="FN52" i="1" s="1"/>
  <c r="FL52" i="1"/>
  <c r="FM51" i="1"/>
  <c r="FN51" i="1" s="1"/>
  <c r="FL51" i="1"/>
  <c r="FM50" i="1"/>
  <c r="FN50" i="1" s="1"/>
  <c r="FL50" i="1"/>
  <c r="FM49" i="1"/>
  <c r="FN49" i="1" s="1"/>
  <c r="FL49" i="1"/>
  <c r="FN48" i="1"/>
  <c r="FM48" i="1"/>
  <c r="FL48" i="1"/>
  <c r="FN47" i="1"/>
  <c r="FM47" i="1"/>
  <c r="FL47" i="1"/>
  <c r="FN46" i="1"/>
  <c r="FM46" i="1"/>
  <c r="FL46" i="1"/>
  <c r="FM45" i="1"/>
  <c r="FN45" i="1" s="1"/>
  <c r="FL45" i="1"/>
  <c r="FM44" i="1"/>
  <c r="FN44" i="1" s="1"/>
  <c r="FL44" i="1"/>
  <c r="FM43" i="1"/>
  <c r="FL43" i="1"/>
  <c r="FN43" i="1" s="1"/>
  <c r="FN42" i="1"/>
  <c r="FM42" i="1"/>
  <c r="FL42" i="1"/>
  <c r="FM41" i="1"/>
  <c r="FL41" i="1"/>
  <c r="FN41" i="1" s="1"/>
  <c r="FM40" i="1"/>
  <c r="FN40" i="1" s="1"/>
  <c r="FL40" i="1"/>
  <c r="FN39" i="1"/>
  <c r="FM39" i="1"/>
  <c r="FL39" i="1"/>
  <c r="FM38" i="1"/>
  <c r="FN38" i="1" s="1"/>
  <c r="FL38" i="1"/>
  <c r="FM37" i="1"/>
  <c r="FN37" i="1" s="1"/>
  <c r="FL37" i="1"/>
  <c r="FN36" i="1"/>
  <c r="FM36" i="1"/>
  <c r="FL36" i="1"/>
  <c r="FM35" i="1"/>
  <c r="FL35" i="1"/>
  <c r="FN35" i="1" s="1"/>
  <c r="FM34" i="1"/>
  <c r="FN34" i="1" s="1"/>
  <c r="FL34" i="1"/>
  <c r="FM33" i="1"/>
  <c r="FL33" i="1"/>
  <c r="FN33" i="1" s="1"/>
  <c r="FM32" i="1"/>
  <c r="FN32" i="1" s="1"/>
  <c r="FL32" i="1"/>
  <c r="FM215" i="1"/>
  <c r="FN215" i="1" s="1"/>
  <c r="FL215" i="1"/>
  <c r="FN214" i="1"/>
  <c r="FM214" i="1"/>
  <c r="FL214" i="1"/>
  <c r="FM31" i="1"/>
  <c r="FN31" i="1" s="1"/>
  <c r="FL31" i="1"/>
  <c r="FN30" i="1"/>
  <c r="FM30" i="1"/>
  <c r="FL30" i="1"/>
  <c r="FM29" i="1"/>
  <c r="FL29" i="1"/>
  <c r="FN29" i="1" s="1"/>
  <c r="FM28" i="1"/>
  <c r="FN28" i="1" s="1"/>
  <c r="FL28" i="1"/>
  <c r="FM27" i="1"/>
  <c r="FN27" i="1" s="1"/>
  <c r="FL27" i="1"/>
  <c r="FM26" i="1"/>
  <c r="FN26" i="1" s="1"/>
  <c r="FL26" i="1"/>
  <c r="FM25" i="1"/>
  <c r="FN25" i="1" s="1"/>
  <c r="FL25" i="1"/>
  <c r="FM24" i="1"/>
  <c r="FN24" i="1" s="1"/>
  <c r="FL24" i="1"/>
  <c r="FM23" i="1"/>
  <c r="FN23" i="1" s="1"/>
  <c r="FL23" i="1"/>
  <c r="FN22" i="1"/>
  <c r="FM22" i="1"/>
  <c r="FL22" i="1"/>
  <c r="FM21" i="1"/>
  <c r="FL21" i="1"/>
  <c r="FN21" i="1" s="1"/>
  <c r="FM20" i="1"/>
  <c r="FN20" i="1" s="1"/>
  <c r="FL20" i="1"/>
  <c r="FM19" i="1"/>
  <c r="FN19" i="1" s="1"/>
  <c r="FL19" i="1"/>
  <c r="FM18" i="1"/>
  <c r="FL18" i="1"/>
  <c r="FM17" i="1"/>
  <c r="FN17" i="1" s="1"/>
  <c r="FL17" i="1"/>
  <c r="FM16" i="1"/>
  <c r="FN18" i="1" l="1"/>
  <c r="L111" i="5"/>
  <c r="J111" i="5"/>
  <c r="I111" i="5"/>
  <c r="G111" i="5"/>
  <c r="M104" i="5"/>
  <c r="L104" i="5"/>
  <c r="K104" i="5"/>
  <c r="J104" i="5"/>
  <c r="I104" i="5"/>
  <c r="H104" i="5"/>
  <c r="G104" i="5"/>
  <c r="F104" i="5"/>
  <c r="M97" i="5"/>
  <c r="L97" i="5"/>
  <c r="K97" i="5"/>
  <c r="J97" i="5"/>
  <c r="I97" i="5"/>
  <c r="H97" i="5"/>
  <c r="G97" i="5"/>
  <c r="F97" i="5"/>
  <c r="M90" i="5"/>
  <c r="M111" i="5" s="1"/>
  <c r="L90" i="5"/>
  <c r="K90" i="5"/>
  <c r="K111" i="5" s="1"/>
  <c r="J90" i="5"/>
  <c r="I90" i="5"/>
  <c r="H90" i="5"/>
  <c r="H111" i="5" s="1"/>
  <c r="G90" i="5"/>
  <c r="F90" i="5"/>
  <c r="F111" i="5" s="1"/>
  <c r="M83" i="5"/>
  <c r="L83" i="5"/>
  <c r="K83" i="5"/>
  <c r="J83" i="5"/>
  <c r="I83" i="5"/>
  <c r="H83" i="5"/>
  <c r="G83" i="5"/>
  <c r="F83" i="5"/>
  <c r="G76" i="5"/>
  <c r="F76" i="5"/>
  <c r="G77" i="5"/>
  <c r="H77" i="5"/>
  <c r="L69" i="5"/>
  <c r="K69" i="5"/>
  <c r="I69" i="5"/>
  <c r="M62" i="5"/>
  <c r="L62" i="5"/>
  <c r="K62" i="5"/>
  <c r="J62" i="5"/>
  <c r="I62" i="5"/>
  <c r="H62" i="5"/>
  <c r="G62" i="5"/>
  <c r="F62" i="5"/>
  <c r="M55" i="5"/>
  <c r="L55" i="5"/>
  <c r="K55" i="5"/>
  <c r="J55" i="5"/>
  <c r="I55" i="5"/>
  <c r="H55" i="5"/>
  <c r="G55" i="5"/>
  <c r="F55" i="5"/>
  <c r="M48" i="5"/>
  <c r="L48" i="5"/>
  <c r="K48" i="5"/>
  <c r="J48" i="5"/>
  <c r="I48" i="5"/>
  <c r="H48" i="5"/>
  <c r="G48" i="5"/>
  <c r="F48" i="5"/>
  <c r="M41" i="5"/>
  <c r="M69" i="5" s="1"/>
  <c r="L41" i="5"/>
  <c r="K41" i="5"/>
  <c r="J41" i="5"/>
  <c r="J69" i="5" s="1"/>
  <c r="I41" i="5"/>
  <c r="H41" i="5"/>
  <c r="H69" i="5" s="1"/>
  <c r="G41" i="5"/>
  <c r="G69" i="5" s="1"/>
  <c r="F41" i="5"/>
  <c r="F69" i="5" s="1"/>
  <c r="M20" i="5"/>
  <c r="L20" i="5"/>
  <c r="K20" i="5"/>
  <c r="J20" i="5"/>
  <c r="I20" i="5"/>
  <c r="H20" i="5"/>
  <c r="U106" i="8" l="1"/>
  <c r="U105" i="8"/>
  <c r="U103" i="8"/>
  <c r="U102" i="8"/>
  <c r="U101" i="8"/>
  <c r="U100" i="8"/>
  <c r="U99" i="8"/>
  <c r="U98" i="8"/>
  <c r="U97" i="8"/>
  <c r="U96" i="8"/>
  <c r="U95" i="8"/>
  <c r="U94" i="8"/>
  <c r="U93" i="8"/>
  <c r="T93" i="8"/>
  <c r="U52" i="8"/>
  <c r="U51" i="8"/>
  <c r="U49" i="8"/>
  <c r="U48" i="8"/>
  <c r="U47" i="8"/>
  <c r="U46" i="8"/>
  <c r="U45" i="8"/>
  <c r="U44" i="8"/>
  <c r="U43" i="8"/>
  <c r="U42" i="8"/>
  <c r="U41" i="8"/>
  <c r="U40" i="8"/>
  <c r="U39" i="8"/>
  <c r="T39" i="8"/>
  <c r="O98" i="9" l="1"/>
  <c r="N98" i="9"/>
  <c r="M98" i="9"/>
  <c r="L98" i="9"/>
  <c r="K98" i="9"/>
  <c r="J98" i="9"/>
  <c r="I98" i="9"/>
  <c r="H98" i="9"/>
  <c r="G98" i="9"/>
  <c r="F98" i="9"/>
  <c r="E98" i="9"/>
  <c r="D98" i="9"/>
  <c r="O97" i="9"/>
  <c r="N97" i="9"/>
  <c r="M97" i="9"/>
  <c r="L97" i="9"/>
  <c r="K97" i="9"/>
  <c r="J97" i="9"/>
  <c r="I97" i="9"/>
  <c r="H97" i="9"/>
  <c r="G97" i="9"/>
  <c r="F97" i="9"/>
  <c r="E97" i="9"/>
  <c r="D97" i="9"/>
  <c r="O95" i="9"/>
  <c r="N95" i="9"/>
  <c r="M95" i="9"/>
  <c r="L95" i="9"/>
  <c r="K95" i="9"/>
  <c r="J95" i="9"/>
  <c r="I95" i="9"/>
  <c r="H95" i="9"/>
  <c r="G95" i="9"/>
  <c r="F95" i="9"/>
  <c r="E95" i="9"/>
  <c r="D95" i="9"/>
  <c r="O94" i="9"/>
  <c r="N94" i="9"/>
  <c r="M94" i="9"/>
  <c r="L94" i="9"/>
  <c r="K94" i="9"/>
  <c r="J94" i="9"/>
  <c r="I94" i="9"/>
  <c r="H94" i="9"/>
  <c r="G94" i="9"/>
  <c r="F94" i="9"/>
  <c r="E94" i="9"/>
  <c r="D94" i="9"/>
  <c r="O93" i="9"/>
  <c r="N93" i="9"/>
  <c r="M93" i="9"/>
  <c r="L93" i="9"/>
  <c r="K93" i="9"/>
  <c r="J93" i="9"/>
  <c r="I93" i="9"/>
  <c r="H93" i="9"/>
  <c r="G93" i="9"/>
  <c r="F93" i="9"/>
  <c r="E93" i="9"/>
  <c r="D93" i="9"/>
  <c r="O92" i="9"/>
  <c r="N92" i="9"/>
  <c r="M92" i="9"/>
  <c r="L92" i="9"/>
  <c r="K92" i="9"/>
  <c r="J92" i="9"/>
  <c r="I92" i="9"/>
  <c r="H92" i="9"/>
  <c r="G92" i="9"/>
  <c r="F92" i="9"/>
  <c r="E92" i="9"/>
  <c r="D92" i="9"/>
  <c r="O91" i="9"/>
  <c r="N91" i="9"/>
  <c r="M91" i="9"/>
  <c r="L91" i="9"/>
  <c r="K91" i="9"/>
  <c r="J91" i="9"/>
  <c r="I91" i="9"/>
  <c r="H91" i="9"/>
  <c r="G91" i="9"/>
  <c r="F91" i="9"/>
  <c r="E91" i="9"/>
  <c r="D91" i="9"/>
  <c r="O90" i="9"/>
  <c r="N90" i="9"/>
  <c r="M90" i="9"/>
  <c r="L90" i="9"/>
  <c r="K90" i="9"/>
  <c r="J90" i="9"/>
  <c r="I90" i="9"/>
  <c r="H90" i="9"/>
  <c r="G90" i="9"/>
  <c r="F90" i="9"/>
  <c r="E90" i="9"/>
  <c r="D90" i="9"/>
  <c r="O89" i="9"/>
  <c r="N89" i="9"/>
  <c r="M89" i="9"/>
  <c r="L89" i="9"/>
  <c r="K89" i="9"/>
  <c r="J89" i="9"/>
  <c r="I89" i="9"/>
  <c r="H89" i="9"/>
  <c r="G89" i="9"/>
  <c r="F89" i="9"/>
  <c r="E89" i="9"/>
  <c r="D89" i="9"/>
  <c r="O88" i="9"/>
  <c r="N88" i="9"/>
  <c r="M88" i="9"/>
  <c r="L88" i="9"/>
  <c r="K88" i="9"/>
  <c r="J88" i="9"/>
  <c r="I88" i="9"/>
  <c r="H88" i="9"/>
  <c r="G88" i="9"/>
  <c r="F88" i="9"/>
  <c r="E88" i="9"/>
  <c r="D88" i="9"/>
  <c r="O87" i="9"/>
  <c r="N87" i="9"/>
  <c r="M87" i="9"/>
  <c r="L87" i="9"/>
  <c r="K87" i="9"/>
  <c r="J87" i="9"/>
  <c r="I87" i="9"/>
  <c r="H87" i="9"/>
  <c r="G87" i="9"/>
  <c r="F87" i="9"/>
  <c r="E87" i="9"/>
  <c r="D87" i="9"/>
  <c r="O86" i="9"/>
  <c r="N86" i="9"/>
  <c r="M86" i="9"/>
  <c r="L86" i="9"/>
  <c r="K86" i="9"/>
  <c r="J86" i="9"/>
  <c r="I86" i="9"/>
  <c r="H86" i="9"/>
  <c r="G86" i="9"/>
  <c r="S86" i="9" s="1"/>
  <c r="F86" i="9"/>
  <c r="E86" i="9"/>
  <c r="D86" i="9"/>
  <c r="O85" i="9"/>
  <c r="N85" i="9"/>
  <c r="M85" i="9"/>
  <c r="M99" i="9" s="1"/>
  <c r="L85" i="9"/>
  <c r="K85" i="9"/>
  <c r="K99" i="9" s="1"/>
  <c r="J85" i="9"/>
  <c r="I85" i="9"/>
  <c r="H85" i="9"/>
  <c r="G85" i="9"/>
  <c r="F85" i="9"/>
  <c r="E85" i="9"/>
  <c r="D85" i="9"/>
  <c r="S73" i="9"/>
  <c r="R73" i="9"/>
  <c r="Q73" i="9"/>
  <c r="P73" i="9"/>
  <c r="O73" i="9"/>
  <c r="N73" i="9"/>
  <c r="M73" i="9"/>
  <c r="L73" i="9"/>
  <c r="K73" i="9"/>
  <c r="J73" i="9"/>
  <c r="I73" i="9"/>
  <c r="H73" i="9"/>
  <c r="G73" i="9"/>
  <c r="F73" i="9"/>
  <c r="E73" i="9"/>
  <c r="D73" i="9"/>
  <c r="S72" i="9"/>
  <c r="R72" i="9"/>
  <c r="Q72" i="9"/>
  <c r="P72" i="9"/>
  <c r="O72" i="9"/>
  <c r="N72" i="9"/>
  <c r="M72" i="9"/>
  <c r="L72" i="9"/>
  <c r="K72" i="9"/>
  <c r="J72" i="9"/>
  <c r="I72" i="9"/>
  <c r="H72" i="9"/>
  <c r="G72" i="9"/>
  <c r="F72" i="9"/>
  <c r="E72" i="9"/>
  <c r="D72" i="9"/>
  <c r="S70" i="9"/>
  <c r="R70" i="9"/>
  <c r="Q70" i="9"/>
  <c r="P70" i="9"/>
  <c r="O70" i="9"/>
  <c r="N70" i="9"/>
  <c r="M70" i="9"/>
  <c r="L70" i="9"/>
  <c r="K70" i="9"/>
  <c r="J70" i="9"/>
  <c r="I70" i="9"/>
  <c r="H70" i="9"/>
  <c r="G70" i="9"/>
  <c r="F70" i="9"/>
  <c r="E70" i="9"/>
  <c r="D70" i="9"/>
  <c r="S69" i="9"/>
  <c r="R69" i="9"/>
  <c r="Q69" i="9"/>
  <c r="P69" i="9"/>
  <c r="O69" i="9"/>
  <c r="N69" i="9"/>
  <c r="M69" i="9"/>
  <c r="L69" i="9"/>
  <c r="K69" i="9"/>
  <c r="J69" i="9"/>
  <c r="I69" i="9"/>
  <c r="H69" i="9"/>
  <c r="G69" i="9"/>
  <c r="F69" i="9"/>
  <c r="E69" i="9"/>
  <c r="D69" i="9"/>
  <c r="S68" i="9"/>
  <c r="R68" i="9"/>
  <c r="Q68" i="9"/>
  <c r="P68" i="9"/>
  <c r="O68" i="9"/>
  <c r="N68" i="9"/>
  <c r="M68" i="9"/>
  <c r="L68" i="9"/>
  <c r="K68" i="9"/>
  <c r="J68" i="9"/>
  <c r="I68" i="9"/>
  <c r="H68" i="9"/>
  <c r="G68" i="9"/>
  <c r="F68" i="9"/>
  <c r="E68" i="9"/>
  <c r="D68" i="9"/>
  <c r="S67" i="9"/>
  <c r="R67" i="9"/>
  <c r="Q67" i="9"/>
  <c r="P67" i="9"/>
  <c r="O67" i="9"/>
  <c r="N67" i="9"/>
  <c r="M67" i="9"/>
  <c r="L67" i="9"/>
  <c r="K67" i="9"/>
  <c r="J67" i="9"/>
  <c r="I67" i="9"/>
  <c r="H67" i="9"/>
  <c r="G67" i="9"/>
  <c r="F67" i="9"/>
  <c r="V67" i="9" s="1"/>
  <c r="E67" i="9"/>
  <c r="D67" i="9"/>
  <c r="S66" i="9"/>
  <c r="R66" i="9"/>
  <c r="Q66" i="9"/>
  <c r="P66" i="9"/>
  <c r="O66" i="9"/>
  <c r="N66" i="9"/>
  <c r="M66" i="9"/>
  <c r="L66" i="9"/>
  <c r="K66" i="9"/>
  <c r="J66" i="9"/>
  <c r="I66" i="9"/>
  <c r="H66" i="9"/>
  <c r="G66" i="9"/>
  <c r="F66" i="9"/>
  <c r="E66" i="9"/>
  <c r="D66" i="9"/>
  <c r="S65" i="9"/>
  <c r="R65" i="9"/>
  <c r="Q65" i="9"/>
  <c r="P65" i="9"/>
  <c r="O65" i="9"/>
  <c r="N65" i="9"/>
  <c r="M65" i="9"/>
  <c r="L65" i="9"/>
  <c r="K65" i="9"/>
  <c r="J65" i="9"/>
  <c r="I65" i="9"/>
  <c r="H65" i="9"/>
  <c r="G65" i="9"/>
  <c r="F65" i="9"/>
  <c r="V65" i="9" s="1"/>
  <c r="E65" i="9"/>
  <c r="D65" i="9"/>
  <c r="S64" i="9"/>
  <c r="R64" i="9"/>
  <c r="Q64" i="9"/>
  <c r="P64" i="9"/>
  <c r="O64" i="9"/>
  <c r="N64" i="9"/>
  <c r="M64" i="9"/>
  <c r="L64" i="9"/>
  <c r="K64" i="9"/>
  <c r="W64" i="9" s="1"/>
  <c r="J64" i="9"/>
  <c r="I64" i="9"/>
  <c r="H64" i="9"/>
  <c r="G64" i="9"/>
  <c r="F64" i="9"/>
  <c r="V64" i="9" s="1"/>
  <c r="E64" i="9"/>
  <c r="D64" i="9"/>
  <c r="T64" i="9" s="1"/>
  <c r="S63" i="9"/>
  <c r="R63" i="9"/>
  <c r="Q63" i="9"/>
  <c r="P63" i="9"/>
  <c r="O63" i="9"/>
  <c r="N63" i="9"/>
  <c r="M63" i="9"/>
  <c r="L63" i="9"/>
  <c r="K63" i="9"/>
  <c r="J63" i="9"/>
  <c r="I63" i="9"/>
  <c r="H63" i="9"/>
  <c r="G63" i="9"/>
  <c r="F63" i="9"/>
  <c r="V63" i="9" s="1"/>
  <c r="E63" i="9"/>
  <c r="D63" i="9"/>
  <c r="T63" i="9" s="1"/>
  <c r="S62" i="9"/>
  <c r="R62" i="9"/>
  <c r="Q62" i="9"/>
  <c r="P62" i="9"/>
  <c r="O62" i="9"/>
  <c r="N62" i="9"/>
  <c r="M62" i="9"/>
  <c r="L62" i="9"/>
  <c r="K62" i="9"/>
  <c r="W62" i="9" s="1"/>
  <c r="J62" i="9"/>
  <c r="I62" i="9"/>
  <c r="H62" i="9"/>
  <c r="G62" i="9"/>
  <c r="F62" i="9"/>
  <c r="E62" i="9"/>
  <c r="D62" i="9"/>
  <c r="S61" i="9"/>
  <c r="R61" i="9"/>
  <c r="Q61" i="9"/>
  <c r="P61" i="9"/>
  <c r="O61" i="9"/>
  <c r="N61" i="9"/>
  <c r="M61" i="9"/>
  <c r="L61" i="9"/>
  <c r="K61" i="9"/>
  <c r="W61" i="9" s="1"/>
  <c r="J61" i="9"/>
  <c r="I61" i="9"/>
  <c r="H61" i="9"/>
  <c r="G61" i="9"/>
  <c r="F61" i="9"/>
  <c r="V61" i="9" s="1"/>
  <c r="E61" i="9"/>
  <c r="D61" i="9"/>
  <c r="T61" i="9" s="1"/>
  <c r="S60" i="9"/>
  <c r="S74" i="9" s="1"/>
  <c r="R60" i="9"/>
  <c r="R74" i="9" s="1"/>
  <c r="Q60" i="9"/>
  <c r="Q74" i="9" s="1"/>
  <c r="P60" i="9"/>
  <c r="P74" i="9" s="1"/>
  <c r="O60" i="9"/>
  <c r="N60" i="9"/>
  <c r="N74" i="9" s="1"/>
  <c r="M60" i="9"/>
  <c r="M74" i="9" s="1"/>
  <c r="L60" i="9"/>
  <c r="L74" i="9" s="1"/>
  <c r="K60" i="9"/>
  <c r="K74" i="9" s="1"/>
  <c r="J60" i="9"/>
  <c r="J74" i="9" s="1"/>
  <c r="I60" i="9"/>
  <c r="I74" i="9" s="1"/>
  <c r="H60" i="9"/>
  <c r="H74" i="9" s="1"/>
  <c r="G60" i="9"/>
  <c r="F60" i="9"/>
  <c r="F74" i="9" s="1"/>
  <c r="E60" i="9"/>
  <c r="D60" i="9"/>
  <c r="T60" i="9" s="1"/>
  <c r="T74" i="9" s="1"/>
  <c r="S98" i="9"/>
  <c r="R98" i="9"/>
  <c r="Q98" i="9"/>
  <c r="P98" i="9"/>
  <c r="S97" i="9"/>
  <c r="R97" i="9"/>
  <c r="Q97" i="9"/>
  <c r="P97" i="9"/>
  <c r="S95" i="9"/>
  <c r="R95" i="9"/>
  <c r="Q95" i="9"/>
  <c r="P95" i="9"/>
  <c r="S94" i="9"/>
  <c r="R94" i="9"/>
  <c r="Q94" i="9"/>
  <c r="P94" i="9"/>
  <c r="S93" i="9"/>
  <c r="R93" i="9"/>
  <c r="Q93" i="9"/>
  <c r="P93" i="9"/>
  <c r="S92" i="9"/>
  <c r="R92" i="9"/>
  <c r="Q92" i="9"/>
  <c r="P92" i="9"/>
  <c r="S91" i="9"/>
  <c r="R91" i="9"/>
  <c r="P91" i="9"/>
  <c r="S90" i="9"/>
  <c r="R90" i="9"/>
  <c r="Q90" i="9"/>
  <c r="P90" i="9"/>
  <c r="S89" i="9"/>
  <c r="R89" i="9"/>
  <c r="P89" i="9"/>
  <c r="S88" i="9"/>
  <c r="R88" i="9"/>
  <c r="P88" i="9"/>
  <c r="S87" i="9"/>
  <c r="R87" i="9"/>
  <c r="P87" i="9"/>
  <c r="P86" i="9"/>
  <c r="O99" i="9"/>
  <c r="N99" i="9"/>
  <c r="H99" i="9"/>
  <c r="W73" i="9"/>
  <c r="V73" i="9"/>
  <c r="U73" i="9"/>
  <c r="T73" i="9"/>
  <c r="W72" i="9"/>
  <c r="V72" i="9"/>
  <c r="U72" i="9"/>
  <c r="T72" i="9"/>
  <c r="W70" i="9"/>
  <c r="V70" i="9"/>
  <c r="U70" i="9"/>
  <c r="T70" i="9"/>
  <c r="W69" i="9"/>
  <c r="V69" i="9"/>
  <c r="U69" i="9"/>
  <c r="T69" i="9"/>
  <c r="W68" i="9"/>
  <c r="V68" i="9"/>
  <c r="U68" i="9"/>
  <c r="T68" i="9"/>
  <c r="W67" i="9"/>
  <c r="U67" i="9"/>
  <c r="T67" i="9"/>
  <c r="W66" i="9"/>
  <c r="V66" i="9"/>
  <c r="U66" i="9"/>
  <c r="T66" i="9"/>
  <c r="W65" i="9"/>
  <c r="U65" i="9"/>
  <c r="T65" i="9"/>
  <c r="U64" i="9"/>
  <c r="W63" i="9"/>
  <c r="U63" i="9"/>
  <c r="V62" i="9"/>
  <c r="U62" i="9"/>
  <c r="T62" i="9"/>
  <c r="O74" i="9"/>
  <c r="G74" i="9"/>
  <c r="E74" i="9"/>
  <c r="E10" i="9"/>
  <c r="D10" i="9"/>
  <c r="T106" i="8"/>
  <c r="S106" i="8"/>
  <c r="R106" i="8"/>
  <c r="Q106" i="8"/>
  <c r="P106" i="8"/>
  <c r="O106" i="8"/>
  <c r="N106" i="8"/>
  <c r="T105" i="8"/>
  <c r="S105" i="8"/>
  <c r="R105" i="8"/>
  <c r="Q105" i="8"/>
  <c r="P105" i="8"/>
  <c r="O105" i="8"/>
  <c r="N105" i="8"/>
  <c r="T103" i="8"/>
  <c r="S103" i="8"/>
  <c r="R103" i="8"/>
  <c r="Q103" i="8"/>
  <c r="P103" i="8"/>
  <c r="O103" i="8"/>
  <c r="N103" i="8"/>
  <c r="T102" i="8"/>
  <c r="S102" i="8"/>
  <c r="R102" i="8"/>
  <c r="Q102" i="8"/>
  <c r="P102" i="8"/>
  <c r="O102" i="8"/>
  <c r="N102" i="8"/>
  <c r="T101" i="8"/>
  <c r="S101" i="8"/>
  <c r="R101" i="8"/>
  <c r="Q101" i="8"/>
  <c r="P101" i="8"/>
  <c r="O101" i="8"/>
  <c r="N101" i="8"/>
  <c r="T100" i="8"/>
  <c r="S100" i="8"/>
  <c r="R100" i="8"/>
  <c r="Q100" i="8"/>
  <c r="P100" i="8"/>
  <c r="O100" i="8"/>
  <c r="N100" i="8"/>
  <c r="T99" i="8"/>
  <c r="S99" i="8"/>
  <c r="R99" i="8"/>
  <c r="Q99" i="8"/>
  <c r="P99" i="8"/>
  <c r="O99" i="8"/>
  <c r="N99" i="8"/>
  <c r="T98" i="8"/>
  <c r="S98" i="8"/>
  <c r="R98" i="8"/>
  <c r="Q98" i="8"/>
  <c r="P98" i="8"/>
  <c r="O98" i="8"/>
  <c r="N98" i="8"/>
  <c r="T97" i="8"/>
  <c r="S97" i="8"/>
  <c r="R97" i="8"/>
  <c r="Q97" i="8"/>
  <c r="P97" i="8"/>
  <c r="O97" i="8"/>
  <c r="N97" i="8"/>
  <c r="T96" i="8"/>
  <c r="S96" i="8"/>
  <c r="R96" i="8"/>
  <c r="Q96" i="8"/>
  <c r="P96" i="8"/>
  <c r="O96" i="8"/>
  <c r="N96" i="8"/>
  <c r="T95" i="8"/>
  <c r="S95" i="8"/>
  <c r="R95" i="8"/>
  <c r="Q95" i="8"/>
  <c r="P95" i="8"/>
  <c r="O95" i="8"/>
  <c r="N95" i="8"/>
  <c r="T94" i="8"/>
  <c r="S94" i="8"/>
  <c r="R94" i="8"/>
  <c r="Q94" i="8"/>
  <c r="P94" i="8"/>
  <c r="O94" i="8"/>
  <c r="N94" i="8"/>
  <c r="S93" i="8"/>
  <c r="R93" i="8"/>
  <c r="Q93" i="8"/>
  <c r="P93" i="8"/>
  <c r="O93" i="8"/>
  <c r="N93" i="8"/>
  <c r="I106" i="8"/>
  <c r="H106" i="8"/>
  <c r="I105" i="8"/>
  <c r="H105" i="8"/>
  <c r="I103" i="8"/>
  <c r="H103" i="8"/>
  <c r="I102" i="8"/>
  <c r="H102" i="8"/>
  <c r="I101" i="8"/>
  <c r="H101" i="8"/>
  <c r="I100" i="8"/>
  <c r="H100" i="8"/>
  <c r="I99" i="8"/>
  <c r="H99" i="8"/>
  <c r="I98" i="8"/>
  <c r="H98" i="8"/>
  <c r="I97" i="8"/>
  <c r="H97" i="8"/>
  <c r="I96" i="8"/>
  <c r="H96" i="8"/>
  <c r="I95" i="8"/>
  <c r="H95" i="8"/>
  <c r="I94" i="8"/>
  <c r="H94" i="8"/>
  <c r="I93" i="8"/>
  <c r="H93" i="8"/>
  <c r="AM79" i="8"/>
  <c r="AL79" i="8"/>
  <c r="AK79" i="8"/>
  <c r="AJ79" i="8"/>
  <c r="AI79" i="8"/>
  <c r="AH79" i="8"/>
  <c r="AG79" i="8"/>
  <c r="AF79" i="8"/>
  <c r="AE79" i="8"/>
  <c r="AD79" i="8"/>
  <c r="AC79" i="8"/>
  <c r="AB79" i="8"/>
  <c r="W79" i="8"/>
  <c r="V79" i="8"/>
  <c r="U79" i="8"/>
  <c r="T79" i="8"/>
  <c r="S79" i="8"/>
  <c r="R79" i="8"/>
  <c r="Q79" i="8"/>
  <c r="P79" i="8"/>
  <c r="K79" i="8"/>
  <c r="J79" i="8"/>
  <c r="I79" i="8"/>
  <c r="H79" i="8"/>
  <c r="AM78" i="8"/>
  <c r="AL78" i="8"/>
  <c r="AK78" i="8"/>
  <c r="AJ78" i="8"/>
  <c r="AI78" i="8"/>
  <c r="AH78" i="8"/>
  <c r="AG78" i="8"/>
  <c r="AF78" i="8"/>
  <c r="AA78" i="8"/>
  <c r="Z78" i="8"/>
  <c r="Y78" i="8"/>
  <c r="X78" i="8"/>
  <c r="W78" i="8"/>
  <c r="V78" i="8"/>
  <c r="U78" i="8"/>
  <c r="T78" i="8"/>
  <c r="O78" i="8"/>
  <c r="N78" i="8"/>
  <c r="M78" i="8"/>
  <c r="L78" i="8"/>
  <c r="K78" i="8"/>
  <c r="J78" i="8"/>
  <c r="I78" i="8"/>
  <c r="H78" i="8"/>
  <c r="G78" i="8"/>
  <c r="F78" i="8"/>
  <c r="E78" i="8"/>
  <c r="D78" i="8"/>
  <c r="AM76" i="8"/>
  <c r="AL76" i="8"/>
  <c r="AK76" i="8"/>
  <c r="AJ76" i="8"/>
  <c r="AI76" i="8"/>
  <c r="AH76" i="8"/>
  <c r="AG76" i="8"/>
  <c r="AF76" i="8"/>
  <c r="AA76" i="8"/>
  <c r="Z76" i="8"/>
  <c r="Y76" i="8"/>
  <c r="X76" i="8"/>
  <c r="W76" i="8"/>
  <c r="V76" i="8"/>
  <c r="U76" i="8"/>
  <c r="T76" i="8"/>
  <c r="O76" i="8"/>
  <c r="N76" i="8"/>
  <c r="M76" i="8"/>
  <c r="L76" i="8"/>
  <c r="K76" i="8"/>
  <c r="J76" i="8"/>
  <c r="I76" i="8"/>
  <c r="H76" i="8"/>
  <c r="G76" i="8"/>
  <c r="F76" i="8"/>
  <c r="E76" i="8"/>
  <c r="D76" i="8"/>
  <c r="AM75" i="8"/>
  <c r="AL75" i="8"/>
  <c r="AK75" i="8"/>
  <c r="AJ75" i="8"/>
  <c r="AI75" i="8"/>
  <c r="AH75" i="8"/>
  <c r="AG75" i="8"/>
  <c r="AF75" i="8"/>
  <c r="AA75" i="8"/>
  <c r="Z75" i="8"/>
  <c r="Y75" i="8"/>
  <c r="X75" i="8"/>
  <c r="W75" i="8"/>
  <c r="V75" i="8"/>
  <c r="U75" i="8"/>
  <c r="T75" i="8"/>
  <c r="O75" i="8"/>
  <c r="N75" i="8"/>
  <c r="M75" i="8"/>
  <c r="L75" i="8"/>
  <c r="K75" i="8"/>
  <c r="J75" i="8"/>
  <c r="I75" i="8"/>
  <c r="H75" i="8"/>
  <c r="G75" i="8"/>
  <c r="F75" i="8"/>
  <c r="E75" i="8"/>
  <c r="D75" i="8"/>
  <c r="AM74" i="8"/>
  <c r="AL74" i="8"/>
  <c r="AK74" i="8"/>
  <c r="AJ74" i="8"/>
  <c r="AI74" i="8"/>
  <c r="AH74" i="8"/>
  <c r="AG74" i="8"/>
  <c r="AF74" i="8"/>
  <c r="AA74" i="8"/>
  <c r="Z74" i="8"/>
  <c r="Y74" i="8"/>
  <c r="X74" i="8"/>
  <c r="W74" i="8"/>
  <c r="V74" i="8"/>
  <c r="U74" i="8"/>
  <c r="T74" i="8"/>
  <c r="O74" i="8"/>
  <c r="N74" i="8"/>
  <c r="M74" i="8"/>
  <c r="L74" i="8"/>
  <c r="K74" i="8"/>
  <c r="J74" i="8"/>
  <c r="I74" i="8"/>
  <c r="H74" i="8"/>
  <c r="G74" i="8"/>
  <c r="F74" i="8"/>
  <c r="E74" i="8"/>
  <c r="D74" i="8"/>
  <c r="AM73" i="8"/>
  <c r="AL73" i="8"/>
  <c r="AK73" i="8"/>
  <c r="AJ73" i="8"/>
  <c r="AI73" i="8"/>
  <c r="AH73" i="8"/>
  <c r="AG73" i="8"/>
  <c r="AF73" i="8"/>
  <c r="AA73" i="8"/>
  <c r="Z73" i="8"/>
  <c r="Y73" i="8"/>
  <c r="X73" i="8"/>
  <c r="W73" i="8"/>
  <c r="V73" i="8"/>
  <c r="U73" i="8"/>
  <c r="T73" i="8"/>
  <c r="O73" i="8"/>
  <c r="N73" i="8"/>
  <c r="M73" i="8"/>
  <c r="L73" i="8"/>
  <c r="K73" i="8"/>
  <c r="J73" i="8"/>
  <c r="I73" i="8"/>
  <c r="H73" i="8"/>
  <c r="G73" i="8"/>
  <c r="F73" i="8"/>
  <c r="E73" i="8"/>
  <c r="D73" i="8"/>
  <c r="AM72" i="8"/>
  <c r="AL72" i="8"/>
  <c r="AK72" i="8"/>
  <c r="AJ72" i="8"/>
  <c r="AI72" i="8"/>
  <c r="AH72" i="8"/>
  <c r="AG72" i="8"/>
  <c r="AF72" i="8"/>
  <c r="AA72" i="8"/>
  <c r="Z72" i="8"/>
  <c r="Y72" i="8"/>
  <c r="X72" i="8"/>
  <c r="W72" i="8"/>
  <c r="V72" i="8"/>
  <c r="U72" i="8"/>
  <c r="T72" i="8"/>
  <c r="O72" i="8"/>
  <c r="N72" i="8"/>
  <c r="M72" i="8"/>
  <c r="L72" i="8"/>
  <c r="K72" i="8"/>
  <c r="J72" i="8"/>
  <c r="I72" i="8"/>
  <c r="H72" i="8"/>
  <c r="G72" i="8"/>
  <c r="F72" i="8"/>
  <c r="E72" i="8"/>
  <c r="D72" i="8"/>
  <c r="AM71" i="8"/>
  <c r="AL71" i="8"/>
  <c r="AK71" i="8"/>
  <c r="AJ71" i="8"/>
  <c r="AI71" i="8"/>
  <c r="AH71" i="8"/>
  <c r="AG71" i="8"/>
  <c r="AF71" i="8"/>
  <c r="AA71" i="8"/>
  <c r="Z71" i="8"/>
  <c r="Y71" i="8"/>
  <c r="X71" i="8"/>
  <c r="W71" i="8"/>
  <c r="V71" i="8"/>
  <c r="U71" i="8"/>
  <c r="T71" i="8"/>
  <c r="O71" i="8"/>
  <c r="N71" i="8"/>
  <c r="M71" i="8"/>
  <c r="L71" i="8"/>
  <c r="K71" i="8"/>
  <c r="J71" i="8"/>
  <c r="I71" i="8"/>
  <c r="H71" i="8"/>
  <c r="G71" i="8"/>
  <c r="F71" i="8"/>
  <c r="E71" i="8"/>
  <c r="D71" i="8"/>
  <c r="AM70" i="8"/>
  <c r="AL70" i="8"/>
  <c r="AK70" i="8"/>
  <c r="AJ70" i="8"/>
  <c r="AI70" i="8"/>
  <c r="AH70" i="8"/>
  <c r="AG70" i="8"/>
  <c r="AF70" i="8"/>
  <c r="AA70" i="8"/>
  <c r="Z70" i="8"/>
  <c r="Y70" i="8"/>
  <c r="X70" i="8"/>
  <c r="W70" i="8"/>
  <c r="V70" i="8"/>
  <c r="U70" i="8"/>
  <c r="T70" i="8"/>
  <c r="O70" i="8"/>
  <c r="N70" i="8"/>
  <c r="M70" i="8"/>
  <c r="L70" i="8"/>
  <c r="K70" i="8"/>
  <c r="J70" i="8"/>
  <c r="I70" i="8"/>
  <c r="H70" i="8"/>
  <c r="G70" i="8"/>
  <c r="F70" i="8"/>
  <c r="E70" i="8"/>
  <c r="D70" i="8"/>
  <c r="AM69" i="8"/>
  <c r="AL69" i="8"/>
  <c r="AK69" i="8"/>
  <c r="AJ69" i="8"/>
  <c r="AI69" i="8"/>
  <c r="AH69" i="8"/>
  <c r="AG69" i="8"/>
  <c r="AF69" i="8"/>
  <c r="AA69" i="8"/>
  <c r="Z69" i="8"/>
  <c r="Y69" i="8"/>
  <c r="X69" i="8"/>
  <c r="W69" i="8"/>
  <c r="V69" i="8"/>
  <c r="U69" i="8"/>
  <c r="T69" i="8"/>
  <c r="O69" i="8"/>
  <c r="N69" i="8"/>
  <c r="M69" i="8"/>
  <c r="L69" i="8"/>
  <c r="K69" i="8"/>
  <c r="J69" i="8"/>
  <c r="I69" i="8"/>
  <c r="H69" i="8"/>
  <c r="G69" i="8"/>
  <c r="F69" i="8"/>
  <c r="E69" i="8"/>
  <c r="D69" i="8"/>
  <c r="AM68" i="8"/>
  <c r="AL68" i="8"/>
  <c r="AK68" i="8"/>
  <c r="AJ68" i="8"/>
  <c r="AI68" i="8"/>
  <c r="AH68" i="8"/>
  <c r="AG68" i="8"/>
  <c r="AF68" i="8"/>
  <c r="AA68" i="8"/>
  <c r="Z68" i="8"/>
  <c r="Y68" i="8"/>
  <c r="X68" i="8"/>
  <c r="W68" i="8"/>
  <c r="V68" i="8"/>
  <c r="U68" i="8"/>
  <c r="T68" i="8"/>
  <c r="O68" i="8"/>
  <c r="N68" i="8"/>
  <c r="M68" i="8"/>
  <c r="L68" i="8"/>
  <c r="K68" i="8"/>
  <c r="J68" i="8"/>
  <c r="I68" i="8"/>
  <c r="H68" i="8"/>
  <c r="G68" i="8"/>
  <c r="F68" i="8"/>
  <c r="E68" i="8"/>
  <c r="D68" i="8"/>
  <c r="AM67" i="8"/>
  <c r="AL67" i="8"/>
  <c r="AK67" i="8"/>
  <c r="AJ67" i="8"/>
  <c r="AI67" i="8"/>
  <c r="AH67" i="8"/>
  <c r="AG67" i="8"/>
  <c r="AF67" i="8"/>
  <c r="AA67" i="8"/>
  <c r="Z67" i="8"/>
  <c r="Y67" i="8"/>
  <c r="X67" i="8"/>
  <c r="W67" i="8"/>
  <c r="V67" i="8"/>
  <c r="U67" i="8"/>
  <c r="T67" i="8"/>
  <c r="O67" i="8"/>
  <c r="N67" i="8"/>
  <c r="M67" i="8"/>
  <c r="L67" i="8"/>
  <c r="K67" i="8"/>
  <c r="J67" i="8"/>
  <c r="I67" i="8"/>
  <c r="H67" i="8"/>
  <c r="G67" i="8"/>
  <c r="F67" i="8"/>
  <c r="E67" i="8"/>
  <c r="D67" i="8"/>
  <c r="AM66" i="8"/>
  <c r="AL66" i="8"/>
  <c r="AK66" i="8"/>
  <c r="AJ66" i="8"/>
  <c r="AI66" i="8"/>
  <c r="AH66" i="8"/>
  <c r="AG66" i="8"/>
  <c r="AF66" i="8"/>
  <c r="AA66" i="8"/>
  <c r="Z66" i="8"/>
  <c r="Y66" i="8"/>
  <c r="X66" i="8"/>
  <c r="W66" i="8"/>
  <c r="V66" i="8"/>
  <c r="U66" i="8"/>
  <c r="T66" i="8"/>
  <c r="O66" i="8"/>
  <c r="N66" i="8"/>
  <c r="M66" i="8"/>
  <c r="L66" i="8"/>
  <c r="K66" i="8"/>
  <c r="J66" i="8"/>
  <c r="I66" i="8"/>
  <c r="H66" i="8"/>
  <c r="G66" i="8"/>
  <c r="F66" i="8"/>
  <c r="E66" i="8"/>
  <c r="D66" i="8"/>
  <c r="J99" i="9" l="1"/>
  <c r="R86" i="9"/>
  <c r="P85" i="9"/>
  <c r="L99" i="9"/>
  <c r="U61" i="9"/>
  <c r="Q85" i="9"/>
  <c r="Q86" i="9"/>
  <c r="Q87" i="9"/>
  <c r="Q88" i="9"/>
  <c r="Q89" i="9"/>
  <c r="Q91" i="9"/>
  <c r="S85" i="9"/>
  <c r="S99" i="9" s="1"/>
  <c r="I99" i="9"/>
  <c r="R85" i="9"/>
  <c r="R99" i="9" s="1"/>
  <c r="P99" i="9"/>
  <c r="D99" i="9"/>
  <c r="U60" i="9"/>
  <c r="U74" i="9" s="1"/>
  <c r="E99" i="9"/>
  <c r="F99" i="9"/>
  <c r="V60" i="9"/>
  <c r="V74" i="9" s="1"/>
  <c r="G99" i="9"/>
  <c r="W60" i="9"/>
  <c r="W74" i="9" s="1"/>
  <c r="D74" i="9"/>
  <c r="Y106" i="8"/>
  <c r="X106" i="8"/>
  <c r="W106" i="8"/>
  <c r="V106" i="8"/>
  <c r="Y105" i="8"/>
  <c r="X105" i="8"/>
  <c r="W105" i="8"/>
  <c r="V105" i="8"/>
  <c r="Y103" i="8"/>
  <c r="X103" i="8"/>
  <c r="W103" i="8"/>
  <c r="V103" i="8"/>
  <c r="Y102" i="8"/>
  <c r="X102" i="8"/>
  <c r="W102" i="8"/>
  <c r="V102" i="8"/>
  <c r="Y101" i="8"/>
  <c r="X101" i="8"/>
  <c r="W101" i="8"/>
  <c r="V101" i="8"/>
  <c r="Y100" i="8"/>
  <c r="X100" i="8"/>
  <c r="W100" i="8"/>
  <c r="V100" i="8"/>
  <c r="Y99" i="8"/>
  <c r="X99" i="8"/>
  <c r="W99" i="8"/>
  <c r="V99" i="8"/>
  <c r="Y98" i="8"/>
  <c r="X98" i="8"/>
  <c r="W98" i="8"/>
  <c r="V98" i="8"/>
  <c r="Y97" i="8"/>
  <c r="X97" i="8"/>
  <c r="W97" i="8"/>
  <c r="V97" i="8"/>
  <c r="Y96" i="8"/>
  <c r="X96" i="8"/>
  <c r="W96" i="8"/>
  <c r="V96" i="8"/>
  <c r="Y95" i="8"/>
  <c r="X95" i="8"/>
  <c r="W95" i="8"/>
  <c r="V95" i="8"/>
  <c r="Y94" i="8"/>
  <c r="X94" i="8"/>
  <c r="W94" i="8"/>
  <c r="V94" i="8"/>
  <c r="U107" i="8"/>
  <c r="AE104" i="8" s="1"/>
  <c r="T107" i="8"/>
  <c r="S107" i="8"/>
  <c r="R107" i="8"/>
  <c r="Y93" i="8"/>
  <c r="X93" i="8"/>
  <c r="W93" i="8"/>
  <c r="V93" i="8"/>
  <c r="I107" i="8"/>
  <c r="AE94" i="8" s="1"/>
  <c r="H107" i="8"/>
  <c r="AD94" i="8" s="1"/>
  <c r="AE80" i="8"/>
  <c r="AD80" i="8"/>
  <c r="AC80" i="8"/>
  <c r="AB80" i="8"/>
  <c r="S80" i="8"/>
  <c r="R80" i="8"/>
  <c r="Q80" i="8"/>
  <c r="P80" i="8"/>
  <c r="G106" i="8"/>
  <c r="F106" i="8"/>
  <c r="E106" i="8"/>
  <c r="D106" i="8"/>
  <c r="G105" i="8"/>
  <c r="F105" i="8"/>
  <c r="E105" i="8"/>
  <c r="D105" i="8"/>
  <c r="G103" i="8"/>
  <c r="F103" i="8"/>
  <c r="E103" i="8"/>
  <c r="D103" i="8"/>
  <c r="G102" i="8"/>
  <c r="F102" i="8"/>
  <c r="E102" i="8"/>
  <c r="D102" i="8"/>
  <c r="G101" i="8"/>
  <c r="F101" i="8"/>
  <c r="E101" i="8"/>
  <c r="D101" i="8"/>
  <c r="G100" i="8"/>
  <c r="F100" i="8"/>
  <c r="E100" i="8"/>
  <c r="D100" i="8"/>
  <c r="G99" i="8"/>
  <c r="F99" i="8"/>
  <c r="E99" i="8"/>
  <c r="D99" i="8"/>
  <c r="G98" i="8"/>
  <c r="F98" i="8"/>
  <c r="E98" i="8"/>
  <c r="D98" i="8"/>
  <c r="G97" i="8"/>
  <c r="F97" i="8"/>
  <c r="E97" i="8"/>
  <c r="D97" i="8"/>
  <c r="G96" i="8"/>
  <c r="F96" i="8"/>
  <c r="E96" i="8"/>
  <c r="D96" i="8"/>
  <c r="G95" i="8"/>
  <c r="F95" i="8"/>
  <c r="E95" i="8"/>
  <c r="D95" i="8"/>
  <c r="G94" i="8"/>
  <c r="F94" i="8"/>
  <c r="E94" i="8"/>
  <c r="D94" i="8"/>
  <c r="AM80" i="8"/>
  <c r="AL80" i="8"/>
  <c r="AK80" i="8"/>
  <c r="AJ80" i="8"/>
  <c r="AI80" i="8"/>
  <c r="AH80" i="8"/>
  <c r="AG80" i="8"/>
  <c r="AF80" i="8"/>
  <c r="AA80" i="8"/>
  <c r="Z80" i="8"/>
  <c r="Y80" i="8"/>
  <c r="X80" i="8"/>
  <c r="W80" i="8"/>
  <c r="V80" i="8"/>
  <c r="U80" i="8"/>
  <c r="T80" i="8"/>
  <c r="O80" i="8"/>
  <c r="N80" i="8"/>
  <c r="M80" i="8"/>
  <c r="L80" i="8"/>
  <c r="K80" i="8"/>
  <c r="J80" i="8"/>
  <c r="I80" i="8"/>
  <c r="H80" i="8"/>
  <c r="G80" i="8"/>
  <c r="F80" i="8"/>
  <c r="E93" i="8"/>
  <c r="D93" i="8"/>
  <c r="AB92" i="8" l="1"/>
  <c r="AC92" i="8"/>
  <c r="E107" i="8"/>
  <c r="Q99" i="9"/>
  <c r="AE107" i="8"/>
  <c r="V107" i="8"/>
  <c r="W107" i="8"/>
  <c r="AB93" i="8"/>
  <c r="AC93" i="8"/>
  <c r="D107" i="8"/>
  <c r="X107" i="8"/>
  <c r="Y107" i="8"/>
  <c r="D80" i="8"/>
  <c r="F93" i="8"/>
  <c r="F107" i="8" s="1"/>
  <c r="N107" i="8"/>
  <c r="E80" i="8"/>
  <c r="G93" i="8"/>
  <c r="G107" i="8" s="1"/>
  <c r="O107" i="8"/>
  <c r="P107" i="8"/>
  <c r="AB104" i="8" s="1"/>
  <c r="Q107" i="8"/>
  <c r="T52" i="8"/>
  <c r="T51" i="8"/>
  <c r="T49" i="8"/>
  <c r="T48" i="8"/>
  <c r="T47" i="8"/>
  <c r="T46" i="8"/>
  <c r="T45" i="8"/>
  <c r="T44" i="8"/>
  <c r="T43" i="8"/>
  <c r="T42" i="8"/>
  <c r="T41" i="8"/>
  <c r="T40" i="8"/>
  <c r="P39" i="8"/>
  <c r="X39" i="8" s="1"/>
  <c r="H52" i="8"/>
  <c r="H51" i="8"/>
  <c r="H49" i="8"/>
  <c r="H48" i="8"/>
  <c r="H47" i="8"/>
  <c r="H46" i="8"/>
  <c r="H45" i="8"/>
  <c r="H44" i="8"/>
  <c r="H43" i="8"/>
  <c r="H42" i="8"/>
  <c r="H41" i="8"/>
  <c r="H40" i="8"/>
  <c r="S52" i="8"/>
  <c r="S51" i="8"/>
  <c r="S49" i="8"/>
  <c r="S48" i="8"/>
  <c r="S47" i="8"/>
  <c r="S46" i="8"/>
  <c r="S45" i="8"/>
  <c r="S44" i="8"/>
  <c r="S43" i="8"/>
  <c r="S42" i="8"/>
  <c r="S41" i="8"/>
  <c r="S40" i="8"/>
  <c r="S39" i="8"/>
  <c r="N39" i="8"/>
  <c r="H39" i="8"/>
  <c r="AB94" i="8" l="1"/>
  <c r="AB107" i="8" s="1"/>
  <c r="AC94" i="8"/>
  <c r="AD104" i="8"/>
  <c r="AD107" i="8" s="1"/>
  <c r="AC104" i="8"/>
  <c r="J12" i="8"/>
  <c r="F12" i="8"/>
  <c r="D12" i="8"/>
  <c r="AC107" i="8" l="1"/>
  <c r="U53" i="8"/>
  <c r="AE50" i="8" l="1"/>
  <c r="G213" i="1"/>
  <c r="G211" i="1"/>
  <c r="G209" i="1"/>
  <c r="G207" i="1"/>
  <c r="G205" i="1"/>
  <c r="G203" i="1"/>
  <c r="G201" i="1"/>
  <c r="G199" i="1"/>
  <c r="G197" i="1"/>
  <c r="G195" i="1"/>
  <c r="G193" i="1"/>
  <c r="G191" i="1"/>
  <c r="G189" i="1"/>
  <c r="G187" i="1"/>
  <c r="G185" i="1"/>
  <c r="G183" i="1"/>
  <c r="G181" i="1"/>
  <c r="G179" i="1"/>
  <c r="G177" i="1"/>
  <c r="G175" i="1"/>
  <c r="G173" i="1"/>
  <c r="G171" i="1"/>
  <c r="G169" i="1"/>
  <c r="G167" i="1"/>
  <c r="G165" i="1"/>
  <c r="G163" i="1"/>
  <c r="G161" i="1"/>
  <c r="G159" i="1"/>
  <c r="G157" i="1"/>
  <c r="G155" i="1"/>
  <c r="G153" i="1"/>
  <c r="G151" i="1"/>
  <c r="G149" i="1"/>
  <c r="G147" i="1"/>
  <c r="G145" i="1"/>
  <c r="G143" i="1"/>
  <c r="G141" i="1"/>
  <c r="G139" i="1"/>
  <c r="G137" i="1"/>
  <c r="G135" i="1"/>
  <c r="G133" i="1"/>
  <c r="G131" i="1"/>
  <c r="G129" i="1"/>
  <c r="G127" i="1"/>
  <c r="G125" i="1"/>
  <c r="G123" i="1"/>
  <c r="G121" i="1"/>
  <c r="G119" i="1"/>
  <c r="G117" i="1"/>
  <c r="G115" i="1"/>
  <c r="G113" i="1"/>
  <c r="G111" i="1"/>
  <c r="G109" i="1"/>
  <c r="G107" i="1"/>
  <c r="G105" i="1"/>
  <c r="G103" i="1"/>
  <c r="G101" i="1"/>
  <c r="G99" i="1"/>
  <c r="G97" i="1"/>
  <c r="G95" i="1"/>
  <c r="G93" i="1"/>
  <c r="G91" i="1"/>
  <c r="G89" i="1"/>
  <c r="G87" i="1"/>
  <c r="G85" i="1"/>
  <c r="G83" i="1"/>
  <c r="G81" i="1"/>
  <c r="G79" i="1"/>
  <c r="G77" i="1"/>
  <c r="G75" i="1"/>
  <c r="G73" i="1"/>
  <c r="G71" i="1"/>
  <c r="G69" i="1"/>
  <c r="G67" i="1"/>
  <c r="G65" i="1"/>
  <c r="G63" i="1"/>
  <c r="G61" i="1"/>
  <c r="G59" i="1"/>
  <c r="G57" i="1"/>
  <c r="G55" i="1"/>
  <c r="G53" i="1"/>
  <c r="G51" i="1"/>
  <c r="G49" i="1"/>
  <c r="G47" i="1"/>
  <c r="G45" i="1"/>
  <c r="G43" i="1"/>
  <c r="G41" i="1"/>
  <c r="G39" i="1"/>
  <c r="G215" i="1"/>
  <c r="G37" i="1"/>
  <c r="G35" i="1"/>
  <c r="G33" i="1"/>
  <c r="G31" i="1"/>
  <c r="G29" i="1"/>
  <c r="G27" i="1"/>
  <c r="G25" i="1"/>
  <c r="G23" i="1"/>
  <c r="G21" i="1"/>
  <c r="G19" i="1"/>
  <c r="G17" i="1"/>
  <c r="O48" i="9" l="1"/>
  <c r="N48" i="9"/>
  <c r="M48" i="9"/>
  <c r="O47" i="9"/>
  <c r="N47" i="9"/>
  <c r="M47" i="9"/>
  <c r="O45" i="9"/>
  <c r="N45" i="9"/>
  <c r="M45" i="9"/>
  <c r="O44" i="9"/>
  <c r="N44" i="9"/>
  <c r="M44" i="9"/>
  <c r="O43" i="9"/>
  <c r="N43" i="9"/>
  <c r="M43" i="9"/>
  <c r="O42" i="9"/>
  <c r="N42" i="9"/>
  <c r="M42" i="9"/>
  <c r="O41" i="9"/>
  <c r="N41" i="9"/>
  <c r="M41" i="9"/>
  <c r="O40" i="9"/>
  <c r="N40" i="9"/>
  <c r="M40" i="9"/>
  <c r="O39" i="9"/>
  <c r="N39" i="9"/>
  <c r="M39" i="9"/>
  <c r="O38" i="9"/>
  <c r="N38" i="9"/>
  <c r="M38" i="9"/>
  <c r="O37" i="9"/>
  <c r="N37" i="9"/>
  <c r="M37" i="9"/>
  <c r="O36" i="9"/>
  <c r="N36" i="9"/>
  <c r="M36" i="9"/>
  <c r="O35" i="9"/>
  <c r="N35" i="9"/>
  <c r="M35" i="9"/>
  <c r="K48" i="9"/>
  <c r="J48" i="9"/>
  <c r="I48" i="9"/>
  <c r="K47" i="9"/>
  <c r="J47" i="9"/>
  <c r="I47" i="9"/>
  <c r="K45" i="9"/>
  <c r="J45" i="9"/>
  <c r="I45" i="9"/>
  <c r="K44" i="9"/>
  <c r="J44" i="9"/>
  <c r="I44" i="9"/>
  <c r="K43" i="9"/>
  <c r="J43" i="9"/>
  <c r="I43" i="9"/>
  <c r="K42" i="9"/>
  <c r="J42" i="9"/>
  <c r="I42" i="9"/>
  <c r="K41" i="9"/>
  <c r="J41" i="9"/>
  <c r="I41" i="9"/>
  <c r="K40" i="9"/>
  <c r="J40" i="9"/>
  <c r="I40" i="9"/>
  <c r="K39" i="9"/>
  <c r="J39" i="9"/>
  <c r="I39" i="9"/>
  <c r="K38" i="9"/>
  <c r="J38" i="9"/>
  <c r="I38" i="9"/>
  <c r="K37" i="9"/>
  <c r="J37" i="9"/>
  <c r="I37" i="9"/>
  <c r="K36" i="9"/>
  <c r="J36" i="9"/>
  <c r="I36" i="9"/>
  <c r="K35" i="9"/>
  <c r="J35" i="9"/>
  <c r="I35" i="9"/>
  <c r="G48" i="9"/>
  <c r="F48" i="9"/>
  <c r="E48" i="9"/>
  <c r="G47" i="9"/>
  <c r="F47" i="9"/>
  <c r="E47" i="9"/>
  <c r="G45" i="9"/>
  <c r="F45" i="9"/>
  <c r="E45" i="9"/>
  <c r="G44" i="9"/>
  <c r="F44" i="9"/>
  <c r="E44" i="9"/>
  <c r="G43" i="9"/>
  <c r="F43" i="9"/>
  <c r="E43" i="9"/>
  <c r="G42" i="9"/>
  <c r="F42" i="9"/>
  <c r="E42" i="9"/>
  <c r="G41" i="9"/>
  <c r="F41" i="9"/>
  <c r="E41" i="9"/>
  <c r="G40" i="9"/>
  <c r="F40" i="9"/>
  <c r="E40" i="9"/>
  <c r="G39" i="9"/>
  <c r="F39" i="9"/>
  <c r="E39" i="9"/>
  <c r="G38" i="9"/>
  <c r="F38" i="9"/>
  <c r="E38" i="9"/>
  <c r="G37" i="9"/>
  <c r="F37" i="9"/>
  <c r="E37" i="9"/>
  <c r="G36" i="9"/>
  <c r="F36" i="9"/>
  <c r="E36" i="9"/>
  <c r="G35" i="9"/>
  <c r="F35" i="9"/>
  <c r="E35" i="9"/>
  <c r="S23" i="9"/>
  <c r="R23" i="9"/>
  <c r="Q23" i="9"/>
  <c r="S22" i="9"/>
  <c r="R22" i="9"/>
  <c r="Q22" i="9"/>
  <c r="S20" i="9"/>
  <c r="R20" i="9"/>
  <c r="Q20" i="9"/>
  <c r="S19" i="9"/>
  <c r="R19" i="9"/>
  <c r="Q19" i="9"/>
  <c r="S18" i="9"/>
  <c r="R18" i="9"/>
  <c r="Q18" i="9"/>
  <c r="S17" i="9"/>
  <c r="R17" i="9"/>
  <c r="Q17" i="9"/>
  <c r="S16" i="9"/>
  <c r="R16" i="9"/>
  <c r="Q16" i="9"/>
  <c r="S15" i="9"/>
  <c r="R15" i="9"/>
  <c r="Q15" i="9"/>
  <c r="S14" i="9"/>
  <c r="R14" i="9"/>
  <c r="Q14" i="9"/>
  <c r="S13" i="9"/>
  <c r="R13" i="9"/>
  <c r="Q13" i="9"/>
  <c r="S12" i="9"/>
  <c r="R12" i="9"/>
  <c r="Q12" i="9"/>
  <c r="S11" i="9"/>
  <c r="R11" i="9"/>
  <c r="Q11" i="9"/>
  <c r="S10" i="9"/>
  <c r="R10" i="9"/>
  <c r="Q10" i="9"/>
  <c r="O23" i="9"/>
  <c r="N23" i="9"/>
  <c r="M23" i="9"/>
  <c r="O22" i="9"/>
  <c r="N22" i="9"/>
  <c r="M22" i="9"/>
  <c r="O20" i="9"/>
  <c r="N20" i="9"/>
  <c r="M20" i="9"/>
  <c r="O19" i="9"/>
  <c r="N19" i="9"/>
  <c r="M19" i="9"/>
  <c r="O18" i="9"/>
  <c r="N18" i="9"/>
  <c r="M18" i="9"/>
  <c r="O17" i="9"/>
  <c r="N17" i="9"/>
  <c r="M17" i="9"/>
  <c r="O16" i="9"/>
  <c r="N16" i="9"/>
  <c r="M16" i="9"/>
  <c r="O15" i="9"/>
  <c r="N15" i="9"/>
  <c r="M15" i="9"/>
  <c r="O14" i="9"/>
  <c r="N14" i="9"/>
  <c r="M14" i="9"/>
  <c r="O13" i="9"/>
  <c r="N13" i="9"/>
  <c r="M13" i="9"/>
  <c r="O12" i="9"/>
  <c r="N12" i="9"/>
  <c r="M12" i="9"/>
  <c r="O11" i="9"/>
  <c r="N11" i="9"/>
  <c r="M11" i="9"/>
  <c r="O10" i="9"/>
  <c r="N10" i="9"/>
  <c r="M10" i="9"/>
  <c r="K23" i="9"/>
  <c r="J23" i="9"/>
  <c r="I23" i="9"/>
  <c r="K22" i="9"/>
  <c r="J22" i="9"/>
  <c r="I22"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G23" i="9"/>
  <c r="F23" i="9"/>
  <c r="E23" i="9"/>
  <c r="G22" i="9"/>
  <c r="F22" i="9"/>
  <c r="E22" i="9"/>
  <c r="G20" i="9"/>
  <c r="F20" i="9"/>
  <c r="E20" i="9"/>
  <c r="G19" i="9"/>
  <c r="F19" i="9"/>
  <c r="E19" i="9"/>
  <c r="G18" i="9"/>
  <c r="F18" i="9"/>
  <c r="E18" i="9"/>
  <c r="G17" i="9"/>
  <c r="F17" i="9"/>
  <c r="E17" i="9"/>
  <c r="G16" i="9"/>
  <c r="F16" i="9"/>
  <c r="E16" i="9"/>
  <c r="G15" i="9"/>
  <c r="F15" i="9"/>
  <c r="E15" i="9"/>
  <c r="G14" i="9"/>
  <c r="F14" i="9"/>
  <c r="E14" i="9"/>
  <c r="G13" i="9"/>
  <c r="F13" i="9"/>
  <c r="E13" i="9"/>
  <c r="G12" i="9"/>
  <c r="F12" i="9"/>
  <c r="E12" i="9"/>
  <c r="G11" i="9"/>
  <c r="F11" i="9"/>
  <c r="E11" i="9"/>
  <c r="G10" i="9"/>
  <c r="F10" i="9"/>
  <c r="L48" i="9"/>
  <c r="L47" i="9"/>
  <c r="L45" i="9"/>
  <c r="L44" i="9"/>
  <c r="L43" i="9"/>
  <c r="L42" i="9"/>
  <c r="L41" i="9"/>
  <c r="L40" i="9"/>
  <c r="L39" i="9"/>
  <c r="L38" i="9"/>
  <c r="L37" i="9"/>
  <c r="L36" i="9"/>
  <c r="H48" i="9"/>
  <c r="H47" i="9"/>
  <c r="H45" i="9"/>
  <c r="H44" i="9"/>
  <c r="H43" i="9"/>
  <c r="H42" i="9"/>
  <c r="H41" i="9"/>
  <c r="H40" i="9"/>
  <c r="H39" i="9"/>
  <c r="H38" i="9"/>
  <c r="H37" i="9"/>
  <c r="H36" i="9"/>
  <c r="L35" i="9"/>
  <c r="H35" i="9"/>
  <c r="D48" i="9"/>
  <c r="D47" i="9"/>
  <c r="D45" i="9"/>
  <c r="D44" i="9"/>
  <c r="D43" i="9"/>
  <c r="D42" i="9"/>
  <c r="D41" i="9"/>
  <c r="D40" i="9"/>
  <c r="D39" i="9"/>
  <c r="D38" i="9"/>
  <c r="D37" i="9"/>
  <c r="D36" i="9"/>
  <c r="S39" i="9" l="1"/>
  <c r="S43" i="9"/>
  <c r="S48" i="9"/>
  <c r="S37" i="9"/>
  <c r="S36" i="9"/>
  <c r="S42" i="9"/>
  <c r="S41" i="9"/>
  <c r="S45" i="9"/>
  <c r="S40" i="9"/>
  <c r="S47" i="9"/>
  <c r="S38" i="9"/>
  <c r="S44" i="9"/>
  <c r="N49" i="9"/>
  <c r="S35" i="9"/>
  <c r="D35" i="9"/>
  <c r="P23" i="9"/>
  <c r="P22" i="9"/>
  <c r="P20" i="9"/>
  <c r="P19" i="9"/>
  <c r="P18" i="9"/>
  <c r="P17" i="9"/>
  <c r="P16" i="9"/>
  <c r="P15" i="9"/>
  <c r="P14" i="9"/>
  <c r="P13" i="9"/>
  <c r="P12" i="9"/>
  <c r="P11" i="9"/>
  <c r="P10" i="9"/>
  <c r="L23" i="9"/>
  <c r="L22" i="9"/>
  <c r="L20" i="9"/>
  <c r="L19" i="9"/>
  <c r="L18" i="9"/>
  <c r="L17" i="9"/>
  <c r="L16" i="9"/>
  <c r="L15" i="9"/>
  <c r="L14" i="9"/>
  <c r="L13" i="9"/>
  <c r="L12" i="9"/>
  <c r="L11" i="9"/>
  <c r="L10" i="9"/>
  <c r="H23" i="9"/>
  <c r="H22" i="9"/>
  <c r="H20" i="9"/>
  <c r="H19" i="9"/>
  <c r="H18" i="9"/>
  <c r="H17" i="9"/>
  <c r="H16" i="9"/>
  <c r="H15" i="9"/>
  <c r="H14" i="9"/>
  <c r="H13" i="9"/>
  <c r="H12" i="9"/>
  <c r="H11" i="9"/>
  <c r="H10" i="9"/>
  <c r="D13" i="8"/>
  <c r="D14" i="8"/>
  <c r="D15" i="8"/>
  <c r="D16" i="8"/>
  <c r="D17" i="8"/>
  <c r="D18" i="8"/>
  <c r="D19" i="8"/>
  <c r="D20" i="8"/>
  <c r="D21" i="8"/>
  <c r="D22" i="8"/>
  <c r="D24" i="8"/>
  <c r="D23" i="9"/>
  <c r="D22" i="9"/>
  <c r="D20" i="9"/>
  <c r="D19" i="9"/>
  <c r="D18" i="9"/>
  <c r="D17" i="9"/>
  <c r="D16" i="9"/>
  <c r="D15" i="9"/>
  <c r="D14" i="9"/>
  <c r="D13" i="9"/>
  <c r="D12" i="9"/>
  <c r="D11" i="9"/>
  <c r="E12" i="8"/>
  <c r="I52" i="8" l="1"/>
  <c r="I51" i="8"/>
  <c r="I49" i="8"/>
  <c r="I48" i="8"/>
  <c r="I47" i="8"/>
  <c r="I46" i="8"/>
  <c r="I45" i="8"/>
  <c r="I44" i="8"/>
  <c r="I43" i="8"/>
  <c r="I42" i="8"/>
  <c r="I41" i="8"/>
  <c r="AM25" i="8" l="1"/>
  <c r="AL25" i="8"/>
  <c r="AK25" i="8"/>
  <c r="AM24" i="8"/>
  <c r="AL24" i="8"/>
  <c r="AK24" i="8"/>
  <c r="AM22" i="8"/>
  <c r="AL22" i="8"/>
  <c r="AK22" i="8"/>
  <c r="AM21" i="8"/>
  <c r="AL21" i="8"/>
  <c r="AK21" i="8"/>
  <c r="AM20" i="8"/>
  <c r="AL20" i="8"/>
  <c r="AK20" i="8"/>
  <c r="AM19" i="8"/>
  <c r="AL19" i="8"/>
  <c r="AK19" i="8"/>
  <c r="AM18" i="8"/>
  <c r="AL18" i="8"/>
  <c r="AK18" i="8"/>
  <c r="AM17" i="8"/>
  <c r="AL17" i="8"/>
  <c r="AK17" i="8"/>
  <c r="AM16" i="8"/>
  <c r="AL16" i="8"/>
  <c r="AK16" i="8"/>
  <c r="AM15" i="8"/>
  <c r="AL15" i="8"/>
  <c r="AK15" i="8"/>
  <c r="AM14" i="8"/>
  <c r="AL14" i="8"/>
  <c r="AK14" i="8"/>
  <c r="AL13" i="8"/>
  <c r="AK13" i="8"/>
  <c r="AL12" i="8"/>
  <c r="AK12" i="8"/>
  <c r="AI25" i="8"/>
  <c r="AH25" i="8"/>
  <c r="AG25" i="8"/>
  <c r="AI24" i="8"/>
  <c r="AH24" i="8"/>
  <c r="AG24" i="8"/>
  <c r="AI22" i="8"/>
  <c r="AH22" i="8"/>
  <c r="AG22" i="8"/>
  <c r="AI21" i="8"/>
  <c r="AH21" i="8"/>
  <c r="AG21" i="8"/>
  <c r="AI20" i="8"/>
  <c r="AH20" i="8"/>
  <c r="AG20" i="8"/>
  <c r="AI19" i="8"/>
  <c r="AH19" i="8"/>
  <c r="AG19" i="8"/>
  <c r="AI18" i="8"/>
  <c r="AH18" i="8"/>
  <c r="AG18" i="8"/>
  <c r="AI17" i="8"/>
  <c r="AH17" i="8"/>
  <c r="AG17" i="8"/>
  <c r="AI16" i="8"/>
  <c r="AH16" i="8"/>
  <c r="AG16" i="8"/>
  <c r="AI15" i="8"/>
  <c r="AH15" i="8"/>
  <c r="AG15" i="8"/>
  <c r="AI14" i="8"/>
  <c r="AH14" i="8"/>
  <c r="AG14" i="8"/>
  <c r="AH13" i="8"/>
  <c r="AG13" i="8"/>
  <c r="AH12" i="8"/>
  <c r="AG12" i="8"/>
  <c r="AD25" i="8"/>
  <c r="AC25" i="8"/>
  <c r="AA24" i="8"/>
  <c r="Z24" i="8"/>
  <c r="AA22" i="8"/>
  <c r="Z22" i="8"/>
  <c r="AA21" i="8"/>
  <c r="Z21" i="8"/>
  <c r="AA20" i="8"/>
  <c r="Z20" i="8"/>
  <c r="AA19" i="8"/>
  <c r="Z19" i="8"/>
  <c r="AA18" i="8"/>
  <c r="Z18" i="8"/>
  <c r="AA17" i="8"/>
  <c r="Z17" i="8"/>
  <c r="AA16" i="8"/>
  <c r="Z16" i="8"/>
  <c r="AA15" i="8"/>
  <c r="Z15" i="8"/>
  <c r="AA14" i="8"/>
  <c r="Z14" i="8"/>
  <c r="Y24" i="8"/>
  <c r="Y22" i="8"/>
  <c r="Y21" i="8"/>
  <c r="Y20" i="8"/>
  <c r="Y19" i="8"/>
  <c r="Y18" i="8"/>
  <c r="Y17" i="8"/>
  <c r="Y16" i="8"/>
  <c r="Y15" i="8"/>
  <c r="Y14" i="8"/>
  <c r="Y13" i="8"/>
  <c r="Y12" i="8"/>
  <c r="W25" i="8" l="1"/>
  <c r="V25" i="8"/>
  <c r="U25" i="8"/>
  <c r="W24" i="8"/>
  <c r="V24" i="8"/>
  <c r="U24" i="8"/>
  <c r="W22" i="8"/>
  <c r="V22" i="8"/>
  <c r="U22" i="8"/>
  <c r="W21" i="8"/>
  <c r="V21" i="8"/>
  <c r="U21" i="8"/>
  <c r="W20" i="8"/>
  <c r="V20" i="8"/>
  <c r="U20" i="8"/>
  <c r="W19" i="8"/>
  <c r="V19" i="8"/>
  <c r="U19" i="8"/>
  <c r="W18" i="8"/>
  <c r="V18" i="8"/>
  <c r="U18" i="8"/>
  <c r="W17" i="8"/>
  <c r="V17" i="8"/>
  <c r="U17" i="8"/>
  <c r="W16" i="8"/>
  <c r="V16" i="8"/>
  <c r="U16" i="8"/>
  <c r="W15" i="8"/>
  <c r="V15" i="8"/>
  <c r="U15" i="8"/>
  <c r="W14" i="8"/>
  <c r="V14" i="8"/>
  <c r="U14" i="8"/>
  <c r="V13" i="8"/>
  <c r="U13" i="8"/>
  <c r="V12" i="8"/>
  <c r="U12" i="8"/>
  <c r="R25" i="8"/>
  <c r="Q25" i="8"/>
  <c r="O24" i="8"/>
  <c r="O22" i="8"/>
  <c r="O21" i="8"/>
  <c r="O20" i="8"/>
  <c r="O19" i="8"/>
  <c r="O18" i="8"/>
  <c r="O17" i="8"/>
  <c r="O16" i="8"/>
  <c r="O15" i="8"/>
  <c r="O14" i="8"/>
  <c r="N24" i="8"/>
  <c r="N22" i="8"/>
  <c r="N21" i="8"/>
  <c r="N20" i="8"/>
  <c r="N19" i="8"/>
  <c r="N18" i="8"/>
  <c r="N17" i="8"/>
  <c r="N16" i="8"/>
  <c r="N15" i="8"/>
  <c r="N14" i="8"/>
  <c r="M24" i="8"/>
  <c r="M22" i="8"/>
  <c r="M21" i="8"/>
  <c r="M20" i="8"/>
  <c r="M19" i="8"/>
  <c r="M18" i="8"/>
  <c r="M17" i="8"/>
  <c r="M16" i="8"/>
  <c r="M15" i="8"/>
  <c r="M14" i="8"/>
  <c r="M13" i="8"/>
  <c r="M12" i="8"/>
  <c r="K24" i="8"/>
  <c r="K22" i="8"/>
  <c r="K21" i="8"/>
  <c r="K20" i="8"/>
  <c r="K19" i="8"/>
  <c r="K18" i="8"/>
  <c r="K17" i="8"/>
  <c r="K16" i="8"/>
  <c r="K15" i="8"/>
  <c r="K14" i="8"/>
  <c r="J25" i="8"/>
  <c r="J24" i="8"/>
  <c r="J22" i="8"/>
  <c r="J21" i="8"/>
  <c r="J20" i="8"/>
  <c r="J19" i="8"/>
  <c r="J18" i="8"/>
  <c r="J17" i="8"/>
  <c r="J16" i="8"/>
  <c r="J15" i="8"/>
  <c r="J14" i="8"/>
  <c r="J13" i="8"/>
  <c r="I25" i="8"/>
  <c r="I24" i="8"/>
  <c r="I22" i="8"/>
  <c r="I21" i="8"/>
  <c r="I20" i="8"/>
  <c r="I19" i="8"/>
  <c r="I18" i="8"/>
  <c r="I17" i="8"/>
  <c r="I16" i="8"/>
  <c r="I15" i="8"/>
  <c r="I14" i="8"/>
  <c r="I13" i="8"/>
  <c r="I12" i="8"/>
  <c r="G24" i="8"/>
  <c r="G22" i="8"/>
  <c r="G21" i="8"/>
  <c r="G20" i="8"/>
  <c r="G19" i="8"/>
  <c r="G18" i="8"/>
  <c r="G17" i="8"/>
  <c r="G16" i="8"/>
  <c r="G15" i="8"/>
  <c r="G14" i="8"/>
  <c r="F24" i="8"/>
  <c r="F22" i="8"/>
  <c r="F21" i="8"/>
  <c r="F20" i="8"/>
  <c r="F19" i="8"/>
  <c r="F18" i="8"/>
  <c r="F17" i="8"/>
  <c r="F16" i="8"/>
  <c r="F15" i="8"/>
  <c r="F14" i="8"/>
  <c r="E24" i="8"/>
  <c r="E22" i="8"/>
  <c r="E21" i="8"/>
  <c r="E20" i="8"/>
  <c r="E19" i="8"/>
  <c r="E18" i="8"/>
  <c r="E17" i="8"/>
  <c r="E16" i="8"/>
  <c r="E15" i="8"/>
  <c r="E14" i="8"/>
  <c r="E13" i="8"/>
  <c r="R52" i="8" l="1"/>
  <c r="R51" i="8"/>
  <c r="R49" i="8"/>
  <c r="R48" i="8"/>
  <c r="R47" i="8"/>
  <c r="R46" i="8"/>
  <c r="R45" i="8"/>
  <c r="R44" i="8"/>
  <c r="R43" i="8"/>
  <c r="R42" i="8"/>
  <c r="R41" i="8"/>
  <c r="R40" i="8"/>
  <c r="R39" i="8"/>
  <c r="V39" i="8" s="1"/>
  <c r="N52" i="8"/>
  <c r="N51" i="8"/>
  <c r="V51" i="8" s="1"/>
  <c r="N49" i="8"/>
  <c r="N48" i="8"/>
  <c r="V48" i="8" s="1"/>
  <c r="N47" i="8"/>
  <c r="V47" i="8" s="1"/>
  <c r="N46" i="8"/>
  <c r="V46" i="8" s="1"/>
  <c r="N45" i="8"/>
  <c r="N44" i="8"/>
  <c r="N43" i="8"/>
  <c r="N42" i="8"/>
  <c r="N41" i="8"/>
  <c r="N40" i="8"/>
  <c r="V40" i="8" s="1"/>
  <c r="AJ25" i="8"/>
  <c r="AJ24" i="8"/>
  <c r="AJ22" i="8"/>
  <c r="AJ21" i="8"/>
  <c r="AJ20" i="8"/>
  <c r="AJ19" i="8"/>
  <c r="AJ18" i="8"/>
  <c r="AJ17" i="8"/>
  <c r="AJ16" i="8"/>
  <c r="AJ15" i="8"/>
  <c r="AJ14" i="8"/>
  <c r="AJ13" i="8"/>
  <c r="AJ12" i="8"/>
  <c r="AF25" i="8"/>
  <c r="AF24" i="8"/>
  <c r="AF22" i="8"/>
  <c r="AF21" i="8"/>
  <c r="AF20" i="8"/>
  <c r="AF19" i="8"/>
  <c r="AF18" i="8"/>
  <c r="AF17" i="8"/>
  <c r="AF16" i="8"/>
  <c r="AF15" i="8"/>
  <c r="AF14" i="8"/>
  <c r="AF13" i="8"/>
  <c r="AF12" i="8"/>
  <c r="AB25" i="8"/>
  <c r="X24" i="8"/>
  <c r="X22" i="8"/>
  <c r="X21" i="8"/>
  <c r="X20" i="8"/>
  <c r="X19" i="8"/>
  <c r="X18" i="8"/>
  <c r="X17" i="8"/>
  <c r="X16" i="8"/>
  <c r="X15" i="8"/>
  <c r="X14" i="8"/>
  <c r="X13" i="8"/>
  <c r="X12" i="8"/>
  <c r="T25" i="8"/>
  <c r="T24" i="8"/>
  <c r="T22" i="8"/>
  <c r="T21" i="8"/>
  <c r="T20" i="8"/>
  <c r="T19" i="8"/>
  <c r="T18" i="8"/>
  <c r="T17" i="8"/>
  <c r="T16" i="8"/>
  <c r="T15" i="8"/>
  <c r="T14" i="8"/>
  <c r="T13" i="8"/>
  <c r="T12" i="8"/>
  <c r="P25" i="8"/>
  <c r="L24" i="8"/>
  <c r="L22" i="8"/>
  <c r="L21" i="8"/>
  <c r="L20" i="8"/>
  <c r="L19" i="8"/>
  <c r="L18" i="8"/>
  <c r="L17" i="8"/>
  <c r="L16" i="8"/>
  <c r="L15" i="8"/>
  <c r="L14" i="8"/>
  <c r="L13" i="8"/>
  <c r="L12" i="8"/>
  <c r="H25" i="8"/>
  <c r="H24" i="8"/>
  <c r="H22" i="8"/>
  <c r="H21" i="8"/>
  <c r="H20" i="8"/>
  <c r="H19" i="8"/>
  <c r="H18" i="8"/>
  <c r="H17" i="8"/>
  <c r="H16" i="8"/>
  <c r="H15" i="8"/>
  <c r="H14" i="8"/>
  <c r="H13" i="8"/>
  <c r="H12" i="8"/>
  <c r="V44" i="8" l="1"/>
  <c r="V49" i="8"/>
  <c r="V45" i="8"/>
  <c r="V43" i="8"/>
  <c r="V52" i="8"/>
  <c r="V41" i="8"/>
  <c r="V42" i="8"/>
  <c r="BY215" i="1"/>
  <c r="BY214" i="1"/>
  <c r="BY213" i="1"/>
  <c r="BY212" i="1"/>
  <c r="BY211" i="1"/>
  <c r="BY210" i="1"/>
  <c r="BY209" i="1"/>
  <c r="BY208" i="1"/>
  <c r="BY207" i="1"/>
  <c r="BY206" i="1"/>
  <c r="BY205" i="1"/>
  <c r="BY204" i="1"/>
  <c r="BY203" i="1"/>
  <c r="BY202" i="1"/>
  <c r="BY201" i="1"/>
  <c r="BY200" i="1"/>
  <c r="BY199" i="1"/>
  <c r="BY198" i="1"/>
  <c r="BY197" i="1"/>
  <c r="BY196" i="1"/>
  <c r="BY195" i="1"/>
  <c r="BY194" i="1"/>
  <c r="BY193" i="1"/>
  <c r="BY192" i="1"/>
  <c r="BY191" i="1"/>
  <c r="BY190" i="1"/>
  <c r="BY189" i="1"/>
  <c r="BY188" i="1"/>
  <c r="BY187" i="1"/>
  <c r="BY186" i="1"/>
  <c r="BY185" i="1"/>
  <c r="BY184" i="1"/>
  <c r="BY183" i="1"/>
  <c r="BY182" i="1"/>
  <c r="BY181" i="1"/>
  <c r="BY180" i="1"/>
  <c r="BY179" i="1"/>
  <c r="BY178" i="1"/>
  <c r="BY177" i="1"/>
  <c r="BY176" i="1"/>
  <c r="BY175" i="1"/>
  <c r="BY174" i="1"/>
  <c r="BY173" i="1"/>
  <c r="BY172" i="1"/>
  <c r="BY171" i="1"/>
  <c r="BY170" i="1"/>
  <c r="BY169" i="1"/>
  <c r="BY168" i="1"/>
  <c r="BY167" i="1"/>
  <c r="BY166" i="1"/>
  <c r="BY165" i="1"/>
  <c r="BY164" i="1"/>
  <c r="BY163" i="1"/>
  <c r="BY162" i="1"/>
  <c r="BY161" i="1"/>
  <c r="BY160" i="1"/>
  <c r="BY159" i="1"/>
  <c r="BY158" i="1"/>
  <c r="BY157" i="1"/>
  <c r="BY156" i="1"/>
  <c r="BY155" i="1"/>
  <c r="BY154" i="1"/>
  <c r="BY153" i="1"/>
  <c r="BY152" i="1"/>
  <c r="BY151" i="1"/>
  <c r="BY150" i="1"/>
  <c r="BY149" i="1"/>
  <c r="BY148" i="1"/>
  <c r="BY147" i="1"/>
  <c r="BY146" i="1"/>
  <c r="BY145" i="1"/>
  <c r="BY144" i="1"/>
  <c r="BY143" i="1"/>
  <c r="BY142" i="1"/>
  <c r="BY141" i="1"/>
  <c r="BY140" i="1"/>
  <c r="BY139" i="1"/>
  <c r="BY138" i="1"/>
  <c r="BY137" i="1"/>
  <c r="BY136" i="1"/>
  <c r="BY135" i="1"/>
  <c r="BY134" i="1"/>
  <c r="BY133" i="1"/>
  <c r="BY132" i="1"/>
  <c r="BY131" i="1"/>
  <c r="BY130" i="1"/>
  <c r="BY129" i="1"/>
  <c r="BY128" i="1"/>
  <c r="BY127" i="1"/>
  <c r="BY126" i="1"/>
  <c r="BY125" i="1"/>
  <c r="BY124" i="1"/>
  <c r="BY123" i="1"/>
  <c r="BY122" i="1"/>
  <c r="BY121" i="1"/>
  <c r="BY120" i="1"/>
  <c r="BY119" i="1"/>
  <c r="BY118" i="1"/>
  <c r="BY117" i="1"/>
  <c r="BY116" i="1"/>
  <c r="BY115" i="1"/>
  <c r="BY114" i="1"/>
  <c r="BY113" i="1"/>
  <c r="BY112" i="1"/>
  <c r="BY111" i="1"/>
  <c r="BY110" i="1"/>
  <c r="BY109" i="1"/>
  <c r="BY108" i="1"/>
  <c r="BY107" i="1"/>
  <c r="BY106" i="1"/>
  <c r="BY105" i="1"/>
  <c r="BY104" i="1"/>
  <c r="BY103" i="1"/>
  <c r="BY102" i="1"/>
  <c r="BY101" i="1"/>
  <c r="BY100" i="1"/>
  <c r="BY99" i="1"/>
  <c r="BY98" i="1"/>
  <c r="BY97" i="1"/>
  <c r="BY96" i="1"/>
  <c r="BY95" i="1"/>
  <c r="BY94" i="1"/>
  <c r="BY93" i="1"/>
  <c r="BY92" i="1"/>
  <c r="BY91" i="1"/>
  <c r="BY90" i="1"/>
  <c r="BY89" i="1"/>
  <c r="BY88" i="1"/>
  <c r="BY87" i="1"/>
  <c r="BY86" i="1"/>
  <c r="BY85" i="1"/>
  <c r="BY84" i="1"/>
  <c r="BY83" i="1"/>
  <c r="BY82" i="1"/>
  <c r="BY81" i="1"/>
  <c r="BY80" i="1"/>
  <c r="BY79" i="1"/>
  <c r="BY78" i="1"/>
  <c r="BY77" i="1"/>
  <c r="BY76" i="1"/>
  <c r="BY75" i="1"/>
  <c r="BY74" i="1"/>
  <c r="BY73" i="1"/>
  <c r="BY72" i="1"/>
  <c r="BY71" i="1"/>
  <c r="BY70" i="1"/>
  <c r="BY69" i="1"/>
  <c r="BY68" i="1"/>
  <c r="BY67" i="1"/>
  <c r="BY66" i="1"/>
  <c r="BY65" i="1"/>
  <c r="BY64" i="1"/>
  <c r="BY63" i="1"/>
  <c r="BY62" i="1"/>
  <c r="BY61" i="1"/>
  <c r="BY60" i="1"/>
  <c r="BY59" i="1"/>
  <c r="BY58" i="1"/>
  <c r="BY57" i="1"/>
  <c r="BY56" i="1"/>
  <c r="BY55" i="1"/>
  <c r="BY54" i="1"/>
  <c r="BY53" i="1"/>
  <c r="BY52" i="1"/>
  <c r="BY51" i="1"/>
  <c r="BY50" i="1"/>
  <c r="BY49" i="1"/>
  <c r="BY48" i="1"/>
  <c r="BY47" i="1"/>
  <c r="BY46" i="1"/>
  <c r="BY45" i="1"/>
  <c r="BY44" i="1"/>
  <c r="BY43" i="1"/>
  <c r="BY42" i="1"/>
  <c r="BY41" i="1"/>
  <c r="BY40" i="1"/>
  <c r="BY39" i="1"/>
  <c r="BY38" i="1"/>
  <c r="BY37" i="1"/>
  <c r="BY36" i="1"/>
  <c r="BY35" i="1"/>
  <c r="BY34" i="1"/>
  <c r="BY33" i="1"/>
  <c r="BY32" i="1"/>
  <c r="BY31" i="1"/>
  <c r="BY30" i="1"/>
  <c r="BY29" i="1"/>
  <c r="BY28" i="1"/>
  <c r="BY27" i="1"/>
  <c r="BY26" i="1"/>
  <c r="BY25" i="1"/>
  <c r="BY24" i="1"/>
  <c r="BY23" i="1"/>
  <c r="BY22" i="1"/>
  <c r="BY21" i="1"/>
  <c r="BY20" i="1"/>
  <c r="BY19" i="1"/>
  <c r="BY18" i="1"/>
  <c r="BY17" i="1"/>
  <c r="BY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FP18" i="1" s="1"/>
  <c r="FR18" i="1" s="1"/>
  <c r="O17" i="1"/>
  <c r="O16" i="1"/>
  <c r="FL16" i="1" s="1"/>
  <c r="FN16" i="1" s="1"/>
  <c r="O49" i="9" l="1"/>
  <c r="M49" i="9"/>
  <c r="L49" i="9"/>
  <c r="K49" i="9"/>
  <c r="J49" i="9"/>
  <c r="I49" i="9"/>
  <c r="H49" i="9"/>
  <c r="G49" i="9"/>
  <c r="F49" i="9"/>
  <c r="E49" i="9"/>
  <c r="D49" i="9"/>
  <c r="R48" i="9"/>
  <c r="Q48" i="9"/>
  <c r="P48" i="9"/>
  <c r="R47" i="9"/>
  <c r="Q47" i="9"/>
  <c r="P47" i="9"/>
  <c r="R45" i="9"/>
  <c r="Q45" i="9"/>
  <c r="P45" i="9"/>
  <c r="R44" i="9"/>
  <c r="Q44" i="9"/>
  <c r="P44" i="9"/>
  <c r="R43" i="9"/>
  <c r="Q43" i="9"/>
  <c r="P43" i="9"/>
  <c r="R42" i="9"/>
  <c r="Q42" i="9"/>
  <c r="P42" i="9"/>
  <c r="R41" i="9"/>
  <c r="Q41" i="9"/>
  <c r="P41" i="9"/>
  <c r="R40" i="9"/>
  <c r="Q40" i="9"/>
  <c r="P40" i="9"/>
  <c r="R39" i="9"/>
  <c r="Q39" i="9"/>
  <c r="P39" i="9"/>
  <c r="R38" i="9"/>
  <c r="Q38" i="9"/>
  <c r="P38" i="9"/>
  <c r="R37" i="9"/>
  <c r="Q37" i="9"/>
  <c r="P37" i="9"/>
  <c r="R36" i="9"/>
  <c r="Q36" i="9"/>
  <c r="P36" i="9"/>
  <c r="R35" i="9"/>
  <c r="Q35" i="9"/>
  <c r="P35" i="9"/>
  <c r="S24" i="9"/>
  <c r="R24" i="9"/>
  <c r="Q24" i="9"/>
  <c r="P24" i="9"/>
  <c r="O24" i="9"/>
  <c r="N24" i="9"/>
  <c r="M24" i="9"/>
  <c r="L24" i="9"/>
  <c r="K24" i="9"/>
  <c r="J24" i="9"/>
  <c r="I24" i="9"/>
  <c r="H24" i="9"/>
  <c r="G24" i="9"/>
  <c r="F24" i="9"/>
  <c r="E24" i="9"/>
  <c r="D24" i="9"/>
  <c r="W23" i="9"/>
  <c r="V23" i="9"/>
  <c r="U23" i="9"/>
  <c r="T23" i="9"/>
  <c r="W22" i="9"/>
  <c r="V22" i="9"/>
  <c r="U22" i="9"/>
  <c r="T22" i="9"/>
  <c r="W20" i="9"/>
  <c r="V20" i="9"/>
  <c r="U20" i="9"/>
  <c r="T20" i="9"/>
  <c r="W19" i="9"/>
  <c r="V19" i="9"/>
  <c r="U19" i="9"/>
  <c r="T19" i="9"/>
  <c r="W18" i="9"/>
  <c r="V18" i="9"/>
  <c r="U18" i="9"/>
  <c r="T18" i="9"/>
  <c r="W17" i="9"/>
  <c r="V17" i="9"/>
  <c r="U17" i="9"/>
  <c r="T17" i="9"/>
  <c r="W16" i="9"/>
  <c r="V16" i="9"/>
  <c r="U16" i="9"/>
  <c r="T16" i="9"/>
  <c r="W15" i="9"/>
  <c r="V15" i="9"/>
  <c r="U15" i="9"/>
  <c r="T15" i="9"/>
  <c r="W14" i="9"/>
  <c r="V14" i="9"/>
  <c r="U14" i="9"/>
  <c r="T14" i="9"/>
  <c r="W13" i="9"/>
  <c r="V13" i="9"/>
  <c r="U13" i="9"/>
  <c r="T13" i="9"/>
  <c r="W12" i="9"/>
  <c r="V12" i="9"/>
  <c r="U12" i="9"/>
  <c r="T12" i="9"/>
  <c r="W11" i="9"/>
  <c r="V11" i="9"/>
  <c r="U11" i="9"/>
  <c r="T11" i="9"/>
  <c r="W10" i="9"/>
  <c r="V10" i="9"/>
  <c r="U10" i="9"/>
  <c r="T10" i="9"/>
  <c r="S53" i="8"/>
  <c r="R53" i="8"/>
  <c r="H53" i="8"/>
  <c r="AD40" i="8" s="1"/>
  <c r="F52" i="8"/>
  <c r="E52" i="8"/>
  <c r="G51" i="8"/>
  <c r="F51" i="8"/>
  <c r="E51" i="8"/>
  <c r="G49" i="8"/>
  <c r="F49" i="8"/>
  <c r="E49" i="8"/>
  <c r="G48" i="8"/>
  <c r="F48" i="8"/>
  <c r="E48" i="8"/>
  <c r="G47" i="8"/>
  <c r="F47" i="8"/>
  <c r="E47" i="8"/>
  <c r="G46" i="8"/>
  <c r="F46" i="8"/>
  <c r="E46" i="8"/>
  <c r="G45" i="8"/>
  <c r="F45" i="8"/>
  <c r="E45" i="8"/>
  <c r="G44" i="8"/>
  <c r="F44" i="8"/>
  <c r="E44" i="8"/>
  <c r="G43" i="8"/>
  <c r="F43" i="8"/>
  <c r="E43" i="8"/>
  <c r="G42" i="8"/>
  <c r="F42" i="8"/>
  <c r="E42" i="8"/>
  <c r="G41" i="8"/>
  <c r="F41" i="8"/>
  <c r="E41" i="8"/>
  <c r="E40" i="8"/>
  <c r="E39" i="8"/>
  <c r="AL26" i="8"/>
  <c r="AK26" i="8"/>
  <c r="AJ26" i="8"/>
  <c r="AH26" i="8"/>
  <c r="AG26" i="8"/>
  <c r="AF26" i="8"/>
  <c r="AD26" i="8"/>
  <c r="AC26" i="8"/>
  <c r="AB26" i="8"/>
  <c r="Y26" i="8"/>
  <c r="X26" i="8"/>
  <c r="V26" i="8"/>
  <c r="U26" i="8"/>
  <c r="R26" i="8"/>
  <c r="Q26" i="8"/>
  <c r="M26" i="8"/>
  <c r="J26" i="8"/>
  <c r="I26" i="8"/>
  <c r="E26" i="8"/>
  <c r="R49" i="9" l="1"/>
  <c r="Q49" i="9"/>
  <c r="P49" i="9"/>
  <c r="S49" i="9"/>
  <c r="V24" i="9"/>
  <c r="U24" i="9"/>
  <c r="W24" i="9"/>
  <c r="T24" i="9"/>
  <c r="AB39" i="8"/>
  <c r="E53" i="8"/>
  <c r="M131" i="5"/>
  <c r="L131" i="5"/>
  <c r="K131" i="5"/>
  <c r="J131" i="5"/>
  <c r="I131" i="5"/>
  <c r="H131" i="5"/>
  <c r="G131" i="5"/>
  <c r="F131" i="5"/>
  <c r="DX209" i="1"/>
  <c r="DW209" i="1"/>
  <c r="DX208" i="1"/>
  <c r="DW208" i="1"/>
  <c r="DX207" i="1"/>
  <c r="DW207" i="1"/>
  <c r="DX206" i="1"/>
  <c r="DW206" i="1"/>
  <c r="DX205" i="1"/>
  <c r="DW205" i="1"/>
  <c r="DX204" i="1"/>
  <c r="DW204" i="1"/>
  <c r="DX203" i="1"/>
  <c r="DW203" i="1"/>
  <c r="DX202" i="1"/>
  <c r="DW202" i="1"/>
  <c r="DX201" i="1"/>
  <c r="DW201" i="1"/>
  <c r="DX200" i="1"/>
  <c r="DW200" i="1"/>
  <c r="DX199" i="1"/>
  <c r="DW199" i="1"/>
  <c r="DX198" i="1"/>
  <c r="DW198" i="1"/>
  <c r="DX197" i="1"/>
  <c r="DW197" i="1"/>
  <c r="DX196" i="1"/>
  <c r="DW196" i="1"/>
  <c r="DX195" i="1"/>
  <c r="DW195" i="1"/>
  <c r="DX194" i="1"/>
  <c r="DW194" i="1"/>
  <c r="DX193" i="1"/>
  <c r="DW193" i="1"/>
  <c r="DX192" i="1"/>
  <c r="DW192" i="1"/>
  <c r="DX191" i="1"/>
  <c r="DW191" i="1"/>
  <c r="DX190" i="1"/>
  <c r="DW190" i="1"/>
  <c r="DX189" i="1"/>
  <c r="DW189" i="1"/>
  <c r="DX188" i="1"/>
  <c r="DW188" i="1"/>
  <c r="DX187" i="1"/>
  <c r="DW187" i="1"/>
  <c r="DX186" i="1"/>
  <c r="DW186" i="1"/>
  <c r="DX185" i="1"/>
  <c r="DW185" i="1"/>
  <c r="DX184" i="1"/>
  <c r="DW184" i="1"/>
  <c r="DX183" i="1"/>
  <c r="DW183" i="1"/>
  <c r="DX182" i="1"/>
  <c r="DW182" i="1"/>
  <c r="DX181" i="1"/>
  <c r="DW181" i="1"/>
  <c r="DX180" i="1"/>
  <c r="DW180" i="1"/>
  <c r="DX179" i="1"/>
  <c r="DW179" i="1"/>
  <c r="DX178" i="1"/>
  <c r="DW178" i="1"/>
  <c r="DX177" i="1"/>
  <c r="DW177" i="1"/>
  <c r="DX176" i="1"/>
  <c r="DW176" i="1"/>
  <c r="DX175" i="1"/>
  <c r="DW175" i="1"/>
  <c r="DX174" i="1"/>
  <c r="DW174" i="1"/>
  <c r="DX173" i="1"/>
  <c r="DW173" i="1"/>
  <c r="DX172" i="1"/>
  <c r="DW172" i="1"/>
  <c r="DX171" i="1"/>
  <c r="DW171" i="1"/>
  <c r="DX170" i="1"/>
  <c r="DW170" i="1"/>
  <c r="DX169" i="1"/>
  <c r="DW169" i="1"/>
  <c r="DX168" i="1"/>
  <c r="DW168" i="1"/>
  <c r="DX167" i="1"/>
  <c r="DW167" i="1"/>
  <c r="DX166" i="1"/>
  <c r="DW166" i="1"/>
  <c r="DX165" i="1"/>
  <c r="DW165" i="1"/>
  <c r="DX164" i="1"/>
  <c r="DW164" i="1"/>
  <c r="DX163" i="1"/>
  <c r="DW163" i="1"/>
  <c r="DX162" i="1"/>
  <c r="DW162" i="1"/>
  <c r="DX161" i="1"/>
  <c r="DW161" i="1"/>
  <c r="DX160" i="1"/>
  <c r="DW160" i="1"/>
  <c r="DX159" i="1"/>
  <c r="DW159" i="1"/>
  <c r="DX158" i="1"/>
  <c r="DW158" i="1"/>
  <c r="DX157" i="1"/>
  <c r="DW157" i="1"/>
  <c r="DX156" i="1"/>
  <c r="DW156" i="1"/>
  <c r="DX155" i="1"/>
  <c r="DW155" i="1"/>
  <c r="DX154" i="1"/>
  <c r="DW154" i="1"/>
  <c r="DX153" i="1"/>
  <c r="DW153" i="1"/>
  <c r="DX152" i="1"/>
  <c r="DW152" i="1"/>
  <c r="DX151" i="1"/>
  <c r="DW151" i="1"/>
  <c r="DX150" i="1"/>
  <c r="DW150" i="1"/>
  <c r="DX149" i="1"/>
  <c r="DW149" i="1"/>
  <c r="DX148" i="1"/>
  <c r="DW148" i="1"/>
  <c r="DX147" i="1"/>
  <c r="DW147" i="1"/>
  <c r="DX146" i="1"/>
  <c r="DW146" i="1"/>
  <c r="DX145" i="1"/>
  <c r="DW145" i="1"/>
  <c r="DX144" i="1"/>
  <c r="DW144" i="1"/>
  <c r="DX143" i="1"/>
  <c r="DW143" i="1"/>
  <c r="DX142" i="1"/>
  <c r="DW142" i="1"/>
  <c r="DX141" i="1"/>
  <c r="DW141" i="1"/>
  <c r="DX140" i="1"/>
  <c r="DW140" i="1"/>
  <c r="DX139" i="1"/>
  <c r="DW139" i="1"/>
  <c r="DX138" i="1"/>
  <c r="DW138" i="1"/>
  <c r="DX137" i="1"/>
  <c r="DW137" i="1"/>
  <c r="DX136" i="1"/>
  <c r="DW136" i="1"/>
  <c r="DX135" i="1"/>
  <c r="DW135" i="1"/>
  <c r="DX134" i="1"/>
  <c r="DW134" i="1"/>
  <c r="DX133" i="1"/>
  <c r="DW133" i="1"/>
  <c r="DX132" i="1"/>
  <c r="DW132" i="1"/>
  <c r="DX131" i="1"/>
  <c r="DW131" i="1"/>
  <c r="DX130" i="1"/>
  <c r="DW130" i="1"/>
  <c r="DX129" i="1"/>
  <c r="DW129" i="1"/>
  <c r="DX128" i="1"/>
  <c r="DW128" i="1"/>
  <c r="DX127" i="1"/>
  <c r="DW127" i="1"/>
  <c r="DX126" i="1"/>
  <c r="DW126" i="1"/>
  <c r="DX125" i="1"/>
  <c r="DW125" i="1"/>
  <c r="DX124" i="1"/>
  <c r="DW124" i="1"/>
  <c r="DX123" i="1"/>
  <c r="DW123" i="1"/>
  <c r="DX122" i="1"/>
  <c r="DW122" i="1"/>
  <c r="DX121" i="1"/>
  <c r="DW121" i="1"/>
  <c r="DX120" i="1"/>
  <c r="DW120" i="1"/>
  <c r="DX119" i="1"/>
  <c r="DW119" i="1"/>
  <c r="DX118" i="1"/>
  <c r="DW118" i="1"/>
  <c r="DX117" i="1"/>
  <c r="DW117" i="1"/>
  <c r="DX116" i="1"/>
  <c r="DW116" i="1"/>
  <c r="DX115" i="1"/>
  <c r="DW115" i="1"/>
  <c r="DX114" i="1"/>
  <c r="DW114" i="1"/>
  <c r="DX113" i="1"/>
  <c r="DW113" i="1"/>
  <c r="DX112" i="1"/>
  <c r="DW112" i="1"/>
  <c r="DX111" i="1"/>
  <c r="DW111" i="1"/>
  <c r="DX110" i="1"/>
  <c r="DW110" i="1"/>
  <c r="DX109" i="1"/>
  <c r="DW109" i="1"/>
  <c r="DX108" i="1"/>
  <c r="DW108" i="1"/>
  <c r="DX107" i="1"/>
  <c r="DW107" i="1"/>
  <c r="DX106" i="1"/>
  <c r="DW106" i="1"/>
  <c r="DX105" i="1"/>
  <c r="DW105" i="1"/>
  <c r="DX104" i="1"/>
  <c r="DW104" i="1"/>
  <c r="DX103" i="1"/>
  <c r="DW103" i="1"/>
  <c r="DX102" i="1"/>
  <c r="DW102" i="1"/>
  <c r="DX101" i="1"/>
  <c r="DW101" i="1"/>
  <c r="DX100" i="1"/>
  <c r="DW100" i="1"/>
  <c r="DX99" i="1"/>
  <c r="DW99" i="1"/>
  <c r="DX98" i="1"/>
  <c r="DW98" i="1"/>
  <c r="DX97" i="1"/>
  <c r="DW97" i="1"/>
  <c r="DX96" i="1"/>
  <c r="DW96" i="1"/>
  <c r="DX95" i="1"/>
  <c r="DW95" i="1"/>
  <c r="DX94" i="1"/>
  <c r="DW94" i="1"/>
  <c r="DX93" i="1"/>
  <c r="DW93" i="1"/>
  <c r="DX92" i="1"/>
  <c r="DW92" i="1"/>
  <c r="DX91" i="1"/>
  <c r="DW91" i="1"/>
  <c r="DX90" i="1"/>
  <c r="DW90" i="1"/>
  <c r="DX89" i="1"/>
  <c r="DW89" i="1"/>
  <c r="DX88" i="1"/>
  <c r="DW88" i="1"/>
  <c r="DX87" i="1"/>
  <c r="DW87" i="1"/>
  <c r="DX86" i="1"/>
  <c r="DW86" i="1"/>
  <c r="DX85" i="1"/>
  <c r="DW85" i="1"/>
  <c r="DX84" i="1"/>
  <c r="DW84" i="1"/>
  <c r="DX83" i="1"/>
  <c r="DW83" i="1"/>
  <c r="DX82" i="1"/>
  <c r="DW82" i="1"/>
  <c r="DX81" i="1"/>
  <c r="DW81" i="1"/>
  <c r="DX80" i="1"/>
  <c r="DW80" i="1"/>
  <c r="DX79" i="1"/>
  <c r="DW79" i="1"/>
  <c r="DX78" i="1"/>
  <c r="DW78" i="1"/>
  <c r="DX77" i="1"/>
  <c r="DW77" i="1"/>
  <c r="DX76" i="1"/>
  <c r="DW76" i="1"/>
  <c r="DX75" i="1"/>
  <c r="DW75" i="1"/>
  <c r="DX74" i="1"/>
  <c r="DW74" i="1"/>
  <c r="DX73" i="1"/>
  <c r="DW73" i="1"/>
  <c r="DX72" i="1"/>
  <c r="DW72" i="1"/>
  <c r="DX71" i="1"/>
  <c r="DW71" i="1"/>
  <c r="DX70" i="1"/>
  <c r="DW70" i="1"/>
  <c r="DX69" i="1"/>
  <c r="DW69" i="1"/>
  <c r="DX68" i="1"/>
  <c r="DW68" i="1"/>
  <c r="DX67" i="1"/>
  <c r="DW67" i="1"/>
  <c r="DX66" i="1"/>
  <c r="DW66" i="1"/>
  <c r="DX65" i="1"/>
  <c r="DW65" i="1"/>
  <c r="DX64" i="1"/>
  <c r="DW64" i="1"/>
  <c r="DX63" i="1"/>
  <c r="DW63" i="1"/>
  <c r="DX62" i="1"/>
  <c r="DW62" i="1"/>
  <c r="DX61" i="1"/>
  <c r="DW61" i="1"/>
  <c r="DX60" i="1"/>
  <c r="DW60" i="1"/>
  <c r="DX59" i="1"/>
  <c r="DW59" i="1"/>
  <c r="DX58" i="1"/>
  <c r="DW58" i="1"/>
  <c r="DX57" i="1"/>
  <c r="DW57" i="1"/>
  <c r="DX56" i="1"/>
  <c r="DW56" i="1"/>
  <c r="DX55" i="1"/>
  <c r="DW55" i="1"/>
  <c r="DX54" i="1"/>
  <c r="DW54" i="1"/>
  <c r="DX53" i="1"/>
  <c r="DW53" i="1"/>
  <c r="DX52" i="1"/>
  <c r="DW52" i="1"/>
  <c r="DX51" i="1"/>
  <c r="DW51" i="1"/>
  <c r="DX50" i="1"/>
  <c r="DW50" i="1"/>
  <c r="DX49" i="1"/>
  <c r="DW49" i="1"/>
  <c r="DX48" i="1"/>
  <c r="DW48" i="1"/>
  <c r="DX47" i="1"/>
  <c r="DW47" i="1"/>
  <c r="DX46" i="1"/>
  <c r="DW46" i="1"/>
  <c r="DX45" i="1"/>
  <c r="DW45" i="1"/>
  <c r="DX44" i="1"/>
  <c r="DW44" i="1"/>
  <c r="DX43" i="1"/>
  <c r="DW43" i="1"/>
  <c r="DX42" i="1"/>
  <c r="DW42" i="1"/>
  <c r="DX41" i="1"/>
  <c r="DX40" i="1"/>
  <c r="DX39" i="1"/>
  <c r="DX38" i="1"/>
  <c r="DX37" i="1"/>
  <c r="DX36" i="1"/>
  <c r="DX35" i="1"/>
  <c r="DX34" i="1"/>
  <c r="DX33" i="1"/>
  <c r="DX32" i="1"/>
  <c r="DX31" i="1"/>
  <c r="DX30" i="1"/>
  <c r="DX29" i="1"/>
  <c r="DX28" i="1"/>
  <c r="DX27" i="1"/>
  <c r="DX26" i="1"/>
  <c r="DX25" i="1"/>
  <c r="DX24" i="1"/>
  <c r="DX23" i="1"/>
  <c r="DX22" i="1"/>
  <c r="DX21" i="1"/>
  <c r="DX20" i="1"/>
  <c r="DX19" i="1"/>
  <c r="DX18" i="1"/>
  <c r="DX17" i="1"/>
  <c r="DW17" i="1"/>
  <c r="DX16" i="1"/>
  <c r="DX215" i="1"/>
  <c r="DW215" i="1"/>
  <c r="DX214" i="1"/>
  <c r="DW214" i="1"/>
  <c r="DX213" i="1"/>
  <c r="DW213" i="1"/>
  <c r="DX212" i="1"/>
  <c r="DW212" i="1"/>
  <c r="DX211" i="1"/>
  <c r="G130" i="5" s="1"/>
  <c r="DW211" i="1"/>
  <c r="F130" i="5" s="1"/>
  <c r="DX210" i="1"/>
  <c r="DW210" i="1"/>
  <c r="DV210" i="1"/>
  <c r="M110" i="5"/>
  <c r="M109" i="5"/>
  <c r="L110" i="5"/>
  <c r="L109" i="5"/>
  <c r="K110" i="5"/>
  <c r="K109" i="5"/>
  <c r="J110" i="5"/>
  <c r="J109" i="5"/>
  <c r="I110" i="5"/>
  <c r="I109" i="5"/>
  <c r="H110" i="5"/>
  <c r="H109" i="5"/>
  <c r="G110" i="5"/>
  <c r="G109" i="5"/>
  <c r="F110" i="5"/>
  <c r="F109" i="5"/>
  <c r="M103" i="5"/>
  <c r="M102" i="5"/>
  <c r="L103" i="5"/>
  <c r="L102" i="5"/>
  <c r="K103" i="5"/>
  <c r="K102" i="5"/>
  <c r="J103" i="5"/>
  <c r="J102" i="5"/>
  <c r="I103" i="5"/>
  <c r="I102" i="5"/>
  <c r="H103" i="5"/>
  <c r="H102" i="5"/>
  <c r="G103" i="5"/>
  <c r="G102" i="5"/>
  <c r="F103" i="5"/>
  <c r="F102" i="5"/>
  <c r="M96" i="5"/>
  <c r="M95" i="5"/>
  <c r="L96" i="5"/>
  <c r="L95" i="5"/>
  <c r="K96" i="5"/>
  <c r="K95" i="5"/>
  <c r="J96" i="5"/>
  <c r="J95" i="5"/>
  <c r="I96" i="5"/>
  <c r="I95" i="5"/>
  <c r="H96" i="5"/>
  <c r="H95" i="5"/>
  <c r="G96" i="5"/>
  <c r="G95" i="5"/>
  <c r="F96" i="5"/>
  <c r="F95" i="5"/>
  <c r="M89" i="5"/>
  <c r="M88" i="5"/>
  <c r="L89" i="5"/>
  <c r="L88" i="5"/>
  <c r="K89" i="5"/>
  <c r="K88" i="5"/>
  <c r="J89" i="5"/>
  <c r="J88" i="5"/>
  <c r="I89" i="5"/>
  <c r="I88" i="5"/>
  <c r="H89" i="5"/>
  <c r="H88" i="5"/>
  <c r="G89" i="5"/>
  <c r="G88" i="5"/>
  <c r="F89" i="5"/>
  <c r="F88" i="5"/>
  <c r="M82" i="5"/>
  <c r="M81" i="5"/>
  <c r="L82" i="5"/>
  <c r="L81" i="5"/>
  <c r="K82" i="5"/>
  <c r="K81" i="5"/>
  <c r="J82" i="5"/>
  <c r="J81" i="5"/>
  <c r="I82" i="5"/>
  <c r="I81" i="5"/>
  <c r="H82" i="5"/>
  <c r="H81" i="5"/>
  <c r="G82" i="5"/>
  <c r="G81" i="5"/>
  <c r="F82" i="5"/>
  <c r="F81" i="5"/>
  <c r="M68" i="5"/>
  <c r="M67" i="5"/>
  <c r="L68" i="5"/>
  <c r="L67" i="5"/>
  <c r="K68" i="5"/>
  <c r="K67" i="5"/>
  <c r="J68" i="5"/>
  <c r="J67" i="5"/>
  <c r="I68" i="5"/>
  <c r="I67" i="5"/>
  <c r="H68" i="5"/>
  <c r="H67" i="5"/>
  <c r="G68" i="5"/>
  <c r="G67" i="5"/>
  <c r="F68" i="5"/>
  <c r="F67" i="5"/>
  <c r="M61" i="5"/>
  <c r="M60" i="5"/>
  <c r="L61" i="5"/>
  <c r="L60" i="5"/>
  <c r="K61" i="5"/>
  <c r="K60" i="5"/>
  <c r="J61" i="5"/>
  <c r="J60" i="5"/>
  <c r="I61" i="5"/>
  <c r="I60" i="5"/>
  <c r="H61" i="5"/>
  <c r="H60" i="5"/>
  <c r="G61" i="5"/>
  <c r="G60" i="5"/>
  <c r="F61" i="5"/>
  <c r="F60" i="5"/>
  <c r="M54" i="5"/>
  <c r="M53" i="5"/>
  <c r="L54" i="5"/>
  <c r="L53" i="5"/>
  <c r="K54" i="5"/>
  <c r="K53" i="5"/>
  <c r="J54" i="5"/>
  <c r="J53" i="5"/>
  <c r="I54" i="5"/>
  <c r="I53" i="5"/>
  <c r="H54" i="5"/>
  <c r="H53" i="5"/>
  <c r="G54" i="5"/>
  <c r="G53" i="5"/>
  <c r="F54" i="5"/>
  <c r="F53" i="5"/>
  <c r="M47" i="5"/>
  <c r="M46" i="5"/>
  <c r="L47" i="5"/>
  <c r="L46" i="5"/>
  <c r="L74" i="5" s="1"/>
  <c r="K47" i="5"/>
  <c r="K46" i="5"/>
  <c r="J47" i="5"/>
  <c r="J46" i="5"/>
  <c r="I47" i="5"/>
  <c r="I46" i="5"/>
  <c r="H47" i="5"/>
  <c r="H46" i="5"/>
  <c r="G47" i="5"/>
  <c r="G46" i="5"/>
  <c r="F47" i="5"/>
  <c r="F46" i="5"/>
  <c r="M26" i="5"/>
  <c r="M25" i="5"/>
  <c r="M19" i="5"/>
  <c r="M18" i="5"/>
  <c r="L26" i="5"/>
  <c r="L25" i="5"/>
  <c r="L19" i="5"/>
  <c r="L18" i="5"/>
  <c r="K26" i="5"/>
  <c r="K25" i="5"/>
  <c r="K19" i="5"/>
  <c r="K18" i="5"/>
  <c r="J26" i="5"/>
  <c r="J25" i="5"/>
  <c r="J19" i="5"/>
  <c r="J18" i="5"/>
  <c r="I26" i="5"/>
  <c r="I25" i="5"/>
  <c r="I19" i="5"/>
  <c r="I18" i="5"/>
  <c r="H26" i="5"/>
  <c r="H25" i="5"/>
  <c r="H19" i="5"/>
  <c r="H18" i="5"/>
  <c r="G26" i="5"/>
  <c r="G25" i="5"/>
  <c r="G19" i="5"/>
  <c r="G18" i="5"/>
  <c r="M40" i="5"/>
  <c r="M39" i="5"/>
  <c r="L40" i="5"/>
  <c r="L39" i="5"/>
  <c r="K40" i="5"/>
  <c r="K39" i="5"/>
  <c r="J40" i="5"/>
  <c r="J39" i="5"/>
  <c r="I40" i="5"/>
  <c r="I39" i="5"/>
  <c r="H40" i="5"/>
  <c r="H39" i="5"/>
  <c r="G40" i="5"/>
  <c r="G39" i="5"/>
  <c r="F39" i="5"/>
  <c r="F40" i="5"/>
  <c r="F26" i="5"/>
  <c r="F25" i="5"/>
  <c r="G38" i="5" l="1"/>
  <c r="O52" i="8"/>
  <c r="W52" i="8" s="1"/>
  <c r="O51" i="8"/>
  <c r="W51" i="8" s="1"/>
  <c r="O49" i="8"/>
  <c r="W49" i="8" s="1"/>
  <c r="O48" i="8"/>
  <c r="W48" i="8" s="1"/>
  <c r="O47" i="8"/>
  <c r="W47" i="8" s="1"/>
  <c r="O46" i="8"/>
  <c r="W46" i="8" s="1"/>
  <c r="O45" i="8"/>
  <c r="W45" i="8" s="1"/>
  <c r="O44" i="8"/>
  <c r="W44" i="8" s="1"/>
  <c r="O43" i="8"/>
  <c r="W43" i="8" s="1"/>
  <c r="O42" i="8"/>
  <c r="W42" i="8" s="1"/>
  <c r="O41" i="8"/>
  <c r="W41" i="8" s="1"/>
  <c r="O40" i="8"/>
  <c r="W40" i="8" s="1"/>
  <c r="O39" i="8"/>
  <c r="W39" i="8" s="1"/>
  <c r="K117" i="5"/>
  <c r="L117" i="5"/>
  <c r="J116" i="5"/>
  <c r="M117" i="5"/>
  <c r="L75" i="5"/>
  <c r="L73" i="5" s="1"/>
  <c r="M74" i="5"/>
  <c r="I75" i="5"/>
  <c r="M75" i="5"/>
  <c r="H33" i="5"/>
  <c r="F24" i="5"/>
  <c r="H24" i="5"/>
  <c r="J24" i="5"/>
  <c r="L24" i="5"/>
  <c r="K45" i="5"/>
  <c r="G52" i="5"/>
  <c r="G66" i="5"/>
  <c r="G80" i="5"/>
  <c r="G108" i="5"/>
  <c r="G17" i="5"/>
  <c r="H52" i="5"/>
  <c r="H59" i="5"/>
  <c r="H101" i="5"/>
  <c r="H108" i="5"/>
  <c r="H117" i="5"/>
  <c r="I116" i="5"/>
  <c r="I117" i="5"/>
  <c r="F116" i="5"/>
  <c r="F117" i="5"/>
  <c r="J117" i="5"/>
  <c r="G101" i="5"/>
  <c r="G116" i="5"/>
  <c r="G117" i="5"/>
  <c r="H116" i="5"/>
  <c r="K94" i="5"/>
  <c r="H87" i="5"/>
  <c r="G87" i="5"/>
  <c r="H66" i="5"/>
  <c r="H75" i="5"/>
  <c r="G59" i="5"/>
  <c r="I74" i="5"/>
  <c r="F74" i="5"/>
  <c r="F75" i="5"/>
  <c r="G75" i="5"/>
  <c r="H74" i="5"/>
  <c r="G74" i="5"/>
  <c r="M38" i="5"/>
  <c r="I38" i="5"/>
  <c r="J75" i="5"/>
  <c r="K75" i="5"/>
  <c r="K101" i="5"/>
  <c r="K108" i="5"/>
  <c r="K87" i="5"/>
  <c r="J33" i="5"/>
  <c r="L33" i="5"/>
  <c r="L108" i="5"/>
  <c r="K52" i="5"/>
  <c r="K59" i="5"/>
  <c r="K66" i="5"/>
  <c r="K80" i="5"/>
  <c r="J38" i="5"/>
  <c r="I17" i="5"/>
  <c r="L52" i="5"/>
  <c r="L59" i="5"/>
  <c r="L66" i="5"/>
  <c r="L87" i="5"/>
  <c r="L94" i="5"/>
  <c r="L101" i="5"/>
  <c r="K17" i="5"/>
  <c r="M17" i="5"/>
  <c r="H80" i="5"/>
  <c r="L80" i="5"/>
  <c r="G33" i="5"/>
  <c r="I33" i="5"/>
  <c r="K33" i="5"/>
  <c r="M33" i="5"/>
  <c r="K38" i="5"/>
  <c r="G24" i="5"/>
  <c r="I24" i="5"/>
  <c r="K24" i="5"/>
  <c r="M24" i="5"/>
  <c r="I52" i="5"/>
  <c r="M52" i="5"/>
  <c r="I59" i="5"/>
  <c r="M59" i="5"/>
  <c r="I66" i="5"/>
  <c r="M66" i="5"/>
  <c r="I80" i="5"/>
  <c r="M80" i="5"/>
  <c r="I87" i="5"/>
  <c r="M87" i="5"/>
  <c r="M94" i="5"/>
  <c r="I101" i="5"/>
  <c r="M101" i="5"/>
  <c r="I108" i="5"/>
  <c r="M108" i="5"/>
  <c r="H38" i="5"/>
  <c r="L38" i="5"/>
  <c r="J17" i="5"/>
  <c r="L17" i="5"/>
  <c r="F38" i="5"/>
  <c r="H32" i="5"/>
  <c r="J45" i="5"/>
  <c r="F52" i="5"/>
  <c r="J52" i="5"/>
  <c r="F59" i="5"/>
  <c r="J59" i="5"/>
  <c r="F66" i="5"/>
  <c r="J66" i="5"/>
  <c r="F80" i="5"/>
  <c r="J80" i="5"/>
  <c r="F87" i="5"/>
  <c r="J87" i="5"/>
  <c r="F101" i="5"/>
  <c r="J101" i="5"/>
  <c r="F108" i="5"/>
  <c r="J108" i="5"/>
  <c r="H17" i="5"/>
  <c r="I32" i="5"/>
  <c r="L45" i="5"/>
  <c r="J74" i="5"/>
  <c r="G94" i="5"/>
  <c r="K116" i="5"/>
  <c r="J32" i="5"/>
  <c r="M45" i="5"/>
  <c r="K74" i="5"/>
  <c r="H94" i="5"/>
  <c r="L116" i="5"/>
  <c r="K32" i="5"/>
  <c r="I94" i="5"/>
  <c r="M116" i="5"/>
  <c r="L32" i="5"/>
  <c r="G45" i="5"/>
  <c r="J94" i="5"/>
  <c r="M32" i="5"/>
  <c r="H45" i="5"/>
  <c r="F94" i="5"/>
  <c r="F45" i="5"/>
  <c r="I45" i="5"/>
  <c r="G32" i="5"/>
  <c r="F129" i="5"/>
  <c r="G129" i="5"/>
  <c r="F19" i="5"/>
  <c r="F33" i="5" s="1"/>
  <c r="F18" i="5"/>
  <c r="L115" i="5" l="1"/>
  <c r="M73" i="5"/>
  <c r="M115" i="5"/>
  <c r="O53" i="8"/>
  <c r="K115" i="5"/>
  <c r="J115" i="5"/>
  <c r="L124" i="5"/>
  <c r="L138" i="5" s="1"/>
  <c r="F115" i="5"/>
  <c r="I73" i="5"/>
  <c r="I124" i="5"/>
  <c r="I138" i="5" s="1"/>
  <c r="M124" i="5"/>
  <c r="M138" i="5" s="1"/>
  <c r="I123" i="5"/>
  <c r="J73" i="5"/>
  <c r="J124" i="5"/>
  <c r="J138" i="5" s="1"/>
  <c r="F124" i="5"/>
  <c r="F138" i="5" s="1"/>
  <c r="H31" i="5"/>
  <c r="G115" i="5"/>
  <c r="H115" i="5"/>
  <c r="G73" i="5"/>
  <c r="F73" i="5"/>
  <c r="I115" i="5"/>
  <c r="H124" i="5"/>
  <c r="H138" i="5" s="1"/>
  <c r="G124" i="5"/>
  <c r="G138" i="5" s="1"/>
  <c r="H73" i="5"/>
  <c r="K124" i="5"/>
  <c r="K138" i="5" s="1"/>
  <c r="K73" i="5"/>
  <c r="I31" i="5"/>
  <c r="H123" i="5"/>
  <c r="L123" i="5"/>
  <c r="L31" i="5"/>
  <c r="F32" i="5"/>
  <c r="F17" i="5"/>
  <c r="J123" i="5"/>
  <c r="J31" i="5"/>
  <c r="G31" i="5"/>
  <c r="G123" i="5"/>
  <c r="K31" i="5"/>
  <c r="K123" i="5"/>
  <c r="M31" i="5"/>
  <c r="M123" i="5"/>
  <c r="F214" i="1"/>
  <c r="F212" i="1"/>
  <c r="F210" i="1"/>
  <c r="F208" i="1"/>
  <c r="F206" i="1"/>
  <c r="F204" i="1"/>
  <c r="F202" i="1"/>
  <c r="F200" i="1"/>
  <c r="F198" i="1"/>
  <c r="F196" i="1"/>
  <c r="F194" i="1"/>
  <c r="F192" i="1"/>
  <c r="F190" i="1"/>
  <c r="F188" i="1"/>
  <c r="F186" i="1"/>
  <c r="F184" i="1"/>
  <c r="F182" i="1"/>
  <c r="F180" i="1"/>
  <c r="F178" i="1"/>
  <c r="F176" i="1"/>
  <c r="F174" i="1"/>
  <c r="F172" i="1"/>
  <c r="F170" i="1"/>
  <c r="F168" i="1"/>
  <c r="F166" i="1"/>
  <c r="F164" i="1"/>
  <c r="F162" i="1"/>
  <c r="F160" i="1"/>
  <c r="F158" i="1"/>
  <c r="F156" i="1"/>
  <c r="F154" i="1"/>
  <c r="F152" i="1"/>
  <c r="F150" i="1"/>
  <c r="F148" i="1"/>
  <c r="F146" i="1"/>
  <c r="F144" i="1"/>
  <c r="F142" i="1"/>
  <c r="F140" i="1"/>
  <c r="F138" i="1"/>
  <c r="F136" i="1"/>
  <c r="F134" i="1"/>
  <c r="F132" i="1"/>
  <c r="F130" i="1"/>
  <c r="F128" i="1"/>
  <c r="F126" i="1"/>
  <c r="F124" i="1"/>
  <c r="F122" i="1"/>
  <c r="F120" i="1"/>
  <c r="F118" i="1"/>
  <c r="F116" i="1"/>
  <c r="F114" i="1"/>
  <c r="F112" i="1"/>
  <c r="F110" i="1"/>
  <c r="F108" i="1"/>
  <c r="F106" i="1"/>
  <c r="F104" i="1"/>
  <c r="F102" i="1"/>
  <c r="F100" i="1"/>
  <c r="F98" i="1"/>
  <c r="F96" i="1"/>
  <c r="F94" i="1"/>
  <c r="F92" i="1"/>
  <c r="F90" i="1"/>
  <c r="F88" i="1"/>
  <c r="F86" i="1"/>
  <c r="F84" i="1"/>
  <c r="F82" i="1"/>
  <c r="F80" i="1"/>
  <c r="F78" i="1"/>
  <c r="F76" i="1"/>
  <c r="F74" i="1"/>
  <c r="F72" i="1"/>
  <c r="F70" i="1"/>
  <c r="F68" i="1"/>
  <c r="F66" i="1"/>
  <c r="F64" i="1"/>
  <c r="F62" i="1"/>
  <c r="F60" i="1"/>
  <c r="F58" i="1"/>
  <c r="F56" i="1"/>
  <c r="F54" i="1"/>
  <c r="F52" i="1"/>
  <c r="F50" i="1"/>
  <c r="F48" i="1"/>
  <c r="F46" i="1"/>
  <c r="F44" i="1"/>
  <c r="F42" i="1"/>
  <c r="F40" i="1"/>
  <c r="F38" i="1"/>
  <c r="F36" i="1"/>
  <c r="F34" i="1"/>
  <c r="F32" i="1"/>
  <c r="F30" i="1"/>
  <c r="F28" i="1"/>
  <c r="F26" i="1"/>
  <c r="F24" i="1"/>
  <c r="F22" i="1"/>
  <c r="F20" i="1"/>
  <c r="F18" i="1"/>
  <c r="F16" i="1"/>
  <c r="L122" i="5" l="1"/>
  <c r="I122" i="5"/>
  <c r="M122" i="5"/>
  <c r="J122" i="5"/>
  <c r="H122" i="5"/>
  <c r="K122" i="5"/>
  <c r="G122" i="5"/>
  <c r="G137" i="5"/>
  <c r="G136" i="5" s="1"/>
  <c r="G126" i="5"/>
  <c r="L106" i="5"/>
  <c r="F107" i="5"/>
  <c r="L98" i="5"/>
  <c r="I99" i="5"/>
  <c r="F100" i="5"/>
  <c r="L91" i="5"/>
  <c r="I92" i="5"/>
  <c r="M86" i="5"/>
  <c r="I86" i="5"/>
  <c r="K84" i="5"/>
  <c r="M79" i="5"/>
  <c r="I79" i="5"/>
  <c r="H78" i="5"/>
  <c r="M65" i="5"/>
  <c r="I65" i="5"/>
  <c r="K63" i="5"/>
  <c r="M58" i="5"/>
  <c r="I58" i="5"/>
  <c r="K56" i="5"/>
  <c r="M50" i="5"/>
  <c r="K50" i="5"/>
  <c r="H50" i="5"/>
  <c r="K44" i="5"/>
  <c r="K43" i="5"/>
  <c r="K42" i="5"/>
  <c r="M22" i="5"/>
  <c r="L23" i="5"/>
  <c r="J15" i="5"/>
  <c r="I16" i="5"/>
  <c r="J37" i="5"/>
  <c r="J36" i="5"/>
  <c r="G35" i="5"/>
  <c r="M128" i="5"/>
  <c r="F128" i="5"/>
  <c r="L105" i="5"/>
  <c r="F106" i="5"/>
  <c r="K100" i="5"/>
  <c r="H99" i="5"/>
  <c r="F99" i="5"/>
  <c r="K93" i="5"/>
  <c r="H92" i="5"/>
  <c r="M85" i="5"/>
  <c r="H86" i="5"/>
  <c r="J84" i="5"/>
  <c r="M78" i="5"/>
  <c r="K78" i="5"/>
  <c r="M64" i="5"/>
  <c r="H65" i="5"/>
  <c r="J63" i="5"/>
  <c r="M57" i="5"/>
  <c r="H58" i="5"/>
  <c r="J56" i="5"/>
  <c r="M49" i="5"/>
  <c r="J50" i="5"/>
  <c r="G50" i="5"/>
  <c r="J44" i="5"/>
  <c r="J43" i="5"/>
  <c r="J42" i="5"/>
  <c r="M21" i="5"/>
  <c r="L22" i="5"/>
  <c r="K23" i="5"/>
  <c r="I15" i="5"/>
  <c r="H16" i="5"/>
  <c r="I37" i="5"/>
  <c r="I36" i="5"/>
  <c r="I35" i="5"/>
  <c r="M127" i="5"/>
  <c r="F127" i="5"/>
  <c r="H107" i="5"/>
  <c r="F105" i="5"/>
  <c r="J100" i="5"/>
  <c r="G99" i="5"/>
  <c r="F98" i="5"/>
  <c r="J93" i="5"/>
  <c r="G92" i="5"/>
  <c r="M84" i="5"/>
  <c r="G86" i="5"/>
  <c r="I84" i="5"/>
  <c r="M77" i="5"/>
  <c r="J78" i="5"/>
  <c r="G79" i="5"/>
  <c r="M63" i="5"/>
  <c r="G65" i="5"/>
  <c r="I63" i="5"/>
  <c r="M56" i="5"/>
  <c r="G58" i="5"/>
  <c r="I56" i="5"/>
  <c r="L51" i="5"/>
  <c r="I50" i="5"/>
  <c r="H49" i="5"/>
  <c r="I44" i="5"/>
  <c r="I43" i="5"/>
  <c r="I42" i="5"/>
  <c r="L21" i="5"/>
  <c r="K22" i="5"/>
  <c r="J23" i="5"/>
  <c r="H15" i="5"/>
  <c r="G16" i="5"/>
  <c r="H37" i="5"/>
  <c r="H36" i="5"/>
  <c r="H35" i="5"/>
  <c r="L128" i="5"/>
  <c r="F126" i="5"/>
  <c r="G107" i="5"/>
  <c r="M100" i="5"/>
  <c r="I100" i="5"/>
  <c r="K98" i="5"/>
  <c r="M93" i="5"/>
  <c r="I93" i="5"/>
  <c r="K91" i="5"/>
  <c r="L86" i="5"/>
  <c r="K85" i="5"/>
  <c r="H84" i="5"/>
  <c r="L79" i="5"/>
  <c r="I78" i="5"/>
  <c r="G78" i="5"/>
  <c r="L65" i="5"/>
  <c r="K64" i="5"/>
  <c r="H63" i="5"/>
  <c r="L58" i="5"/>
  <c r="K57" i="5"/>
  <c r="H56" i="5"/>
  <c r="L50" i="5"/>
  <c r="K49" i="5"/>
  <c r="G49" i="5"/>
  <c r="H44" i="5"/>
  <c r="H43" i="5"/>
  <c r="H42" i="5"/>
  <c r="K21" i="5"/>
  <c r="J22" i="5"/>
  <c r="I23" i="5"/>
  <c r="G15" i="5"/>
  <c r="G37" i="5"/>
  <c r="L127" i="5"/>
  <c r="M107" i="5"/>
  <c r="H106" i="5"/>
  <c r="M99" i="5"/>
  <c r="H100" i="5"/>
  <c r="J98" i="5"/>
  <c r="M92" i="5"/>
  <c r="H93" i="5"/>
  <c r="J91" i="5"/>
  <c r="L85" i="5"/>
  <c r="J85" i="5"/>
  <c r="G84" i="5"/>
  <c r="L78" i="5"/>
  <c r="K77" i="5"/>
  <c r="L64" i="5"/>
  <c r="J64" i="5"/>
  <c r="G63" i="5"/>
  <c r="L57" i="5"/>
  <c r="J57" i="5"/>
  <c r="G56" i="5"/>
  <c r="L49" i="5"/>
  <c r="J49" i="5"/>
  <c r="F51" i="5"/>
  <c r="G44" i="5"/>
  <c r="G43" i="5"/>
  <c r="G42" i="5"/>
  <c r="M16" i="5"/>
  <c r="J21" i="5"/>
  <c r="I22" i="5"/>
  <c r="H23" i="5"/>
  <c r="G14" i="5"/>
  <c r="F37" i="5"/>
  <c r="F36" i="5"/>
  <c r="F35" i="5"/>
  <c r="M106" i="5"/>
  <c r="G106" i="5"/>
  <c r="M98" i="5"/>
  <c r="G100" i="5"/>
  <c r="I98" i="5"/>
  <c r="M91" i="5"/>
  <c r="G93" i="5"/>
  <c r="I91" i="5"/>
  <c r="L84" i="5"/>
  <c r="I85" i="5"/>
  <c r="F86" i="5"/>
  <c r="L77" i="5"/>
  <c r="J77" i="5"/>
  <c r="F79" i="5"/>
  <c r="L63" i="5"/>
  <c r="I64" i="5"/>
  <c r="F65" i="5"/>
  <c r="L56" i="5"/>
  <c r="I57" i="5"/>
  <c r="F58" i="5"/>
  <c r="K51" i="5"/>
  <c r="I49" i="5"/>
  <c r="F50" i="5"/>
  <c r="F44" i="5"/>
  <c r="F43" i="5"/>
  <c r="M15" i="5"/>
  <c r="L16" i="5"/>
  <c r="L30" i="5" s="1"/>
  <c r="I21" i="5"/>
  <c r="H22" i="5"/>
  <c r="G23" i="5"/>
  <c r="M37" i="5"/>
  <c r="M36" i="5"/>
  <c r="M35" i="5"/>
  <c r="L35" i="5"/>
  <c r="K35" i="5"/>
  <c r="G128" i="5"/>
  <c r="M105" i="5"/>
  <c r="H105" i="5"/>
  <c r="L100" i="5"/>
  <c r="K99" i="5"/>
  <c r="H98" i="5"/>
  <c r="L93" i="5"/>
  <c r="K92" i="5"/>
  <c r="H91" i="5"/>
  <c r="K86" i="5"/>
  <c r="H85" i="5"/>
  <c r="F85" i="5"/>
  <c r="K79" i="5"/>
  <c r="I77" i="5"/>
  <c r="F78" i="5"/>
  <c r="K65" i="5"/>
  <c r="H64" i="5"/>
  <c r="F64" i="5"/>
  <c r="K58" i="5"/>
  <c r="H57" i="5"/>
  <c r="F57" i="5"/>
  <c r="J51" i="5"/>
  <c r="H51" i="5"/>
  <c r="M44" i="5"/>
  <c r="M43" i="5"/>
  <c r="M42" i="5"/>
  <c r="L15" i="5"/>
  <c r="K16" i="5"/>
  <c r="H21" i="5"/>
  <c r="G22" i="5"/>
  <c r="L37" i="5"/>
  <c r="L36" i="5"/>
  <c r="J35" i="5"/>
  <c r="G127" i="5"/>
  <c r="L107" i="5"/>
  <c r="G105" i="5"/>
  <c r="L99" i="5"/>
  <c r="J99" i="5"/>
  <c r="G98" i="5"/>
  <c r="L92" i="5"/>
  <c r="J92" i="5"/>
  <c r="G91" i="5"/>
  <c r="J86" i="5"/>
  <c r="G85" i="5"/>
  <c r="F84" i="5"/>
  <c r="J79" i="5"/>
  <c r="H79" i="5"/>
  <c r="F77" i="5"/>
  <c r="J65" i="5"/>
  <c r="G64" i="5"/>
  <c r="F63" i="5"/>
  <c r="J58" i="5"/>
  <c r="G57" i="5"/>
  <c r="M51" i="5"/>
  <c r="I51" i="5"/>
  <c r="G51" i="5"/>
  <c r="L44" i="5"/>
  <c r="L43" i="5"/>
  <c r="L42" i="5"/>
  <c r="M23" i="5"/>
  <c r="K15" i="5"/>
  <c r="J16" i="5"/>
  <c r="G21" i="5"/>
  <c r="K37" i="5"/>
  <c r="K36" i="5"/>
  <c r="G36" i="5"/>
  <c r="F23" i="5"/>
  <c r="F16" i="5"/>
  <c r="F15" i="5"/>
  <c r="F14" i="5"/>
  <c r="F123" i="5"/>
  <c r="F31" i="5"/>
  <c r="DF222" i="1"/>
  <c r="DE222" i="1"/>
  <c r="CY222" i="1"/>
  <c r="CX222" i="1"/>
  <c r="CR222" i="1"/>
  <c r="CQ222" i="1"/>
  <c r="CK222" i="1"/>
  <c r="CJ222" i="1"/>
  <c r="CC222" i="1"/>
  <c r="CA222" i="1"/>
  <c r="BO222" i="1"/>
  <c r="BN222" i="1"/>
  <c r="BH222" i="1"/>
  <c r="BG222" i="1"/>
  <c r="BA222" i="1"/>
  <c r="AZ222" i="1"/>
  <c r="AT222" i="1"/>
  <c r="AS222" i="1"/>
  <c r="AL222" i="1"/>
  <c r="AJ222" i="1"/>
  <c r="AD222" i="1"/>
  <c r="AC222" i="1"/>
  <c r="V222" i="1"/>
  <c r="T222" i="1"/>
  <c r="DF221" i="1"/>
  <c r="DE221" i="1"/>
  <c r="CY221" i="1"/>
  <c r="CX221" i="1"/>
  <c r="CR221" i="1"/>
  <c r="CQ221" i="1"/>
  <c r="CK221" i="1"/>
  <c r="CJ221" i="1"/>
  <c r="CC221" i="1"/>
  <c r="CA221" i="1"/>
  <c r="BO221" i="1"/>
  <c r="BN221" i="1"/>
  <c r="BH221" i="1"/>
  <c r="BG221" i="1"/>
  <c r="BA221" i="1"/>
  <c r="AZ221" i="1"/>
  <c r="AT221" i="1"/>
  <c r="AS221" i="1"/>
  <c r="AL221" i="1"/>
  <c r="AJ221" i="1"/>
  <c r="AD221" i="1"/>
  <c r="AC221" i="1"/>
  <c r="V221" i="1"/>
  <c r="T221" i="1"/>
  <c r="M29" i="5" l="1"/>
  <c r="L29" i="5"/>
  <c r="J30" i="5"/>
  <c r="G114" i="5"/>
  <c r="L72" i="5"/>
  <c r="L71" i="5"/>
  <c r="F30" i="5"/>
  <c r="K30" i="5"/>
  <c r="M71" i="5"/>
  <c r="K29" i="5"/>
  <c r="G71" i="5"/>
  <c r="H114" i="5"/>
  <c r="F72" i="5"/>
  <c r="H30" i="5"/>
  <c r="H112" i="5"/>
  <c r="M113" i="5"/>
  <c r="G29" i="5"/>
  <c r="M114" i="5"/>
  <c r="I71" i="5"/>
  <c r="I30" i="5"/>
  <c r="L113" i="5"/>
  <c r="M72" i="5"/>
  <c r="I72" i="5"/>
  <c r="G113" i="5"/>
  <c r="J29" i="5"/>
  <c r="F122" i="5"/>
  <c r="F137" i="5"/>
  <c r="F136" i="5" s="1"/>
  <c r="L114" i="5"/>
  <c r="G30" i="5"/>
  <c r="J70" i="5"/>
  <c r="F71" i="5"/>
  <c r="M30" i="5"/>
  <c r="H29" i="5"/>
  <c r="J71" i="5"/>
  <c r="G70" i="5"/>
  <c r="H70" i="5"/>
  <c r="J72" i="5"/>
  <c r="H113" i="5"/>
  <c r="K70" i="5"/>
  <c r="H71" i="5"/>
  <c r="K71" i="5"/>
  <c r="L70" i="5"/>
  <c r="M112" i="5"/>
  <c r="G72" i="5"/>
  <c r="H72" i="5"/>
  <c r="I29" i="5"/>
  <c r="K72" i="5"/>
  <c r="G112" i="5"/>
  <c r="M70" i="5"/>
  <c r="G28" i="5"/>
  <c r="I70" i="5"/>
  <c r="L112" i="5"/>
  <c r="BM215" i="1"/>
  <c r="BM214" i="1"/>
  <c r="BM213" i="1"/>
  <c r="BM222" i="1" s="1"/>
  <c r="BM212" i="1"/>
  <c r="BM211" i="1"/>
  <c r="BM221" i="1" s="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M33" i="1"/>
  <c r="BM32" i="1"/>
  <c r="BM31" i="1"/>
  <c r="BM30" i="1"/>
  <c r="BM29" i="1"/>
  <c r="BM28" i="1"/>
  <c r="BM27" i="1"/>
  <c r="BM26" i="1"/>
  <c r="BM25" i="1"/>
  <c r="BM24" i="1"/>
  <c r="BM23" i="1"/>
  <c r="BM22" i="1"/>
  <c r="BM21" i="1"/>
  <c r="BM20" i="1"/>
  <c r="BM19" i="1"/>
  <c r="BM18" i="1"/>
  <c r="BM17" i="1"/>
  <c r="BM16" i="1"/>
  <c r="BF215" i="1"/>
  <c r="BF214" i="1"/>
  <c r="BF213" i="1"/>
  <c r="BF222" i="1" s="1"/>
  <c r="BF212" i="1"/>
  <c r="BF211" i="1"/>
  <c r="BF221" i="1" s="1"/>
  <c r="BF210" i="1"/>
  <c r="F56" i="5" s="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AY215" i="1"/>
  <c r="AY214" i="1"/>
  <c r="AY213" i="1"/>
  <c r="AY222" i="1" s="1"/>
  <c r="AY212" i="1"/>
  <c r="AY211" i="1"/>
  <c r="AY221" i="1" s="1"/>
  <c r="AY210" i="1"/>
  <c r="F49" i="5" s="1"/>
  <c r="AY209" i="1"/>
  <c r="AY208" i="1"/>
  <c r="AY207" i="1"/>
  <c r="AY206" i="1"/>
  <c r="AY205" i="1"/>
  <c r="AY204" i="1"/>
  <c r="AY203" i="1"/>
  <c r="AY202" i="1"/>
  <c r="AY201" i="1"/>
  <c r="AY200" i="1"/>
  <c r="AY199" i="1"/>
  <c r="AY198" i="1"/>
  <c r="AY197" i="1"/>
  <c r="AY196" i="1"/>
  <c r="AY195" i="1"/>
  <c r="AY194" i="1"/>
  <c r="AY193" i="1"/>
  <c r="AY192" i="1"/>
  <c r="AY191" i="1"/>
  <c r="AY190" i="1"/>
  <c r="AY189" i="1"/>
  <c r="AY188" i="1"/>
  <c r="AY187" i="1"/>
  <c r="AY186" i="1"/>
  <c r="AY185" i="1"/>
  <c r="AY184" i="1"/>
  <c r="AY183" i="1"/>
  <c r="AY182" i="1"/>
  <c r="AY181" i="1"/>
  <c r="AY180" i="1"/>
  <c r="AY179" i="1"/>
  <c r="AY178" i="1"/>
  <c r="AY177" i="1"/>
  <c r="AY176" i="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7" i="1"/>
  <c r="AY116" i="1"/>
  <c r="AY115" i="1"/>
  <c r="AY114" i="1"/>
  <c r="AY113" i="1"/>
  <c r="AY112" i="1"/>
  <c r="AY111" i="1"/>
  <c r="AY110" i="1"/>
  <c r="AY109" i="1"/>
  <c r="AY108" i="1"/>
  <c r="AY107" i="1"/>
  <c r="AY106" i="1"/>
  <c r="AY105" i="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R215" i="1"/>
  <c r="AR214" i="1"/>
  <c r="AR213" i="1"/>
  <c r="AR222" i="1" s="1"/>
  <c r="AR212" i="1"/>
  <c r="AR211" i="1"/>
  <c r="AR221" i="1" s="1"/>
  <c r="AR210" i="1"/>
  <c r="F42" i="5" s="1"/>
  <c r="AR209" i="1"/>
  <c r="AR208" i="1"/>
  <c r="AR207" i="1"/>
  <c r="AR206" i="1"/>
  <c r="AR205" i="1"/>
  <c r="AR204" i="1"/>
  <c r="AR203" i="1"/>
  <c r="AR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I215" i="1"/>
  <c r="AI214" i="1"/>
  <c r="AI213" i="1"/>
  <c r="AI222" i="1" s="1"/>
  <c r="AI212" i="1"/>
  <c r="AI211" i="1"/>
  <c r="AI221" i="1" s="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B215" i="1"/>
  <c r="AB214" i="1"/>
  <c r="AB213" i="1"/>
  <c r="AB222" i="1" s="1"/>
  <c r="AB212" i="1"/>
  <c r="F22" i="5" s="1"/>
  <c r="F29" i="5" s="1"/>
  <c r="AB211" i="1"/>
  <c r="AB221" i="1" s="1"/>
  <c r="AB210" i="1"/>
  <c r="F21" i="5" s="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DW16" i="1" l="1"/>
  <c r="T26" i="8"/>
  <c r="L120" i="5"/>
  <c r="L134" i="5" s="1"/>
  <c r="M120" i="5"/>
  <c r="M134" i="5" s="1"/>
  <c r="H121" i="5"/>
  <c r="G120" i="5"/>
  <c r="G134" i="5" s="1"/>
  <c r="M121" i="5"/>
  <c r="M135" i="5" s="1"/>
  <c r="G121" i="5"/>
  <c r="G135" i="5" s="1"/>
  <c r="L121" i="5"/>
  <c r="L135" i="5" s="1"/>
  <c r="G119" i="5"/>
  <c r="F28" i="5"/>
  <c r="F70" i="5"/>
  <c r="H120" i="5"/>
  <c r="AI217" i="1"/>
  <c r="F34" i="5" s="1"/>
  <c r="AR217" i="1"/>
  <c r="AI220" i="1"/>
  <c r="AR220" i="1"/>
  <c r="BF220" i="1"/>
  <c r="AB220" i="1"/>
  <c r="AB217" i="1"/>
  <c r="F20" i="5" s="1"/>
  <c r="BM220" i="1"/>
  <c r="AY217" i="1"/>
  <c r="BF217" i="1"/>
  <c r="AY220" i="1"/>
  <c r="BM217" i="1"/>
  <c r="G3" i="5"/>
  <c r="G133" i="5" l="1"/>
  <c r="C17" i="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FC215" i="1"/>
  <c r="FA215" i="1"/>
  <c r="DB215" i="1" s="1"/>
  <c r="EY215" i="1"/>
  <c r="EW215" i="1"/>
  <c r="ES215" i="1"/>
  <c r="EQ215" i="1"/>
  <c r="EO215" i="1"/>
  <c r="EM215" i="1"/>
  <c r="AV215" i="1" s="1"/>
  <c r="EI215" i="1"/>
  <c r="AG215" i="1" s="1"/>
  <c r="DV215" i="1"/>
  <c r="DL215" i="1"/>
  <c r="DK215" i="1"/>
  <c r="DH215" i="1"/>
  <c r="DD215" i="1"/>
  <c r="CW215" i="1"/>
  <c r="CU215" i="1"/>
  <c r="CT215" i="1"/>
  <c r="CP215" i="1"/>
  <c r="CM215" i="1"/>
  <c r="CI215" i="1"/>
  <c r="CB215" i="1"/>
  <c r="BZ215" i="1"/>
  <c r="BU215" i="1"/>
  <c r="BT215" i="1"/>
  <c r="BR215" i="1"/>
  <c r="BQ215" i="1"/>
  <c r="BJ215" i="1"/>
  <c r="BC215" i="1"/>
  <c r="AK215" i="1"/>
  <c r="S215" i="1"/>
  <c r="U215" i="1"/>
  <c r="FC214" i="1"/>
  <c r="FD214" i="1" s="1"/>
  <c r="FA214" i="1"/>
  <c r="FB214" i="1" s="1"/>
  <c r="EY214" i="1"/>
  <c r="EZ214" i="1" s="1"/>
  <c r="EW214" i="1"/>
  <c r="EX214" i="1" s="1"/>
  <c r="ES214" i="1"/>
  <c r="ET214" i="1" s="1"/>
  <c r="EQ214" i="1"/>
  <c r="ER214" i="1" s="1"/>
  <c r="EO214" i="1"/>
  <c r="EP214" i="1" s="1"/>
  <c r="EM214" i="1"/>
  <c r="EN214" i="1" s="1"/>
  <c r="EI214" i="1"/>
  <c r="EJ214" i="1" s="1"/>
  <c r="DV214" i="1"/>
  <c r="DL214" i="1"/>
  <c r="DK214" i="1"/>
  <c r="DD214" i="1"/>
  <c r="CW214" i="1"/>
  <c r="CT214" i="1"/>
  <c r="CP214" i="1"/>
  <c r="F93" i="5" s="1"/>
  <c r="F114" i="5" s="1"/>
  <c r="F121" i="5" s="1"/>
  <c r="F135" i="5" s="1"/>
  <c r="CN214" i="1"/>
  <c r="CI214" i="1"/>
  <c r="CB214" i="1"/>
  <c r="CD214" i="1" s="1"/>
  <c r="BZ214" i="1"/>
  <c r="BU214" i="1"/>
  <c r="BT214" i="1"/>
  <c r="AK214" i="1"/>
  <c r="EK214" i="1" s="1"/>
  <c r="AO214" i="1" s="1"/>
  <c r="S214" i="1"/>
  <c r="U214" i="1"/>
  <c r="FC213" i="1"/>
  <c r="FC222" i="1" s="1"/>
  <c r="FA213" i="1"/>
  <c r="EY213" i="1"/>
  <c r="CU213" i="1" s="1"/>
  <c r="CU222" i="1" s="1"/>
  <c r="EW213" i="1"/>
  <c r="EW222" i="1" s="1"/>
  <c r="ES213" i="1"/>
  <c r="BR213" i="1" s="1"/>
  <c r="BR222" i="1" s="1"/>
  <c r="EQ213" i="1"/>
  <c r="EO213" i="1"/>
  <c r="EO222" i="1" s="1"/>
  <c r="EM213" i="1"/>
  <c r="EI213" i="1"/>
  <c r="DX222" i="1"/>
  <c r="DV213" i="1"/>
  <c r="DL213" i="1"/>
  <c r="DL222" i="1" s="1"/>
  <c r="DK213" i="1"/>
  <c r="DK222" i="1" s="1"/>
  <c r="DD213" i="1"/>
  <c r="DD222" i="1" s="1"/>
  <c r="CW213" i="1"/>
  <c r="CW222" i="1" s="1"/>
  <c r="CP213" i="1"/>
  <c r="CP222" i="1" s="1"/>
  <c r="CI213" i="1"/>
  <c r="CI222" i="1" s="1"/>
  <c r="BZ213" i="1"/>
  <c r="BZ222" i="1" s="1"/>
  <c r="CB213" i="1"/>
  <c r="CB222" i="1" s="1"/>
  <c r="BU213" i="1"/>
  <c r="BU222" i="1" s="1"/>
  <c r="BT213" i="1"/>
  <c r="BT222" i="1" s="1"/>
  <c r="BK213" i="1"/>
  <c r="BK222" i="1" s="1"/>
  <c r="BD213" i="1"/>
  <c r="BD222" i="1" s="1"/>
  <c r="AK213" i="1"/>
  <c r="AK222" i="1" s="1"/>
  <c r="S213" i="1"/>
  <c r="U213" i="1"/>
  <c r="U222" i="1" s="1"/>
  <c r="FC212" i="1"/>
  <c r="FD212" i="1" s="1"/>
  <c r="FA212" i="1"/>
  <c r="DA212" i="1" s="1"/>
  <c r="EY212" i="1"/>
  <c r="EZ212" i="1" s="1"/>
  <c r="EW212" i="1"/>
  <c r="EX212" i="1" s="1"/>
  <c r="ES212" i="1"/>
  <c r="BQ212" i="1" s="1"/>
  <c r="EQ212" i="1"/>
  <c r="ER212" i="1" s="1"/>
  <c r="EO212" i="1"/>
  <c r="EP212" i="1" s="1"/>
  <c r="EM212" i="1"/>
  <c r="EN212" i="1" s="1"/>
  <c r="EI212" i="1"/>
  <c r="EJ212" i="1" s="1"/>
  <c r="DV212" i="1"/>
  <c r="DL212" i="1"/>
  <c r="DK212" i="1"/>
  <c r="DD212" i="1"/>
  <c r="CW212" i="1"/>
  <c r="CP212" i="1"/>
  <c r="F92" i="5" s="1"/>
  <c r="F113" i="5" s="1"/>
  <c r="F120" i="5" s="1"/>
  <c r="F134" i="5" s="1"/>
  <c r="CI212" i="1"/>
  <c r="BZ212" i="1"/>
  <c r="CB212" i="1"/>
  <c r="CD212" i="1" s="1"/>
  <c r="BU212" i="1"/>
  <c r="BT212" i="1"/>
  <c r="BR212" i="1"/>
  <c r="AW212" i="1"/>
  <c r="AK212" i="1"/>
  <c r="EK212" i="1" s="1"/>
  <c r="AO212" i="1" s="1"/>
  <c r="AG212" i="1"/>
  <c r="S212" i="1"/>
  <c r="U212" i="1"/>
  <c r="FC211" i="1"/>
  <c r="FA211" i="1"/>
  <c r="DB211" i="1" s="1"/>
  <c r="DB221" i="1" s="1"/>
  <c r="EY211" i="1"/>
  <c r="EW211" i="1"/>
  <c r="ES211" i="1"/>
  <c r="BR211" i="1" s="1"/>
  <c r="BR221" i="1" s="1"/>
  <c r="EQ211" i="1"/>
  <c r="BK211" i="1" s="1"/>
  <c r="BK221" i="1" s="1"/>
  <c r="EO211" i="1"/>
  <c r="EM211" i="1"/>
  <c r="AW211" i="1" s="1"/>
  <c r="AW221" i="1" s="1"/>
  <c r="EI211" i="1"/>
  <c r="EA211" i="1"/>
  <c r="DX221" i="1"/>
  <c r="DV211" i="1"/>
  <c r="DL211" i="1"/>
  <c r="DL221" i="1" s="1"/>
  <c r="DK211" i="1"/>
  <c r="DK221" i="1" s="1"/>
  <c r="DI211" i="1"/>
  <c r="DI221" i="1" s="1"/>
  <c r="DH211" i="1"/>
  <c r="DH221" i="1" s="1"/>
  <c r="DD211" i="1"/>
  <c r="DD221" i="1" s="1"/>
  <c r="DA211" i="1"/>
  <c r="DA221" i="1" s="1"/>
  <c r="CW211" i="1"/>
  <c r="CW221" i="1" s="1"/>
  <c r="CU211" i="1"/>
  <c r="CU221" i="1" s="1"/>
  <c r="CT211" i="1"/>
  <c r="CT221" i="1" s="1"/>
  <c r="CP211" i="1"/>
  <c r="CP221" i="1" s="1"/>
  <c r="CN211" i="1"/>
  <c r="CN221" i="1" s="1"/>
  <c r="CM211" i="1"/>
  <c r="CM221" i="1" s="1"/>
  <c r="CI211" i="1"/>
  <c r="CI221" i="1" s="1"/>
  <c r="CF211" i="1"/>
  <c r="CF221" i="1" s="1"/>
  <c r="BZ211" i="1"/>
  <c r="BZ221" i="1" s="1"/>
  <c r="CB211" i="1"/>
  <c r="CB221" i="1" s="1"/>
  <c r="BU211" i="1"/>
  <c r="BU221" i="1" s="1"/>
  <c r="BT211" i="1"/>
  <c r="BT221" i="1" s="1"/>
  <c r="BQ211" i="1"/>
  <c r="BQ221" i="1" s="1"/>
  <c r="BJ211" i="1"/>
  <c r="BJ221" i="1" s="1"/>
  <c r="BD211" i="1"/>
  <c r="BD221" i="1" s="1"/>
  <c r="BC211" i="1"/>
  <c r="BC221" i="1" s="1"/>
  <c r="AV211" i="1"/>
  <c r="AV221" i="1" s="1"/>
  <c r="BS211" i="1"/>
  <c r="BS221" i="1" s="1"/>
  <c r="AO211" i="1"/>
  <c r="AO221" i="1" s="1"/>
  <c r="AK211" i="1"/>
  <c r="AG211" i="1"/>
  <c r="AG221" i="1" s="1"/>
  <c r="AF211" i="1"/>
  <c r="AF221" i="1" s="1"/>
  <c r="Y211" i="1"/>
  <c r="S211" i="1"/>
  <c r="S221" i="1" s="1"/>
  <c r="U211" i="1"/>
  <c r="U221" i="1" s="1"/>
  <c r="FC210" i="1"/>
  <c r="FD210" i="1" s="1"/>
  <c r="FA210" i="1"/>
  <c r="FB210" i="1" s="1"/>
  <c r="EY210" i="1"/>
  <c r="EZ210" i="1" s="1"/>
  <c r="EW210" i="1"/>
  <c r="EX210" i="1" s="1"/>
  <c r="ES210" i="1"/>
  <c r="ET210" i="1" s="1"/>
  <c r="EQ210" i="1"/>
  <c r="ER210" i="1" s="1"/>
  <c r="EO210" i="1"/>
  <c r="EP210" i="1" s="1"/>
  <c r="EM210" i="1"/>
  <c r="EN210" i="1" s="1"/>
  <c r="EI210" i="1"/>
  <c r="EJ210" i="1" s="1"/>
  <c r="EA210" i="1"/>
  <c r="J126" i="5" s="1"/>
  <c r="DL210" i="1"/>
  <c r="DK210" i="1"/>
  <c r="DI210" i="1"/>
  <c r="K105" i="5" s="1"/>
  <c r="DH210" i="1"/>
  <c r="J105" i="5" s="1"/>
  <c r="DD210" i="1"/>
  <c r="DA210" i="1"/>
  <c r="CW210" i="1"/>
  <c r="CT210" i="1"/>
  <c r="CP210" i="1"/>
  <c r="F91" i="5" s="1"/>
  <c r="CM210" i="1"/>
  <c r="CI210" i="1"/>
  <c r="CF210" i="1"/>
  <c r="BZ210" i="1"/>
  <c r="CB210" i="1"/>
  <c r="BU210" i="1"/>
  <c r="BT210" i="1"/>
  <c r="BQ210" i="1"/>
  <c r="BJ210" i="1"/>
  <c r="BC210" i="1"/>
  <c r="AV210" i="1"/>
  <c r="AO210" i="1"/>
  <c r="AK210" i="1"/>
  <c r="AF210" i="1"/>
  <c r="Y210" i="1"/>
  <c r="J14" i="5" s="1"/>
  <c r="S210" i="1"/>
  <c r="U210" i="1"/>
  <c r="FG209" i="1"/>
  <c r="FH209" i="1" s="1"/>
  <c r="FC209" i="1"/>
  <c r="FD209" i="1" s="1"/>
  <c r="FA209" i="1"/>
  <c r="FB209" i="1" s="1"/>
  <c r="EY209" i="1"/>
  <c r="EZ209" i="1" s="1"/>
  <c r="EW209" i="1"/>
  <c r="EX209" i="1" s="1"/>
  <c r="EU209" i="1"/>
  <c r="ES209" i="1"/>
  <c r="ET209" i="1" s="1"/>
  <c r="EQ209" i="1"/>
  <c r="ER209" i="1" s="1"/>
  <c r="EO209" i="1"/>
  <c r="EP209" i="1" s="1"/>
  <c r="EM209" i="1"/>
  <c r="EN209" i="1" s="1"/>
  <c r="EK209" i="1"/>
  <c r="EI209" i="1"/>
  <c r="EJ209" i="1" s="1"/>
  <c r="EG209" i="1"/>
  <c r="EB209" i="1"/>
  <c r="EA209" i="1"/>
  <c r="DV209" i="1"/>
  <c r="DL209" i="1"/>
  <c r="DK209" i="1"/>
  <c r="DI209" i="1"/>
  <c r="DH209" i="1"/>
  <c r="DD209" i="1"/>
  <c r="DB209" i="1"/>
  <c r="DA209" i="1"/>
  <c r="CW209" i="1"/>
  <c r="CU209" i="1"/>
  <c r="CT209" i="1"/>
  <c r="CP209" i="1"/>
  <c r="CN209" i="1"/>
  <c r="CM209" i="1"/>
  <c r="CI209" i="1"/>
  <c r="CG209" i="1"/>
  <c r="CF209" i="1"/>
  <c r="CB209" i="1"/>
  <c r="CD209" i="1" s="1"/>
  <c r="BZ209" i="1"/>
  <c r="BU209" i="1"/>
  <c r="BT209" i="1"/>
  <c r="BR209" i="1"/>
  <c r="BQ209" i="1"/>
  <c r="BK209" i="1"/>
  <c r="BJ209" i="1"/>
  <c r="BD209" i="1"/>
  <c r="BC209" i="1"/>
  <c r="AW209" i="1"/>
  <c r="AV209" i="1"/>
  <c r="AP209" i="1"/>
  <c r="AO209" i="1"/>
  <c r="AK209" i="1"/>
  <c r="AG209" i="1"/>
  <c r="AF209" i="1"/>
  <c r="Z209" i="1"/>
  <c r="Y209" i="1"/>
  <c r="U209" i="1"/>
  <c r="S209" i="1"/>
  <c r="FG208" i="1"/>
  <c r="FH208" i="1" s="1"/>
  <c r="FC208" i="1"/>
  <c r="FD208" i="1" s="1"/>
  <c r="FA208" i="1"/>
  <c r="FB208" i="1" s="1"/>
  <c r="EY208" i="1"/>
  <c r="EZ208" i="1" s="1"/>
  <c r="EW208" i="1"/>
  <c r="EX208" i="1" s="1"/>
  <c r="EU208" i="1"/>
  <c r="ES208" i="1"/>
  <c r="ET208" i="1" s="1"/>
  <c r="EQ208" i="1"/>
  <c r="ER208" i="1" s="1"/>
  <c r="EO208" i="1"/>
  <c r="EP208" i="1" s="1"/>
  <c r="EM208" i="1"/>
  <c r="EN208" i="1" s="1"/>
  <c r="EK208" i="1"/>
  <c r="EI208" i="1"/>
  <c r="EJ208" i="1" s="1"/>
  <c r="EG208" i="1"/>
  <c r="EB208" i="1"/>
  <c r="EA208" i="1"/>
  <c r="DV208" i="1"/>
  <c r="DL208" i="1"/>
  <c r="DK208" i="1"/>
  <c r="DI208" i="1"/>
  <c r="DH208" i="1"/>
  <c r="DD208" i="1"/>
  <c r="DB208" i="1"/>
  <c r="DA208" i="1"/>
  <c r="CW208" i="1"/>
  <c r="CU208" i="1"/>
  <c r="CT208" i="1"/>
  <c r="CP208" i="1"/>
  <c r="CN208" i="1"/>
  <c r="CM208" i="1"/>
  <c r="CI208" i="1"/>
  <c r="CG208" i="1"/>
  <c r="CF208" i="1"/>
  <c r="CB208" i="1"/>
  <c r="BZ208" i="1"/>
  <c r="BU208" i="1"/>
  <c r="BT208" i="1"/>
  <c r="BR208" i="1"/>
  <c r="BQ208" i="1"/>
  <c r="BK208" i="1"/>
  <c r="BJ208" i="1"/>
  <c r="BD208" i="1"/>
  <c r="BC208" i="1"/>
  <c r="BS208" i="1"/>
  <c r="AW208" i="1"/>
  <c r="AV208" i="1"/>
  <c r="AP208" i="1"/>
  <c r="AO208" i="1"/>
  <c r="AK208" i="1"/>
  <c r="AM208" i="1" s="1"/>
  <c r="AG208" i="1"/>
  <c r="AF208" i="1"/>
  <c r="Z208" i="1"/>
  <c r="Y208" i="1"/>
  <c r="U208" i="1"/>
  <c r="S208" i="1"/>
  <c r="FG207" i="1"/>
  <c r="FH207" i="1" s="1"/>
  <c r="FC207" i="1"/>
  <c r="FD207" i="1" s="1"/>
  <c r="FA207" i="1"/>
  <c r="FB207" i="1" s="1"/>
  <c r="EY207" i="1"/>
  <c r="EZ207" i="1" s="1"/>
  <c r="EW207" i="1"/>
  <c r="EX207" i="1" s="1"/>
  <c r="EU207" i="1"/>
  <c r="ES207" i="1"/>
  <c r="ET207" i="1" s="1"/>
  <c r="EQ207" i="1"/>
  <c r="ER207" i="1" s="1"/>
  <c r="EO207" i="1"/>
  <c r="EP207" i="1" s="1"/>
  <c r="EM207" i="1"/>
  <c r="EN207" i="1" s="1"/>
  <c r="EK207" i="1"/>
  <c r="EI207" i="1"/>
  <c r="EJ207" i="1" s="1"/>
  <c r="EG207" i="1"/>
  <c r="EB207" i="1"/>
  <c r="EA207" i="1"/>
  <c r="DV207" i="1"/>
  <c r="DL207" i="1"/>
  <c r="DK207" i="1"/>
  <c r="DI207" i="1"/>
  <c r="DH207" i="1"/>
  <c r="DD207" i="1"/>
  <c r="DB207" i="1"/>
  <c r="DA207" i="1"/>
  <c r="CW207" i="1"/>
  <c r="CU207" i="1"/>
  <c r="CT207" i="1"/>
  <c r="CP207" i="1"/>
  <c r="CN207" i="1"/>
  <c r="CM207" i="1"/>
  <c r="CI207" i="1"/>
  <c r="CG207" i="1"/>
  <c r="CF207" i="1"/>
  <c r="CB207" i="1"/>
  <c r="BZ207" i="1"/>
  <c r="BU207" i="1"/>
  <c r="BT207" i="1"/>
  <c r="BR207" i="1"/>
  <c r="BQ207" i="1"/>
  <c r="BK207" i="1"/>
  <c r="BJ207" i="1"/>
  <c r="BD207" i="1"/>
  <c r="BC207" i="1"/>
  <c r="AW207" i="1"/>
  <c r="AV207" i="1"/>
  <c r="AP207" i="1"/>
  <c r="AO207" i="1"/>
  <c r="AK207" i="1"/>
  <c r="AM207" i="1" s="1"/>
  <c r="AG207" i="1"/>
  <c r="AF207" i="1"/>
  <c r="Z207" i="1"/>
  <c r="Y207" i="1"/>
  <c r="U207" i="1"/>
  <c r="S207" i="1"/>
  <c r="FG206" i="1"/>
  <c r="FH206" i="1" s="1"/>
  <c r="FC206" i="1"/>
  <c r="FD206" i="1" s="1"/>
  <c r="FA206" i="1"/>
  <c r="FB206" i="1" s="1"/>
  <c r="EY206" i="1"/>
  <c r="EZ206" i="1" s="1"/>
  <c r="EW206" i="1"/>
  <c r="EX206" i="1" s="1"/>
  <c r="EU206" i="1"/>
  <c r="ES206" i="1"/>
  <c r="ET206" i="1" s="1"/>
  <c r="EQ206" i="1"/>
  <c r="ER206" i="1" s="1"/>
  <c r="EO206" i="1"/>
  <c r="EP206" i="1" s="1"/>
  <c r="EM206" i="1"/>
  <c r="EN206" i="1" s="1"/>
  <c r="EK206" i="1"/>
  <c r="EI206" i="1"/>
  <c r="EJ206" i="1" s="1"/>
  <c r="EG206" i="1"/>
  <c r="EB206" i="1"/>
  <c r="EA206" i="1"/>
  <c r="DV206" i="1"/>
  <c r="DL206" i="1"/>
  <c r="DK206" i="1"/>
  <c r="DI206" i="1"/>
  <c r="DH206" i="1"/>
  <c r="DD206" i="1"/>
  <c r="DB206" i="1"/>
  <c r="DA206" i="1"/>
  <c r="CW206" i="1"/>
  <c r="CU206" i="1"/>
  <c r="CT206" i="1"/>
  <c r="CP206" i="1"/>
  <c r="CN206" i="1"/>
  <c r="CM206" i="1"/>
  <c r="CI206" i="1"/>
  <c r="CG206" i="1"/>
  <c r="CF206" i="1"/>
  <c r="CB206" i="1"/>
  <c r="CD206" i="1" s="1"/>
  <c r="BZ206" i="1"/>
  <c r="BU206" i="1"/>
  <c r="BT206" i="1"/>
  <c r="BR206" i="1"/>
  <c r="BQ206" i="1"/>
  <c r="BK206" i="1"/>
  <c r="BJ206" i="1"/>
  <c r="BD206" i="1"/>
  <c r="BC206" i="1"/>
  <c r="AW206" i="1"/>
  <c r="AV206" i="1"/>
  <c r="AP206" i="1"/>
  <c r="AO206" i="1"/>
  <c r="AK206" i="1"/>
  <c r="AM206" i="1" s="1"/>
  <c r="AG206" i="1"/>
  <c r="AF206" i="1"/>
  <c r="Z206" i="1"/>
  <c r="Y206" i="1"/>
  <c r="U206" i="1"/>
  <c r="S206" i="1"/>
  <c r="FG205" i="1"/>
  <c r="FH205" i="1" s="1"/>
  <c r="FC205" i="1"/>
  <c r="FD205" i="1" s="1"/>
  <c r="FA205" i="1"/>
  <c r="FB205" i="1" s="1"/>
  <c r="EY205" i="1"/>
  <c r="EZ205" i="1" s="1"/>
  <c r="EW205" i="1"/>
  <c r="EX205" i="1" s="1"/>
  <c r="EU205" i="1"/>
  <c r="ES205" i="1"/>
  <c r="ET205" i="1" s="1"/>
  <c r="EQ205" i="1"/>
  <c r="ER205" i="1" s="1"/>
  <c r="EO205" i="1"/>
  <c r="EP205" i="1" s="1"/>
  <c r="EM205" i="1"/>
  <c r="EN205" i="1" s="1"/>
  <c r="EK205" i="1"/>
  <c r="EI205" i="1"/>
  <c r="EJ205" i="1" s="1"/>
  <c r="EG205" i="1"/>
  <c r="EB205" i="1"/>
  <c r="EA205" i="1"/>
  <c r="DV205" i="1"/>
  <c r="DL205" i="1"/>
  <c r="DK205" i="1"/>
  <c r="DI205" i="1"/>
  <c r="DH205" i="1"/>
  <c r="DD205" i="1"/>
  <c r="DB205" i="1"/>
  <c r="DA205" i="1"/>
  <c r="CW205" i="1"/>
  <c r="CU205" i="1"/>
  <c r="CT205" i="1"/>
  <c r="CP205" i="1"/>
  <c r="CN205" i="1"/>
  <c r="CM205" i="1"/>
  <c r="CI205" i="1"/>
  <c r="CG205" i="1"/>
  <c r="CF205" i="1"/>
  <c r="CB205" i="1"/>
  <c r="CD205" i="1" s="1"/>
  <c r="BZ205" i="1"/>
  <c r="BU205" i="1"/>
  <c r="BT205" i="1"/>
  <c r="BR205" i="1"/>
  <c r="BQ205" i="1"/>
  <c r="BK205" i="1"/>
  <c r="BJ205" i="1"/>
  <c r="BD205" i="1"/>
  <c r="BC205" i="1"/>
  <c r="AW205" i="1"/>
  <c r="AV205" i="1"/>
  <c r="BS205" i="1"/>
  <c r="AP205" i="1"/>
  <c r="AO205" i="1"/>
  <c r="AK205" i="1"/>
  <c r="AM205" i="1" s="1"/>
  <c r="AG205" i="1"/>
  <c r="AF205" i="1"/>
  <c r="Z205" i="1"/>
  <c r="Y205" i="1"/>
  <c r="U205" i="1"/>
  <c r="W205" i="1" s="1"/>
  <c r="S205" i="1"/>
  <c r="FG204" i="1"/>
  <c r="FH204" i="1" s="1"/>
  <c r="FC204" i="1"/>
  <c r="FD204" i="1" s="1"/>
  <c r="FA204" i="1"/>
  <c r="FB204" i="1" s="1"/>
  <c r="EY204" i="1"/>
  <c r="EZ204" i="1" s="1"/>
  <c r="EW204" i="1"/>
  <c r="EX204" i="1" s="1"/>
  <c r="EU204" i="1"/>
  <c r="ES204" i="1"/>
  <c r="ET204" i="1" s="1"/>
  <c r="EQ204" i="1"/>
  <c r="ER204" i="1" s="1"/>
  <c r="EO204" i="1"/>
  <c r="EP204" i="1" s="1"/>
  <c r="EM204" i="1"/>
  <c r="EN204" i="1" s="1"/>
  <c r="EK204" i="1"/>
  <c r="EI204" i="1"/>
  <c r="EJ204" i="1" s="1"/>
  <c r="EG204" i="1"/>
  <c r="EB204" i="1"/>
  <c r="EA204" i="1"/>
  <c r="DV204" i="1"/>
  <c r="DL204" i="1"/>
  <c r="DK204" i="1"/>
  <c r="DI204" i="1"/>
  <c r="DH204" i="1"/>
  <c r="DD204" i="1"/>
  <c r="DB204" i="1"/>
  <c r="DA204" i="1"/>
  <c r="CW204" i="1"/>
  <c r="CU204" i="1"/>
  <c r="CT204" i="1"/>
  <c r="CP204" i="1"/>
  <c r="CN204" i="1"/>
  <c r="CM204" i="1"/>
  <c r="CI204" i="1"/>
  <c r="CG204" i="1"/>
  <c r="CF204" i="1"/>
  <c r="CB204" i="1"/>
  <c r="CD204" i="1" s="1"/>
  <c r="BZ204" i="1"/>
  <c r="BU204" i="1"/>
  <c r="BT204" i="1"/>
  <c r="BR204" i="1"/>
  <c r="BQ204" i="1"/>
  <c r="BK204" i="1"/>
  <c r="BJ204" i="1"/>
  <c r="BD204" i="1"/>
  <c r="BC204" i="1"/>
  <c r="AW204" i="1"/>
  <c r="AV204" i="1"/>
  <c r="AP204" i="1"/>
  <c r="AO204" i="1"/>
  <c r="AK204" i="1"/>
  <c r="AM204" i="1" s="1"/>
  <c r="AG204" i="1"/>
  <c r="AF204" i="1"/>
  <c r="Z204" i="1"/>
  <c r="Y204" i="1"/>
  <c r="U204" i="1"/>
  <c r="W204" i="1" s="1"/>
  <c r="S204" i="1"/>
  <c r="FG203" i="1"/>
  <c r="FH203" i="1" s="1"/>
  <c r="FC203" i="1"/>
  <c r="FD203" i="1" s="1"/>
  <c r="FA203" i="1"/>
  <c r="FB203" i="1" s="1"/>
  <c r="EY203" i="1"/>
  <c r="EZ203" i="1" s="1"/>
  <c r="EW203" i="1"/>
  <c r="EX203" i="1" s="1"/>
  <c r="EU203" i="1"/>
  <c r="ES203" i="1"/>
  <c r="ET203" i="1" s="1"/>
  <c r="EQ203" i="1"/>
  <c r="ER203" i="1" s="1"/>
  <c r="EO203" i="1"/>
  <c r="EP203" i="1" s="1"/>
  <c r="EM203" i="1"/>
  <c r="EN203" i="1" s="1"/>
  <c r="EK203" i="1"/>
  <c r="EI203" i="1"/>
  <c r="EJ203" i="1" s="1"/>
  <c r="EG203" i="1"/>
  <c r="EB203" i="1"/>
  <c r="EA203" i="1"/>
  <c r="DV203" i="1"/>
  <c r="DL203" i="1"/>
  <c r="DK203" i="1"/>
  <c r="DI203" i="1"/>
  <c r="DH203" i="1"/>
  <c r="DD203" i="1"/>
  <c r="DB203" i="1"/>
  <c r="DA203" i="1"/>
  <c r="CW203" i="1"/>
  <c r="CU203" i="1"/>
  <c r="CT203" i="1"/>
  <c r="CP203" i="1"/>
  <c r="CN203" i="1"/>
  <c r="CM203" i="1"/>
  <c r="CI203" i="1"/>
  <c r="CG203" i="1"/>
  <c r="CF203" i="1"/>
  <c r="CB203" i="1"/>
  <c r="BZ203" i="1"/>
  <c r="BU203" i="1"/>
  <c r="BT203" i="1"/>
  <c r="BR203" i="1"/>
  <c r="BQ203" i="1"/>
  <c r="BK203" i="1"/>
  <c r="BJ203" i="1"/>
  <c r="BD203" i="1"/>
  <c r="BC203" i="1"/>
  <c r="AW203" i="1"/>
  <c r="AV203" i="1"/>
  <c r="AP203" i="1"/>
  <c r="AO203" i="1"/>
  <c r="AK203" i="1"/>
  <c r="AM203" i="1" s="1"/>
  <c r="AG203" i="1"/>
  <c r="AF203" i="1"/>
  <c r="Z203" i="1"/>
  <c r="Y203" i="1"/>
  <c r="U203" i="1"/>
  <c r="S203" i="1"/>
  <c r="FG202" i="1"/>
  <c r="FH202" i="1" s="1"/>
  <c r="FC202" i="1"/>
  <c r="FD202" i="1" s="1"/>
  <c r="FA202" i="1"/>
  <c r="FB202" i="1" s="1"/>
  <c r="EY202" i="1"/>
  <c r="EZ202" i="1" s="1"/>
  <c r="EW202" i="1"/>
  <c r="EX202" i="1" s="1"/>
  <c r="EU202" i="1"/>
  <c r="ES202" i="1"/>
  <c r="ET202" i="1" s="1"/>
  <c r="EQ202" i="1"/>
  <c r="ER202" i="1" s="1"/>
  <c r="EO202" i="1"/>
  <c r="EP202" i="1" s="1"/>
  <c r="EM202" i="1"/>
  <c r="EN202" i="1" s="1"/>
  <c r="EK202" i="1"/>
  <c r="EI202" i="1"/>
  <c r="EJ202" i="1" s="1"/>
  <c r="EG202" i="1"/>
  <c r="EB202" i="1"/>
  <c r="EA202" i="1"/>
  <c r="DV202" i="1"/>
  <c r="DL202" i="1"/>
  <c r="DK202" i="1"/>
  <c r="DI202" i="1"/>
  <c r="DH202" i="1"/>
  <c r="DD202" i="1"/>
  <c r="DB202" i="1"/>
  <c r="DA202" i="1"/>
  <c r="CW202" i="1"/>
  <c r="CU202" i="1"/>
  <c r="CT202" i="1"/>
  <c r="CP202" i="1"/>
  <c r="CN202" i="1"/>
  <c r="CM202" i="1"/>
  <c r="CI202" i="1"/>
  <c r="CG202" i="1"/>
  <c r="CF202" i="1"/>
  <c r="CB202" i="1"/>
  <c r="CD202" i="1" s="1"/>
  <c r="BZ202" i="1"/>
  <c r="BU202" i="1"/>
  <c r="BT202" i="1"/>
  <c r="BR202" i="1"/>
  <c r="BQ202" i="1"/>
  <c r="BK202" i="1"/>
  <c r="BJ202" i="1"/>
  <c r="BD202" i="1"/>
  <c r="BC202" i="1"/>
  <c r="AW202" i="1"/>
  <c r="AV202" i="1"/>
  <c r="AP202" i="1"/>
  <c r="AO202" i="1"/>
  <c r="AK202" i="1"/>
  <c r="AG202" i="1"/>
  <c r="AF202" i="1"/>
  <c r="Z202" i="1"/>
  <c r="Y202" i="1"/>
  <c r="U202" i="1"/>
  <c r="W202" i="1" s="1"/>
  <c r="S202" i="1"/>
  <c r="FG201" i="1"/>
  <c r="FH201" i="1" s="1"/>
  <c r="FC201" i="1"/>
  <c r="FD201" i="1" s="1"/>
  <c r="FA201" i="1"/>
  <c r="FB201" i="1" s="1"/>
  <c r="EY201" i="1"/>
  <c r="EZ201" i="1" s="1"/>
  <c r="EW201" i="1"/>
  <c r="EX201" i="1" s="1"/>
  <c r="EU201" i="1"/>
  <c r="ES201" i="1"/>
  <c r="ET201" i="1" s="1"/>
  <c r="EQ201" i="1"/>
  <c r="ER201" i="1" s="1"/>
  <c r="EO201" i="1"/>
  <c r="EP201" i="1" s="1"/>
  <c r="EM201" i="1"/>
  <c r="EN201" i="1" s="1"/>
  <c r="EK201" i="1"/>
  <c r="EI201" i="1"/>
  <c r="EJ201" i="1" s="1"/>
  <c r="EG201" i="1"/>
  <c r="EB201" i="1"/>
  <c r="EA201" i="1"/>
  <c r="DV201" i="1"/>
  <c r="DL201" i="1"/>
  <c r="DK201" i="1"/>
  <c r="DI201" i="1"/>
  <c r="DH201" i="1"/>
  <c r="DD201" i="1"/>
  <c r="DB201" i="1"/>
  <c r="DA201" i="1"/>
  <c r="CW201" i="1"/>
  <c r="CU201" i="1"/>
  <c r="CT201" i="1"/>
  <c r="CP201" i="1"/>
  <c r="CN201" i="1"/>
  <c r="CM201" i="1"/>
  <c r="CI201" i="1"/>
  <c r="CG201" i="1"/>
  <c r="CF201" i="1"/>
  <c r="CB201" i="1"/>
  <c r="CD201" i="1" s="1"/>
  <c r="BZ201" i="1"/>
  <c r="BU201" i="1"/>
  <c r="BT201" i="1"/>
  <c r="BR201" i="1"/>
  <c r="BQ201" i="1"/>
  <c r="BK201" i="1"/>
  <c r="BJ201" i="1"/>
  <c r="BD201" i="1"/>
  <c r="BC201" i="1"/>
  <c r="AW201" i="1"/>
  <c r="AV201" i="1"/>
  <c r="BS201" i="1"/>
  <c r="AP201" i="1"/>
  <c r="AO201" i="1"/>
  <c r="AK201" i="1"/>
  <c r="AG201" i="1"/>
  <c r="AF201" i="1"/>
  <c r="Z201" i="1"/>
  <c r="Y201" i="1"/>
  <c r="U201" i="1"/>
  <c r="S201" i="1"/>
  <c r="FG200" i="1"/>
  <c r="FH200" i="1" s="1"/>
  <c r="FC200" i="1"/>
  <c r="FD200" i="1" s="1"/>
  <c r="FA200" i="1"/>
  <c r="FB200" i="1" s="1"/>
  <c r="EY200" i="1"/>
  <c r="EZ200" i="1" s="1"/>
  <c r="EW200" i="1"/>
  <c r="EX200" i="1" s="1"/>
  <c r="EU200" i="1"/>
  <c r="ES200" i="1"/>
  <c r="ET200" i="1" s="1"/>
  <c r="EQ200" i="1"/>
  <c r="ER200" i="1" s="1"/>
  <c r="EO200" i="1"/>
  <c r="EP200" i="1" s="1"/>
  <c r="EM200" i="1"/>
  <c r="EN200" i="1" s="1"/>
  <c r="EK200" i="1"/>
  <c r="EI200" i="1"/>
  <c r="EJ200" i="1" s="1"/>
  <c r="EG200" i="1"/>
  <c r="EB200" i="1"/>
  <c r="EA200" i="1"/>
  <c r="DV200" i="1"/>
  <c r="DL200" i="1"/>
  <c r="DK200" i="1"/>
  <c r="DI200" i="1"/>
  <c r="DH200" i="1"/>
  <c r="DD200" i="1"/>
  <c r="DB200" i="1"/>
  <c r="DA200" i="1"/>
  <c r="CW200" i="1"/>
  <c r="CU200" i="1"/>
  <c r="CT200" i="1"/>
  <c r="CP200" i="1"/>
  <c r="CN200" i="1"/>
  <c r="CM200" i="1"/>
  <c r="CI200" i="1"/>
  <c r="CG200" i="1"/>
  <c r="CF200" i="1"/>
  <c r="CB200" i="1"/>
  <c r="BZ200" i="1"/>
  <c r="BU200" i="1"/>
  <c r="BT200" i="1"/>
  <c r="BR200" i="1"/>
  <c r="BQ200" i="1"/>
  <c r="BK200" i="1"/>
  <c r="BJ200" i="1"/>
  <c r="BD200" i="1"/>
  <c r="BC200" i="1"/>
  <c r="AW200" i="1"/>
  <c r="AV200" i="1"/>
  <c r="AP200" i="1"/>
  <c r="AO200" i="1"/>
  <c r="AK200" i="1"/>
  <c r="AG200" i="1"/>
  <c r="AF200" i="1"/>
  <c r="Z200" i="1"/>
  <c r="Y200" i="1"/>
  <c r="U200" i="1"/>
  <c r="S200" i="1"/>
  <c r="FG199" i="1"/>
  <c r="FH199" i="1" s="1"/>
  <c r="FC199" i="1"/>
  <c r="FD199" i="1" s="1"/>
  <c r="FA199" i="1"/>
  <c r="FB199" i="1" s="1"/>
  <c r="EY199" i="1"/>
  <c r="EZ199" i="1" s="1"/>
  <c r="EW199" i="1"/>
  <c r="EX199" i="1" s="1"/>
  <c r="EU199" i="1"/>
  <c r="ES199" i="1"/>
  <c r="ET199" i="1" s="1"/>
  <c r="EQ199" i="1"/>
  <c r="ER199" i="1" s="1"/>
  <c r="EO199" i="1"/>
  <c r="EP199" i="1" s="1"/>
  <c r="EM199" i="1"/>
  <c r="EN199" i="1" s="1"/>
  <c r="EK199" i="1"/>
  <c r="EI199" i="1"/>
  <c r="EJ199" i="1" s="1"/>
  <c r="EG199" i="1"/>
  <c r="EB199" i="1"/>
  <c r="EA199" i="1"/>
  <c r="DV199" i="1"/>
  <c r="DL199" i="1"/>
  <c r="DK199" i="1"/>
  <c r="DI199" i="1"/>
  <c r="DH199" i="1"/>
  <c r="DD199" i="1"/>
  <c r="DB199" i="1"/>
  <c r="DA199" i="1"/>
  <c r="CW199" i="1"/>
  <c r="CU199" i="1"/>
  <c r="CT199" i="1"/>
  <c r="CP199" i="1"/>
  <c r="CN199" i="1"/>
  <c r="CM199" i="1"/>
  <c r="CI199" i="1"/>
  <c r="CG199" i="1"/>
  <c r="CF199" i="1"/>
  <c r="CB199" i="1"/>
  <c r="BZ199" i="1"/>
  <c r="BU199" i="1"/>
  <c r="BT199" i="1"/>
  <c r="BR199" i="1"/>
  <c r="BQ199" i="1"/>
  <c r="BK199" i="1"/>
  <c r="BJ199" i="1"/>
  <c r="BD199" i="1"/>
  <c r="BC199" i="1"/>
  <c r="AW199" i="1"/>
  <c r="AV199" i="1"/>
  <c r="BS199" i="1"/>
  <c r="AP199" i="1"/>
  <c r="AO199" i="1"/>
  <c r="AK199" i="1"/>
  <c r="AG199" i="1"/>
  <c r="AF199" i="1"/>
  <c r="Z199" i="1"/>
  <c r="Y199" i="1"/>
  <c r="U199" i="1"/>
  <c r="W199" i="1" s="1"/>
  <c r="S199" i="1"/>
  <c r="FG198" i="1"/>
  <c r="FH198" i="1" s="1"/>
  <c r="FC198" i="1"/>
  <c r="FD198" i="1" s="1"/>
  <c r="FA198" i="1"/>
  <c r="FB198" i="1" s="1"/>
  <c r="EY198" i="1"/>
  <c r="EZ198" i="1" s="1"/>
  <c r="EW198" i="1"/>
  <c r="EX198" i="1" s="1"/>
  <c r="EU198" i="1"/>
  <c r="ES198" i="1"/>
  <c r="ET198" i="1" s="1"/>
  <c r="EQ198" i="1"/>
  <c r="ER198" i="1" s="1"/>
  <c r="EO198" i="1"/>
  <c r="EP198" i="1" s="1"/>
  <c r="EM198" i="1"/>
  <c r="EN198" i="1" s="1"/>
  <c r="EK198" i="1"/>
  <c r="EI198" i="1"/>
  <c r="EJ198" i="1" s="1"/>
  <c r="EG198" i="1"/>
  <c r="EB198" i="1"/>
  <c r="EA198" i="1"/>
  <c r="DV198" i="1"/>
  <c r="DL198" i="1"/>
  <c r="DK198" i="1"/>
  <c r="DI198" i="1"/>
  <c r="DH198" i="1"/>
  <c r="DD198" i="1"/>
  <c r="DB198" i="1"/>
  <c r="DA198" i="1"/>
  <c r="CW198" i="1"/>
  <c r="CU198" i="1"/>
  <c r="CT198" i="1"/>
  <c r="CP198" i="1"/>
  <c r="CN198" i="1"/>
  <c r="CM198" i="1"/>
  <c r="CI198" i="1"/>
  <c r="CG198" i="1"/>
  <c r="CF198" i="1"/>
  <c r="CB198" i="1"/>
  <c r="CD198" i="1" s="1"/>
  <c r="BZ198" i="1"/>
  <c r="BU198" i="1"/>
  <c r="BT198" i="1"/>
  <c r="BR198" i="1"/>
  <c r="BQ198" i="1"/>
  <c r="BK198" i="1"/>
  <c r="BJ198" i="1"/>
  <c r="BD198" i="1"/>
  <c r="BC198" i="1"/>
  <c r="AW198" i="1"/>
  <c r="AV198" i="1"/>
  <c r="AP198" i="1"/>
  <c r="AO198" i="1"/>
  <c r="AK198" i="1"/>
  <c r="AG198" i="1"/>
  <c r="AF198" i="1"/>
  <c r="Z198" i="1"/>
  <c r="Y198" i="1"/>
  <c r="U198" i="1"/>
  <c r="W198" i="1" s="1"/>
  <c r="S198" i="1"/>
  <c r="FG197" i="1"/>
  <c r="FH197" i="1" s="1"/>
  <c r="FC197" i="1"/>
  <c r="FD197" i="1" s="1"/>
  <c r="FA197" i="1"/>
  <c r="FB197" i="1" s="1"/>
  <c r="EY197" i="1"/>
  <c r="EZ197" i="1" s="1"/>
  <c r="EW197" i="1"/>
  <c r="EX197" i="1" s="1"/>
  <c r="EU197" i="1"/>
  <c r="ES197" i="1"/>
  <c r="ET197" i="1" s="1"/>
  <c r="EQ197" i="1"/>
  <c r="ER197" i="1" s="1"/>
  <c r="EO197" i="1"/>
  <c r="EP197" i="1" s="1"/>
  <c r="EM197" i="1"/>
  <c r="EN197" i="1" s="1"/>
  <c r="EK197" i="1"/>
  <c r="EI197" i="1"/>
  <c r="EJ197" i="1" s="1"/>
  <c r="EG197" i="1"/>
  <c r="EB197" i="1"/>
  <c r="EA197" i="1"/>
  <c r="DV197" i="1"/>
  <c r="DL197" i="1"/>
  <c r="DK197" i="1"/>
  <c r="DI197" i="1"/>
  <c r="DH197" i="1"/>
  <c r="DD197" i="1"/>
  <c r="DB197" i="1"/>
  <c r="DA197" i="1"/>
  <c r="CW197" i="1"/>
  <c r="CU197" i="1"/>
  <c r="CT197" i="1"/>
  <c r="CP197" i="1"/>
  <c r="CN197" i="1"/>
  <c r="CM197" i="1"/>
  <c r="CI197" i="1"/>
  <c r="CG197" i="1"/>
  <c r="CF197" i="1"/>
  <c r="CB197" i="1"/>
  <c r="CD197" i="1" s="1"/>
  <c r="BZ197" i="1"/>
  <c r="BU197" i="1"/>
  <c r="BT197" i="1"/>
  <c r="BR197" i="1"/>
  <c r="BQ197" i="1"/>
  <c r="BK197" i="1"/>
  <c r="BJ197" i="1"/>
  <c r="BD197" i="1"/>
  <c r="BC197" i="1"/>
  <c r="AW197" i="1"/>
  <c r="AV197" i="1"/>
  <c r="AP197" i="1"/>
  <c r="AO197" i="1"/>
  <c r="AK197" i="1"/>
  <c r="AG197" i="1"/>
  <c r="AF197" i="1"/>
  <c r="Z197" i="1"/>
  <c r="Y197" i="1"/>
  <c r="U197" i="1"/>
  <c r="W197" i="1" s="1"/>
  <c r="S197" i="1"/>
  <c r="FG196" i="1"/>
  <c r="FH196" i="1" s="1"/>
  <c r="FC196" i="1"/>
  <c r="FD196" i="1" s="1"/>
  <c r="FA196" i="1"/>
  <c r="FB196" i="1" s="1"/>
  <c r="EY196" i="1"/>
  <c r="EZ196" i="1" s="1"/>
  <c r="EW196" i="1"/>
  <c r="EX196" i="1" s="1"/>
  <c r="EU196" i="1"/>
  <c r="ES196" i="1"/>
  <c r="ET196" i="1" s="1"/>
  <c r="EQ196" i="1"/>
  <c r="ER196" i="1" s="1"/>
  <c r="EO196" i="1"/>
  <c r="EP196" i="1" s="1"/>
  <c r="EM196" i="1"/>
  <c r="EN196" i="1" s="1"/>
  <c r="EK196" i="1"/>
  <c r="EI196" i="1"/>
  <c r="EJ196" i="1" s="1"/>
  <c r="EG196" i="1"/>
  <c r="EB196" i="1"/>
  <c r="EA196" i="1"/>
  <c r="DV196" i="1"/>
  <c r="DL196" i="1"/>
  <c r="DK196" i="1"/>
  <c r="DI196" i="1"/>
  <c r="DH196" i="1"/>
  <c r="DD196" i="1"/>
  <c r="DB196" i="1"/>
  <c r="DA196" i="1"/>
  <c r="CW196" i="1"/>
  <c r="CU196" i="1"/>
  <c r="CT196" i="1"/>
  <c r="CP196" i="1"/>
  <c r="CN196" i="1"/>
  <c r="CM196" i="1"/>
  <c r="CI196" i="1"/>
  <c r="CG196" i="1"/>
  <c r="CF196" i="1"/>
  <c r="CB196" i="1"/>
  <c r="BZ196" i="1"/>
  <c r="BU196" i="1"/>
  <c r="BT196" i="1"/>
  <c r="BR196" i="1"/>
  <c r="BQ196" i="1"/>
  <c r="BK196" i="1"/>
  <c r="BJ196" i="1"/>
  <c r="BD196" i="1"/>
  <c r="BC196" i="1"/>
  <c r="AW196" i="1"/>
  <c r="AV196" i="1"/>
  <c r="BS196" i="1"/>
  <c r="AP196" i="1"/>
  <c r="AO196" i="1"/>
  <c r="AK196" i="1"/>
  <c r="AM196" i="1" s="1"/>
  <c r="AG196" i="1"/>
  <c r="AF196" i="1"/>
  <c r="Z196" i="1"/>
  <c r="Y196" i="1"/>
  <c r="U196" i="1"/>
  <c r="S196" i="1"/>
  <c r="FG195" i="1"/>
  <c r="FH195" i="1" s="1"/>
  <c r="FC195" i="1"/>
  <c r="FD195" i="1" s="1"/>
  <c r="FA195" i="1"/>
  <c r="FB195" i="1" s="1"/>
  <c r="EY195" i="1"/>
  <c r="EZ195" i="1" s="1"/>
  <c r="EW195" i="1"/>
  <c r="EX195" i="1" s="1"/>
  <c r="EU195" i="1"/>
  <c r="ES195" i="1"/>
  <c r="ET195" i="1" s="1"/>
  <c r="EQ195" i="1"/>
  <c r="ER195" i="1" s="1"/>
  <c r="EO195" i="1"/>
  <c r="EP195" i="1" s="1"/>
  <c r="EM195" i="1"/>
  <c r="EN195" i="1" s="1"/>
  <c r="EK195" i="1"/>
  <c r="EI195" i="1"/>
  <c r="EJ195" i="1" s="1"/>
  <c r="EG195" i="1"/>
  <c r="EB195" i="1"/>
  <c r="EA195" i="1"/>
  <c r="DV195" i="1"/>
  <c r="DL195" i="1"/>
  <c r="DK195" i="1"/>
  <c r="DI195" i="1"/>
  <c r="DH195" i="1"/>
  <c r="DD195" i="1"/>
  <c r="DB195" i="1"/>
  <c r="DA195" i="1"/>
  <c r="CW195" i="1"/>
  <c r="CU195" i="1"/>
  <c r="CT195" i="1"/>
  <c r="CP195" i="1"/>
  <c r="CN195" i="1"/>
  <c r="CM195" i="1"/>
  <c r="CI195" i="1"/>
  <c r="CG195" i="1"/>
  <c r="CF195" i="1"/>
  <c r="CB195" i="1"/>
  <c r="BZ195" i="1"/>
  <c r="BU195" i="1"/>
  <c r="BT195" i="1"/>
  <c r="BR195" i="1"/>
  <c r="BQ195" i="1"/>
  <c r="BK195" i="1"/>
  <c r="BJ195" i="1"/>
  <c r="BD195" i="1"/>
  <c r="BC195" i="1"/>
  <c r="AW195" i="1"/>
  <c r="AV195" i="1"/>
  <c r="BS195" i="1"/>
  <c r="AP195" i="1"/>
  <c r="AO195" i="1"/>
  <c r="AK195" i="1"/>
  <c r="AG195" i="1"/>
  <c r="AF195" i="1"/>
  <c r="Z195" i="1"/>
  <c r="Y195" i="1"/>
  <c r="U195" i="1"/>
  <c r="S195" i="1"/>
  <c r="FG194" i="1"/>
  <c r="FH194" i="1" s="1"/>
  <c r="FC194" i="1"/>
  <c r="FD194" i="1" s="1"/>
  <c r="FA194" i="1"/>
  <c r="FB194" i="1" s="1"/>
  <c r="EY194" i="1"/>
  <c r="EZ194" i="1" s="1"/>
  <c r="EW194" i="1"/>
  <c r="EX194" i="1" s="1"/>
  <c r="EU194" i="1"/>
  <c r="ES194" i="1"/>
  <c r="ET194" i="1" s="1"/>
  <c r="EQ194" i="1"/>
  <c r="ER194" i="1" s="1"/>
  <c r="EO194" i="1"/>
  <c r="EP194" i="1" s="1"/>
  <c r="EM194" i="1"/>
  <c r="EN194" i="1" s="1"/>
  <c r="EK194" i="1"/>
  <c r="EI194" i="1"/>
  <c r="EJ194" i="1" s="1"/>
  <c r="EG194" i="1"/>
  <c r="EB194" i="1"/>
  <c r="EA194" i="1"/>
  <c r="DV194" i="1"/>
  <c r="DL194" i="1"/>
  <c r="DK194" i="1"/>
  <c r="DI194" i="1"/>
  <c r="DH194" i="1"/>
  <c r="DD194" i="1"/>
  <c r="DB194" i="1"/>
  <c r="DA194" i="1"/>
  <c r="CW194" i="1"/>
  <c r="CU194" i="1"/>
  <c r="CT194" i="1"/>
  <c r="CP194" i="1"/>
  <c r="CN194" i="1"/>
  <c r="CM194" i="1"/>
  <c r="CI194" i="1"/>
  <c r="CG194" i="1"/>
  <c r="CF194" i="1"/>
  <c r="CB194" i="1"/>
  <c r="CD194" i="1" s="1"/>
  <c r="BZ194" i="1"/>
  <c r="BU194" i="1"/>
  <c r="BT194" i="1"/>
  <c r="BR194" i="1"/>
  <c r="BQ194" i="1"/>
  <c r="BK194" i="1"/>
  <c r="BJ194" i="1"/>
  <c r="BD194" i="1"/>
  <c r="BC194" i="1"/>
  <c r="AW194" i="1"/>
  <c r="AV194" i="1"/>
  <c r="AP194" i="1"/>
  <c r="AO194" i="1"/>
  <c r="AK194" i="1"/>
  <c r="AG194" i="1"/>
  <c r="AF194" i="1"/>
  <c r="Z194" i="1"/>
  <c r="Y194" i="1"/>
  <c r="U194" i="1"/>
  <c r="W194" i="1" s="1"/>
  <c r="S194" i="1"/>
  <c r="FG193" i="1"/>
  <c r="FH193" i="1" s="1"/>
  <c r="FC193" i="1"/>
  <c r="FD193" i="1" s="1"/>
  <c r="FA193" i="1"/>
  <c r="FB193" i="1" s="1"/>
  <c r="EY193" i="1"/>
  <c r="EZ193" i="1" s="1"/>
  <c r="EW193" i="1"/>
  <c r="EX193" i="1" s="1"/>
  <c r="EU193" i="1"/>
  <c r="ES193" i="1"/>
  <c r="ET193" i="1" s="1"/>
  <c r="EQ193" i="1"/>
  <c r="ER193" i="1" s="1"/>
  <c r="EO193" i="1"/>
  <c r="EP193" i="1" s="1"/>
  <c r="EM193" i="1"/>
  <c r="EN193" i="1" s="1"/>
  <c r="EK193" i="1"/>
  <c r="EI193" i="1"/>
  <c r="EJ193" i="1" s="1"/>
  <c r="EG193" i="1"/>
  <c r="EB193" i="1"/>
  <c r="EA193" i="1"/>
  <c r="DV193" i="1"/>
  <c r="DL193" i="1"/>
  <c r="DK193" i="1"/>
  <c r="DI193" i="1"/>
  <c r="DH193" i="1"/>
  <c r="DD193" i="1"/>
  <c r="DB193" i="1"/>
  <c r="DA193" i="1"/>
  <c r="CW193" i="1"/>
  <c r="CU193" i="1"/>
  <c r="CT193" i="1"/>
  <c r="CP193" i="1"/>
  <c r="CN193" i="1"/>
  <c r="CM193" i="1"/>
  <c r="CI193" i="1"/>
  <c r="CG193" i="1"/>
  <c r="CF193" i="1"/>
  <c r="CB193" i="1"/>
  <c r="CD193" i="1" s="1"/>
  <c r="BZ193" i="1"/>
  <c r="BU193" i="1"/>
  <c r="BT193" i="1"/>
  <c r="BR193" i="1"/>
  <c r="BQ193" i="1"/>
  <c r="BK193" i="1"/>
  <c r="BJ193" i="1"/>
  <c r="BD193" i="1"/>
  <c r="BC193" i="1"/>
  <c r="AW193" i="1"/>
  <c r="AV193" i="1"/>
  <c r="AP193" i="1"/>
  <c r="AO193" i="1"/>
  <c r="AK193" i="1"/>
  <c r="AG193" i="1"/>
  <c r="AF193" i="1"/>
  <c r="Z193" i="1"/>
  <c r="Y193" i="1"/>
  <c r="U193" i="1"/>
  <c r="S193" i="1"/>
  <c r="FG192" i="1"/>
  <c r="FH192" i="1" s="1"/>
  <c r="FC192" i="1"/>
  <c r="FD192" i="1" s="1"/>
  <c r="FA192" i="1"/>
  <c r="FB192" i="1" s="1"/>
  <c r="EY192" i="1"/>
  <c r="EZ192" i="1" s="1"/>
  <c r="EW192" i="1"/>
  <c r="EX192" i="1" s="1"/>
  <c r="EU192" i="1"/>
  <c r="ES192" i="1"/>
  <c r="ET192" i="1" s="1"/>
  <c r="EQ192" i="1"/>
  <c r="ER192" i="1" s="1"/>
  <c r="EO192" i="1"/>
  <c r="EP192" i="1" s="1"/>
  <c r="EM192" i="1"/>
  <c r="EN192" i="1" s="1"/>
  <c r="EK192" i="1"/>
  <c r="EI192" i="1"/>
  <c r="EJ192" i="1" s="1"/>
  <c r="EG192" i="1"/>
  <c r="EB192" i="1"/>
  <c r="EA192" i="1"/>
  <c r="DV192" i="1"/>
  <c r="DL192" i="1"/>
  <c r="DK192" i="1"/>
  <c r="DI192" i="1"/>
  <c r="DH192" i="1"/>
  <c r="DD192" i="1"/>
  <c r="DB192" i="1"/>
  <c r="DA192" i="1"/>
  <c r="CW192" i="1"/>
  <c r="CU192" i="1"/>
  <c r="CT192" i="1"/>
  <c r="CP192" i="1"/>
  <c r="CN192" i="1"/>
  <c r="CM192" i="1"/>
  <c r="CI192" i="1"/>
  <c r="CG192" i="1"/>
  <c r="CF192" i="1"/>
  <c r="CB192" i="1"/>
  <c r="BZ192" i="1"/>
  <c r="BU192" i="1"/>
  <c r="BT192" i="1"/>
  <c r="BR192" i="1"/>
  <c r="BQ192" i="1"/>
  <c r="BK192" i="1"/>
  <c r="BJ192" i="1"/>
  <c r="BD192" i="1"/>
  <c r="BC192" i="1"/>
  <c r="AW192" i="1"/>
  <c r="AV192" i="1"/>
  <c r="AP192" i="1"/>
  <c r="AO192" i="1"/>
  <c r="AK192" i="1"/>
  <c r="AM192" i="1" s="1"/>
  <c r="AG192" i="1"/>
  <c r="AF192" i="1"/>
  <c r="Z192" i="1"/>
  <c r="Y192" i="1"/>
  <c r="U192" i="1"/>
  <c r="S192" i="1"/>
  <c r="FG191" i="1"/>
  <c r="FH191" i="1" s="1"/>
  <c r="FC191" i="1"/>
  <c r="FD191" i="1" s="1"/>
  <c r="FA191" i="1"/>
  <c r="FB191" i="1" s="1"/>
  <c r="EY191" i="1"/>
  <c r="EZ191" i="1" s="1"/>
  <c r="EW191" i="1"/>
  <c r="EX191" i="1" s="1"/>
  <c r="EU191" i="1"/>
  <c r="ES191" i="1"/>
  <c r="ET191" i="1" s="1"/>
  <c r="EQ191" i="1"/>
  <c r="ER191" i="1" s="1"/>
  <c r="EO191" i="1"/>
  <c r="EP191" i="1" s="1"/>
  <c r="EM191" i="1"/>
  <c r="EN191" i="1" s="1"/>
  <c r="EK191" i="1"/>
  <c r="EI191" i="1"/>
  <c r="EJ191" i="1" s="1"/>
  <c r="EG191" i="1"/>
  <c r="EB191" i="1"/>
  <c r="EA191" i="1"/>
  <c r="DV191" i="1"/>
  <c r="DL191" i="1"/>
  <c r="DK191" i="1"/>
  <c r="DI191" i="1"/>
  <c r="DH191" i="1"/>
  <c r="DD191" i="1"/>
  <c r="DB191" i="1"/>
  <c r="DA191" i="1"/>
  <c r="CW191" i="1"/>
  <c r="CU191" i="1"/>
  <c r="CT191" i="1"/>
  <c r="CP191" i="1"/>
  <c r="CN191" i="1"/>
  <c r="CM191" i="1"/>
  <c r="CI191" i="1"/>
  <c r="CG191" i="1"/>
  <c r="CF191" i="1"/>
  <c r="CB191" i="1"/>
  <c r="BZ191" i="1"/>
  <c r="BU191" i="1"/>
  <c r="BT191" i="1"/>
  <c r="BR191" i="1"/>
  <c r="BQ191" i="1"/>
  <c r="BK191" i="1"/>
  <c r="BJ191" i="1"/>
  <c r="BD191" i="1"/>
  <c r="BC191" i="1"/>
  <c r="AW191" i="1"/>
  <c r="AV191" i="1"/>
  <c r="BS191" i="1"/>
  <c r="AP191" i="1"/>
  <c r="AO191" i="1"/>
  <c r="AK191" i="1"/>
  <c r="AM191" i="1" s="1"/>
  <c r="AG191" i="1"/>
  <c r="AF191" i="1"/>
  <c r="Z191" i="1"/>
  <c r="Y191" i="1"/>
  <c r="U191" i="1"/>
  <c r="S191" i="1"/>
  <c r="FG190" i="1"/>
  <c r="FH190" i="1" s="1"/>
  <c r="FC190" i="1"/>
  <c r="FD190" i="1" s="1"/>
  <c r="FA190" i="1"/>
  <c r="FB190" i="1" s="1"/>
  <c r="EY190" i="1"/>
  <c r="EZ190" i="1" s="1"/>
  <c r="EW190" i="1"/>
  <c r="EX190" i="1" s="1"/>
  <c r="EU190" i="1"/>
  <c r="ES190" i="1"/>
  <c r="ET190" i="1" s="1"/>
  <c r="EQ190" i="1"/>
  <c r="ER190" i="1" s="1"/>
  <c r="EO190" i="1"/>
  <c r="EP190" i="1" s="1"/>
  <c r="EM190" i="1"/>
  <c r="EN190" i="1" s="1"/>
  <c r="EK190" i="1"/>
  <c r="EI190" i="1"/>
  <c r="EJ190" i="1" s="1"/>
  <c r="EG190" i="1"/>
  <c r="EB190" i="1"/>
  <c r="EA190" i="1"/>
  <c r="DV190" i="1"/>
  <c r="DL190" i="1"/>
  <c r="DK190" i="1"/>
  <c r="DI190" i="1"/>
  <c r="DH190" i="1"/>
  <c r="DD190" i="1"/>
  <c r="DB190" i="1"/>
  <c r="DA190" i="1"/>
  <c r="CW190" i="1"/>
  <c r="CU190" i="1"/>
  <c r="CT190" i="1"/>
  <c r="CP190" i="1"/>
  <c r="CN190" i="1"/>
  <c r="CM190" i="1"/>
  <c r="CI190" i="1"/>
  <c r="CG190" i="1"/>
  <c r="CF190" i="1"/>
  <c r="CB190" i="1"/>
  <c r="CD190" i="1" s="1"/>
  <c r="BZ190" i="1"/>
  <c r="BU190" i="1"/>
  <c r="BT190" i="1"/>
  <c r="BR190" i="1"/>
  <c r="BQ190" i="1"/>
  <c r="BK190" i="1"/>
  <c r="BJ190" i="1"/>
  <c r="BD190" i="1"/>
  <c r="BC190" i="1"/>
  <c r="AW190" i="1"/>
  <c r="AV190" i="1"/>
  <c r="AP190" i="1"/>
  <c r="AO190" i="1"/>
  <c r="AK190" i="1"/>
  <c r="AG190" i="1"/>
  <c r="AF190" i="1"/>
  <c r="Z190" i="1"/>
  <c r="Y190" i="1"/>
  <c r="U190" i="1"/>
  <c r="S190" i="1"/>
  <c r="FG189" i="1"/>
  <c r="FH189" i="1" s="1"/>
  <c r="FC189" i="1"/>
  <c r="FD189" i="1" s="1"/>
  <c r="FA189" i="1"/>
  <c r="FB189" i="1" s="1"/>
  <c r="EY189" i="1"/>
  <c r="EZ189" i="1" s="1"/>
  <c r="EW189" i="1"/>
  <c r="EX189" i="1" s="1"/>
  <c r="EU189" i="1"/>
  <c r="ES189" i="1"/>
  <c r="ET189" i="1" s="1"/>
  <c r="EQ189" i="1"/>
  <c r="ER189" i="1" s="1"/>
  <c r="EO189" i="1"/>
  <c r="EP189" i="1" s="1"/>
  <c r="EM189" i="1"/>
  <c r="EN189" i="1" s="1"/>
  <c r="EK189" i="1"/>
  <c r="EI189" i="1"/>
  <c r="EJ189" i="1" s="1"/>
  <c r="EG189" i="1"/>
  <c r="EB189" i="1"/>
  <c r="EA189" i="1"/>
  <c r="DV189" i="1"/>
  <c r="DL189" i="1"/>
  <c r="DK189" i="1"/>
  <c r="DI189" i="1"/>
  <c r="DH189" i="1"/>
  <c r="DD189" i="1"/>
  <c r="DB189" i="1"/>
  <c r="DA189" i="1"/>
  <c r="CW189" i="1"/>
  <c r="CU189" i="1"/>
  <c r="CT189" i="1"/>
  <c r="CP189" i="1"/>
  <c r="CN189" i="1"/>
  <c r="CM189" i="1"/>
  <c r="CI189" i="1"/>
  <c r="CG189" i="1"/>
  <c r="CF189" i="1"/>
  <c r="CB189" i="1"/>
  <c r="CD189" i="1" s="1"/>
  <c r="BZ189" i="1"/>
  <c r="BU189" i="1"/>
  <c r="BT189" i="1"/>
  <c r="BR189" i="1"/>
  <c r="BQ189" i="1"/>
  <c r="BK189" i="1"/>
  <c r="BJ189" i="1"/>
  <c r="BD189" i="1"/>
  <c r="BC189" i="1"/>
  <c r="AW189" i="1"/>
  <c r="AV189" i="1"/>
  <c r="AP189" i="1"/>
  <c r="AO189" i="1"/>
  <c r="AK189" i="1"/>
  <c r="AM189" i="1" s="1"/>
  <c r="AG189" i="1"/>
  <c r="AF189" i="1"/>
  <c r="Z189" i="1"/>
  <c r="Y189" i="1"/>
  <c r="U189" i="1"/>
  <c r="W189" i="1" s="1"/>
  <c r="S189" i="1"/>
  <c r="FG188" i="1"/>
  <c r="FH188" i="1" s="1"/>
  <c r="FC188" i="1"/>
  <c r="FD188" i="1" s="1"/>
  <c r="FA188" i="1"/>
  <c r="FB188" i="1" s="1"/>
  <c r="EY188" i="1"/>
  <c r="EZ188" i="1" s="1"/>
  <c r="EW188" i="1"/>
  <c r="EX188" i="1" s="1"/>
  <c r="EU188" i="1"/>
  <c r="ES188" i="1"/>
  <c r="ET188" i="1" s="1"/>
  <c r="EQ188" i="1"/>
  <c r="ER188" i="1" s="1"/>
  <c r="EO188" i="1"/>
  <c r="EP188" i="1" s="1"/>
  <c r="EM188" i="1"/>
  <c r="EN188" i="1" s="1"/>
  <c r="EK188" i="1"/>
  <c r="EI188" i="1"/>
  <c r="EJ188" i="1" s="1"/>
  <c r="EG188" i="1"/>
  <c r="EB188" i="1"/>
  <c r="EA188" i="1"/>
  <c r="DV188" i="1"/>
  <c r="DL188" i="1"/>
  <c r="DK188" i="1"/>
  <c r="DI188" i="1"/>
  <c r="DH188" i="1"/>
  <c r="DD188" i="1"/>
  <c r="DB188" i="1"/>
  <c r="DA188" i="1"/>
  <c r="CW188" i="1"/>
  <c r="CU188" i="1"/>
  <c r="CT188" i="1"/>
  <c r="CP188" i="1"/>
  <c r="CN188" i="1"/>
  <c r="CM188" i="1"/>
  <c r="CI188" i="1"/>
  <c r="CG188" i="1"/>
  <c r="CF188" i="1"/>
  <c r="CB188" i="1"/>
  <c r="BZ188" i="1"/>
  <c r="BU188" i="1"/>
  <c r="BT188" i="1"/>
  <c r="BR188" i="1"/>
  <c r="BQ188" i="1"/>
  <c r="BK188" i="1"/>
  <c r="BJ188" i="1"/>
  <c r="BD188" i="1"/>
  <c r="BC188" i="1"/>
  <c r="AW188" i="1"/>
  <c r="AV188" i="1"/>
  <c r="BS188" i="1"/>
  <c r="AP188" i="1"/>
  <c r="AO188" i="1"/>
  <c r="AK188" i="1"/>
  <c r="AG188" i="1"/>
  <c r="AF188" i="1"/>
  <c r="Z188" i="1"/>
  <c r="Y188" i="1"/>
  <c r="U188" i="1"/>
  <c r="S188" i="1"/>
  <c r="FG187" i="1"/>
  <c r="FH187" i="1" s="1"/>
  <c r="FC187" i="1"/>
  <c r="FD187" i="1" s="1"/>
  <c r="FA187" i="1"/>
  <c r="FB187" i="1" s="1"/>
  <c r="EY187" i="1"/>
  <c r="EZ187" i="1" s="1"/>
  <c r="EW187" i="1"/>
  <c r="EX187" i="1" s="1"/>
  <c r="EU187" i="1"/>
  <c r="ES187" i="1"/>
  <c r="ET187" i="1" s="1"/>
  <c r="EQ187" i="1"/>
  <c r="ER187" i="1" s="1"/>
  <c r="EO187" i="1"/>
  <c r="EP187" i="1" s="1"/>
  <c r="EM187" i="1"/>
  <c r="EN187" i="1" s="1"/>
  <c r="EK187" i="1"/>
  <c r="EI187" i="1"/>
  <c r="EJ187" i="1" s="1"/>
  <c r="EG187" i="1"/>
  <c r="EB187" i="1"/>
  <c r="EA187" i="1"/>
  <c r="DV187" i="1"/>
  <c r="DL187" i="1"/>
  <c r="DK187" i="1"/>
  <c r="DI187" i="1"/>
  <c r="DH187" i="1"/>
  <c r="DD187" i="1"/>
  <c r="DB187" i="1"/>
  <c r="DA187" i="1"/>
  <c r="CW187" i="1"/>
  <c r="CU187" i="1"/>
  <c r="CT187" i="1"/>
  <c r="CP187" i="1"/>
  <c r="CN187" i="1"/>
  <c r="CM187" i="1"/>
  <c r="CI187" i="1"/>
  <c r="CG187" i="1"/>
  <c r="CF187" i="1"/>
  <c r="CB187" i="1"/>
  <c r="BZ187" i="1"/>
  <c r="BU187" i="1"/>
  <c r="BT187" i="1"/>
  <c r="BR187" i="1"/>
  <c r="BQ187" i="1"/>
  <c r="BK187" i="1"/>
  <c r="BJ187" i="1"/>
  <c r="BD187" i="1"/>
  <c r="BC187" i="1"/>
  <c r="AW187" i="1"/>
  <c r="AV187" i="1"/>
  <c r="AP187" i="1"/>
  <c r="AO187" i="1"/>
  <c r="AK187" i="1"/>
  <c r="AM187" i="1" s="1"/>
  <c r="AG187" i="1"/>
  <c r="AF187" i="1"/>
  <c r="Z187" i="1"/>
  <c r="Y187" i="1"/>
  <c r="U187" i="1"/>
  <c r="S187" i="1"/>
  <c r="FG186" i="1"/>
  <c r="FH186" i="1" s="1"/>
  <c r="FC186" i="1"/>
  <c r="FD186" i="1" s="1"/>
  <c r="FA186" i="1"/>
  <c r="FB186" i="1" s="1"/>
  <c r="EY186" i="1"/>
  <c r="EZ186" i="1" s="1"/>
  <c r="EW186" i="1"/>
  <c r="EX186" i="1" s="1"/>
  <c r="EU186" i="1"/>
  <c r="ES186" i="1"/>
  <c r="ET186" i="1" s="1"/>
  <c r="EQ186" i="1"/>
  <c r="ER186" i="1" s="1"/>
  <c r="EO186" i="1"/>
  <c r="EP186" i="1" s="1"/>
  <c r="EM186" i="1"/>
  <c r="EN186" i="1" s="1"/>
  <c r="EK186" i="1"/>
  <c r="EI186" i="1"/>
  <c r="EJ186" i="1" s="1"/>
  <c r="EG186" i="1"/>
  <c r="EB186" i="1"/>
  <c r="EA186" i="1"/>
  <c r="DV186" i="1"/>
  <c r="DL186" i="1"/>
  <c r="DK186" i="1"/>
  <c r="DI186" i="1"/>
  <c r="DH186" i="1"/>
  <c r="DD186" i="1"/>
  <c r="DB186" i="1"/>
  <c r="DA186" i="1"/>
  <c r="CW186" i="1"/>
  <c r="CU186" i="1"/>
  <c r="CT186" i="1"/>
  <c r="CP186" i="1"/>
  <c r="CN186" i="1"/>
  <c r="CM186" i="1"/>
  <c r="CI186" i="1"/>
  <c r="CG186" i="1"/>
  <c r="CF186" i="1"/>
  <c r="CB186" i="1"/>
  <c r="CD186" i="1" s="1"/>
  <c r="BZ186" i="1"/>
  <c r="BU186" i="1"/>
  <c r="BT186" i="1"/>
  <c r="BR186" i="1"/>
  <c r="BQ186" i="1"/>
  <c r="BK186" i="1"/>
  <c r="BJ186" i="1"/>
  <c r="BD186" i="1"/>
  <c r="BC186" i="1"/>
  <c r="AW186" i="1"/>
  <c r="AV186" i="1"/>
  <c r="AP186" i="1"/>
  <c r="AO186" i="1"/>
  <c r="AK186" i="1"/>
  <c r="AG186" i="1"/>
  <c r="AF186" i="1"/>
  <c r="Z186" i="1"/>
  <c r="Y186" i="1"/>
  <c r="U186" i="1"/>
  <c r="W186" i="1" s="1"/>
  <c r="S186" i="1"/>
  <c r="FG185" i="1"/>
  <c r="FH185" i="1" s="1"/>
  <c r="FC185" i="1"/>
  <c r="FD185" i="1" s="1"/>
  <c r="FA185" i="1"/>
  <c r="FB185" i="1" s="1"/>
  <c r="EY185" i="1"/>
  <c r="EZ185" i="1" s="1"/>
  <c r="EW185" i="1"/>
  <c r="EX185" i="1" s="1"/>
  <c r="EU185" i="1"/>
  <c r="ES185" i="1"/>
  <c r="ET185" i="1" s="1"/>
  <c r="EQ185" i="1"/>
  <c r="ER185" i="1" s="1"/>
  <c r="EO185" i="1"/>
  <c r="EP185" i="1" s="1"/>
  <c r="EM185" i="1"/>
  <c r="EN185" i="1" s="1"/>
  <c r="EK185" i="1"/>
  <c r="EI185" i="1"/>
  <c r="EJ185" i="1" s="1"/>
  <c r="EG185" i="1"/>
  <c r="EB185" i="1"/>
  <c r="EA185" i="1"/>
  <c r="DV185" i="1"/>
  <c r="DL185" i="1"/>
  <c r="DK185" i="1"/>
  <c r="DI185" i="1"/>
  <c r="DH185" i="1"/>
  <c r="DD185" i="1"/>
  <c r="DB185" i="1"/>
  <c r="DA185" i="1"/>
  <c r="CW185" i="1"/>
  <c r="CU185" i="1"/>
  <c r="CT185" i="1"/>
  <c r="CP185" i="1"/>
  <c r="CN185" i="1"/>
  <c r="CM185" i="1"/>
  <c r="CI185" i="1"/>
  <c r="CG185" i="1"/>
  <c r="CF185" i="1"/>
  <c r="CB185" i="1"/>
  <c r="CD185" i="1" s="1"/>
  <c r="BZ185" i="1"/>
  <c r="BU185" i="1"/>
  <c r="BT185" i="1"/>
  <c r="BR185" i="1"/>
  <c r="BQ185" i="1"/>
  <c r="BK185" i="1"/>
  <c r="BJ185" i="1"/>
  <c r="BD185" i="1"/>
  <c r="BC185" i="1"/>
  <c r="AW185" i="1"/>
  <c r="AV185" i="1"/>
  <c r="BS185" i="1"/>
  <c r="AP185" i="1"/>
  <c r="AO185" i="1"/>
  <c r="AK185" i="1"/>
  <c r="AG185" i="1"/>
  <c r="AF185" i="1"/>
  <c r="Z185" i="1"/>
  <c r="Y185" i="1"/>
  <c r="U185" i="1"/>
  <c r="W185" i="1" s="1"/>
  <c r="S185" i="1"/>
  <c r="FG184" i="1"/>
  <c r="FH184" i="1" s="1"/>
  <c r="FC184" i="1"/>
  <c r="FD184" i="1" s="1"/>
  <c r="FA184" i="1"/>
  <c r="FB184" i="1" s="1"/>
  <c r="EY184" i="1"/>
  <c r="EZ184" i="1" s="1"/>
  <c r="EW184" i="1"/>
  <c r="EX184" i="1" s="1"/>
  <c r="EU184" i="1"/>
  <c r="ES184" i="1"/>
  <c r="ET184" i="1" s="1"/>
  <c r="EQ184" i="1"/>
  <c r="ER184" i="1" s="1"/>
  <c r="EO184" i="1"/>
  <c r="EP184" i="1" s="1"/>
  <c r="EM184" i="1"/>
  <c r="EN184" i="1" s="1"/>
  <c r="EK184" i="1"/>
  <c r="EI184" i="1"/>
  <c r="EJ184" i="1" s="1"/>
  <c r="EG184" i="1"/>
  <c r="EB184" i="1"/>
  <c r="EA184" i="1"/>
  <c r="DV184" i="1"/>
  <c r="DL184" i="1"/>
  <c r="DK184" i="1"/>
  <c r="DI184" i="1"/>
  <c r="DH184" i="1"/>
  <c r="DD184" i="1"/>
  <c r="DB184" i="1"/>
  <c r="DA184" i="1"/>
  <c r="CW184" i="1"/>
  <c r="CU184" i="1"/>
  <c r="CT184" i="1"/>
  <c r="CP184" i="1"/>
  <c r="CN184" i="1"/>
  <c r="CM184" i="1"/>
  <c r="CI184" i="1"/>
  <c r="CG184" i="1"/>
  <c r="CF184" i="1"/>
  <c r="CB184" i="1"/>
  <c r="BZ184" i="1"/>
  <c r="BU184" i="1"/>
  <c r="BT184" i="1"/>
  <c r="BR184" i="1"/>
  <c r="BQ184" i="1"/>
  <c r="BK184" i="1"/>
  <c r="BJ184" i="1"/>
  <c r="BD184" i="1"/>
  <c r="BC184" i="1"/>
  <c r="AW184" i="1"/>
  <c r="AV184" i="1"/>
  <c r="BS184" i="1"/>
  <c r="AP184" i="1"/>
  <c r="AO184" i="1"/>
  <c r="AK184" i="1"/>
  <c r="AM184" i="1" s="1"/>
  <c r="AG184" i="1"/>
  <c r="AF184" i="1"/>
  <c r="Z184" i="1"/>
  <c r="Y184" i="1"/>
  <c r="U184" i="1"/>
  <c r="S184" i="1"/>
  <c r="FG183" i="1"/>
  <c r="FH183" i="1" s="1"/>
  <c r="FC183" i="1"/>
  <c r="FD183" i="1" s="1"/>
  <c r="FA183" i="1"/>
  <c r="FB183" i="1" s="1"/>
  <c r="EY183" i="1"/>
  <c r="EZ183" i="1" s="1"/>
  <c r="EW183" i="1"/>
  <c r="EX183" i="1" s="1"/>
  <c r="EU183" i="1"/>
  <c r="ES183" i="1"/>
  <c r="ET183" i="1" s="1"/>
  <c r="EQ183" i="1"/>
  <c r="ER183" i="1" s="1"/>
  <c r="EO183" i="1"/>
  <c r="EP183" i="1" s="1"/>
  <c r="EM183" i="1"/>
  <c r="EN183" i="1" s="1"/>
  <c r="EK183" i="1"/>
  <c r="EI183" i="1"/>
  <c r="EJ183" i="1" s="1"/>
  <c r="EG183" i="1"/>
  <c r="EB183" i="1"/>
  <c r="EA183" i="1"/>
  <c r="DV183" i="1"/>
  <c r="DL183" i="1"/>
  <c r="DK183" i="1"/>
  <c r="DI183" i="1"/>
  <c r="DH183" i="1"/>
  <c r="DD183" i="1"/>
  <c r="DB183" i="1"/>
  <c r="DA183" i="1"/>
  <c r="CW183" i="1"/>
  <c r="CU183" i="1"/>
  <c r="CT183" i="1"/>
  <c r="CP183" i="1"/>
  <c r="CN183" i="1"/>
  <c r="CM183" i="1"/>
  <c r="CI183" i="1"/>
  <c r="CG183" i="1"/>
  <c r="CF183" i="1"/>
  <c r="CB183" i="1"/>
  <c r="BZ183" i="1"/>
  <c r="BU183" i="1"/>
  <c r="BT183" i="1"/>
  <c r="BR183" i="1"/>
  <c r="BQ183" i="1"/>
  <c r="BK183" i="1"/>
  <c r="BJ183" i="1"/>
  <c r="BD183" i="1"/>
  <c r="BC183" i="1"/>
  <c r="AW183" i="1"/>
  <c r="AV183" i="1"/>
  <c r="BS183" i="1"/>
  <c r="AP183" i="1"/>
  <c r="AO183" i="1"/>
  <c r="AK183" i="1"/>
  <c r="AG183" i="1"/>
  <c r="AF183" i="1"/>
  <c r="Z183" i="1"/>
  <c r="Y183" i="1"/>
  <c r="U183" i="1"/>
  <c r="S183" i="1"/>
  <c r="FG182" i="1"/>
  <c r="FH182" i="1" s="1"/>
  <c r="FC182" i="1"/>
  <c r="FD182" i="1" s="1"/>
  <c r="FA182" i="1"/>
  <c r="FB182" i="1" s="1"/>
  <c r="EY182" i="1"/>
  <c r="EZ182" i="1" s="1"/>
  <c r="EW182" i="1"/>
  <c r="EX182" i="1" s="1"/>
  <c r="EU182" i="1"/>
  <c r="ES182" i="1"/>
  <c r="ET182" i="1" s="1"/>
  <c r="EQ182" i="1"/>
  <c r="ER182" i="1" s="1"/>
  <c r="EO182" i="1"/>
  <c r="EP182" i="1" s="1"/>
  <c r="EM182" i="1"/>
  <c r="EN182" i="1" s="1"/>
  <c r="EK182" i="1"/>
  <c r="EI182" i="1"/>
  <c r="EJ182" i="1" s="1"/>
  <c r="EG182" i="1"/>
  <c r="EB182" i="1"/>
  <c r="EA182" i="1"/>
  <c r="DV182" i="1"/>
  <c r="DL182" i="1"/>
  <c r="DK182" i="1"/>
  <c r="DI182" i="1"/>
  <c r="DH182" i="1"/>
  <c r="DD182" i="1"/>
  <c r="DB182" i="1"/>
  <c r="DA182" i="1"/>
  <c r="CW182" i="1"/>
  <c r="CU182" i="1"/>
  <c r="CT182" i="1"/>
  <c r="CP182" i="1"/>
  <c r="CN182" i="1"/>
  <c r="CM182" i="1"/>
  <c r="CI182" i="1"/>
  <c r="CG182" i="1"/>
  <c r="CF182" i="1"/>
  <c r="CB182" i="1"/>
  <c r="CD182" i="1" s="1"/>
  <c r="BZ182" i="1"/>
  <c r="BU182" i="1"/>
  <c r="BT182" i="1"/>
  <c r="BR182" i="1"/>
  <c r="BQ182" i="1"/>
  <c r="BK182" i="1"/>
  <c r="BJ182" i="1"/>
  <c r="BD182" i="1"/>
  <c r="BC182" i="1"/>
  <c r="AW182" i="1"/>
  <c r="AV182" i="1"/>
  <c r="AP182" i="1"/>
  <c r="AO182" i="1"/>
  <c r="AK182" i="1"/>
  <c r="AM182" i="1" s="1"/>
  <c r="AG182" i="1"/>
  <c r="AF182" i="1"/>
  <c r="Z182" i="1"/>
  <c r="Y182" i="1"/>
  <c r="U182" i="1"/>
  <c r="W182" i="1" s="1"/>
  <c r="DR182" i="1" s="1"/>
  <c r="S182" i="1"/>
  <c r="FG181" i="1"/>
  <c r="FH181" i="1" s="1"/>
  <c r="FC181" i="1"/>
  <c r="FD181" i="1" s="1"/>
  <c r="FA181" i="1"/>
  <c r="FB181" i="1" s="1"/>
  <c r="EY181" i="1"/>
  <c r="EZ181" i="1" s="1"/>
  <c r="EW181" i="1"/>
  <c r="EX181" i="1" s="1"/>
  <c r="EU181" i="1"/>
  <c r="ES181" i="1"/>
  <c r="ET181" i="1" s="1"/>
  <c r="EQ181" i="1"/>
  <c r="ER181" i="1" s="1"/>
  <c r="EO181" i="1"/>
  <c r="EP181" i="1" s="1"/>
  <c r="EM181" i="1"/>
  <c r="EN181" i="1" s="1"/>
  <c r="EK181" i="1"/>
  <c r="EI181" i="1"/>
  <c r="EJ181" i="1" s="1"/>
  <c r="EG181" i="1"/>
  <c r="EB181" i="1"/>
  <c r="EA181" i="1"/>
  <c r="DV181" i="1"/>
  <c r="DL181" i="1"/>
  <c r="DK181" i="1"/>
  <c r="DI181" i="1"/>
  <c r="DH181" i="1"/>
  <c r="DD181" i="1"/>
  <c r="DB181" i="1"/>
  <c r="DA181" i="1"/>
  <c r="CW181" i="1"/>
  <c r="CU181" i="1"/>
  <c r="CT181" i="1"/>
  <c r="CP181" i="1"/>
  <c r="CN181" i="1"/>
  <c r="CM181" i="1"/>
  <c r="CI181" i="1"/>
  <c r="CG181" i="1"/>
  <c r="CF181" i="1"/>
  <c r="CB181" i="1"/>
  <c r="CD181" i="1" s="1"/>
  <c r="BZ181" i="1"/>
  <c r="BU181" i="1"/>
  <c r="BT181" i="1"/>
  <c r="BR181" i="1"/>
  <c r="BQ181" i="1"/>
  <c r="BK181" i="1"/>
  <c r="BJ181" i="1"/>
  <c r="BD181" i="1"/>
  <c r="BC181" i="1"/>
  <c r="AW181" i="1"/>
  <c r="AV181" i="1"/>
  <c r="BS181" i="1"/>
  <c r="AP181" i="1"/>
  <c r="AO181" i="1"/>
  <c r="AK181" i="1"/>
  <c r="AG181" i="1"/>
  <c r="AF181" i="1"/>
  <c r="Z181" i="1"/>
  <c r="Y181" i="1"/>
  <c r="U181" i="1"/>
  <c r="S181" i="1"/>
  <c r="FG180" i="1"/>
  <c r="FH180" i="1" s="1"/>
  <c r="FC180" i="1"/>
  <c r="FD180" i="1" s="1"/>
  <c r="FA180" i="1"/>
  <c r="FB180" i="1" s="1"/>
  <c r="EY180" i="1"/>
  <c r="EZ180" i="1" s="1"/>
  <c r="EW180" i="1"/>
  <c r="EX180" i="1" s="1"/>
  <c r="EU180" i="1"/>
  <c r="ES180" i="1"/>
  <c r="ET180" i="1" s="1"/>
  <c r="EQ180" i="1"/>
  <c r="ER180" i="1" s="1"/>
  <c r="EO180" i="1"/>
  <c r="EP180" i="1" s="1"/>
  <c r="EM180" i="1"/>
  <c r="EN180" i="1" s="1"/>
  <c r="EK180" i="1"/>
  <c r="EI180" i="1"/>
  <c r="EJ180" i="1" s="1"/>
  <c r="EG180" i="1"/>
  <c r="EB180" i="1"/>
  <c r="EA180" i="1"/>
  <c r="DV180" i="1"/>
  <c r="DL180" i="1"/>
  <c r="DK180" i="1"/>
  <c r="DI180" i="1"/>
  <c r="DH180" i="1"/>
  <c r="DD180" i="1"/>
  <c r="DB180" i="1"/>
  <c r="DA180" i="1"/>
  <c r="CW180" i="1"/>
  <c r="CU180" i="1"/>
  <c r="CT180" i="1"/>
  <c r="CP180" i="1"/>
  <c r="CN180" i="1"/>
  <c r="CM180" i="1"/>
  <c r="CI180" i="1"/>
  <c r="CG180" i="1"/>
  <c r="CF180" i="1"/>
  <c r="CB180" i="1"/>
  <c r="BZ180" i="1"/>
  <c r="BU180" i="1"/>
  <c r="BT180" i="1"/>
  <c r="BR180" i="1"/>
  <c r="BQ180" i="1"/>
  <c r="BK180" i="1"/>
  <c r="BJ180" i="1"/>
  <c r="BD180" i="1"/>
  <c r="BC180" i="1"/>
  <c r="AW180" i="1"/>
  <c r="AV180" i="1"/>
  <c r="AP180" i="1"/>
  <c r="AO180" i="1"/>
  <c r="AK180" i="1"/>
  <c r="AG180" i="1"/>
  <c r="AF180" i="1"/>
  <c r="Z180" i="1"/>
  <c r="Y180" i="1"/>
  <c r="U180" i="1"/>
  <c r="W180" i="1" s="1"/>
  <c r="S180" i="1"/>
  <c r="FG179" i="1"/>
  <c r="FH179" i="1" s="1"/>
  <c r="FC179" i="1"/>
  <c r="FD179" i="1" s="1"/>
  <c r="FA179" i="1"/>
  <c r="FB179" i="1" s="1"/>
  <c r="EY179" i="1"/>
  <c r="EZ179" i="1" s="1"/>
  <c r="EW179" i="1"/>
  <c r="EX179" i="1" s="1"/>
  <c r="EU179" i="1"/>
  <c r="ES179" i="1"/>
  <c r="ET179" i="1" s="1"/>
  <c r="EQ179" i="1"/>
  <c r="ER179" i="1" s="1"/>
  <c r="EO179" i="1"/>
  <c r="EP179" i="1" s="1"/>
  <c r="EM179" i="1"/>
  <c r="EN179" i="1" s="1"/>
  <c r="EK179" i="1"/>
  <c r="EI179" i="1"/>
  <c r="EJ179" i="1" s="1"/>
  <c r="EG179" i="1"/>
  <c r="EB179" i="1"/>
  <c r="EA179" i="1"/>
  <c r="DV179" i="1"/>
  <c r="DL179" i="1"/>
  <c r="DK179" i="1"/>
  <c r="DI179" i="1"/>
  <c r="DH179" i="1"/>
  <c r="DD179" i="1"/>
  <c r="DB179" i="1"/>
  <c r="DA179" i="1"/>
  <c r="CW179" i="1"/>
  <c r="CU179" i="1"/>
  <c r="CT179" i="1"/>
  <c r="CP179" i="1"/>
  <c r="CN179" i="1"/>
  <c r="CM179" i="1"/>
  <c r="CI179" i="1"/>
  <c r="CG179" i="1"/>
  <c r="CF179" i="1"/>
  <c r="CB179" i="1"/>
  <c r="BZ179" i="1"/>
  <c r="BU179" i="1"/>
  <c r="BT179" i="1"/>
  <c r="BR179" i="1"/>
  <c r="BQ179" i="1"/>
  <c r="BK179" i="1"/>
  <c r="BJ179" i="1"/>
  <c r="BD179" i="1"/>
  <c r="BC179" i="1"/>
  <c r="AW179" i="1"/>
  <c r="AV179" i="1"/>
  <c r="BS179" i="1"/>
  <c r="AP179" i="1"/>
  <c r="AO179" i="1"/>
  <c r="AK179" i="1"/>
  <c r="AG179" i="1"/>
  <c r="AF179" i="1"/>
  <c r="Z179" i="1"/>
  <c r="Y179" i="1"/>
  <c r="U179" i="1"/>
  <c r="S179" i="1"/>
  <c r="FG178" i="1"/>
  <c r="FH178" i="1" s="1"/>
  <c r="FC178" i="1"/>
  <c r="FD178" i="1" s="1"/>
  <c r="FA178" i="1"/>
  <c r="FB178" i="1" s="1"/>
  <c r="EY178" i="1"/>
  <c r="EZ178" i="1" s="1"/>
  <c r="EW178" i="1"/>
  <c r="EX178" i="1" s="1"/>
  <c r="EU178" i="1"/>
  <c r="ES178" i="1"/>
  <c r="ET178" i="1" s="1"/>
  <c r="EQ178" i="1"/>
  <c r="ER178" i="1" s="1"/>
  <c r="EO178" i="1"/>
  <c r="EP178" i="1" s="1"/>
  <c r="EM178" i="1"/>
  <c r="EN178" i="1" s="1"/>
  <c r="EK178" i="1"/>
  <c r="EI178" i="1"/>
  <c r="EJ178" i="1" s="1"/>
  <c r="EG178" i="1"/>
  <c r="EB178" i="1"/>
  <c r="EA178" i="1"/>
  <c r="DV178" i="1"/>
  <c r="DL178" i="1"/>
  <c r="DK178" i="1"/>
  <c r="DI178" i="1"/>
  <c r="DH178" i="1"/>
  <c r="DD178" i="1"/>
  <c r="DB178" i="1"/>
  <c r="DA178" i="1"/>
  <c r="CW178" i="1"/>
  <c r="CU178" i="1"/>
  <c r="CT178" i="1"/>
  <c r="CP178" i="1"/>
  <c r="CN178" i="1"/>
  <c r="CM178" i="1"/>
  <c r="CI178" i="1"/>
  <c r="CG178" i="1"/>
  <c r="CF178" i="1"/>
  <c r="CB178" i="1"/>
  <c r="CD178" i="1" s="1"/>
  <c r="BZ178" i="1"/>
  <c r="BU178" i="1"/>
  <c r="BT178" i="1"/>
  <c r="BR178" i="1"/>
  <c r="BQ178" i="1"/>
  <c r="BK178" i="1"/>
  <c r="BJ178" i="1"/>
  <c r="BD178" i="1"/>
  <c r="BC178" i="1"/>
  <c r="AW178" i="1"/>
  <c r="AV178" i="1"/>
  <c r="BS178" i="1"/>
  <c r="AP178" i="1"/>
  <c r="AO178" i="1"/>
  <c r="AK178" i="1"/>
  <c r="AG178" i="1"/>
  <c r="AF178" i="1"/>
  <c r="Z178" i="1"/>
  <c r="Y178" i="1"/>
  <c r="U178" i="1"/>
  <c r="W178" i="1" s="1"/>
  <c r="S178" i="1"/>
  <c r="FG177" i="1"/>
  <c r="FH177" i="1" s="1"/>
  <c r="FC177" i="1"/>
  <c r="FD177" i="1" s="1"/>
  <c r="FA177" i="1"/>
  <c r="FB177" i="1" s="1"/>
  <c r="EY177" i="1"/>
  <c r="EZ177" i="1" s="1"/>
  <c r="EW177" i="1"/>
  <c r="EX177" i="1" s="1"/>
  <c r="EU177" i="1"/>
  <c r="ES177" i="1"/>
  <c r="ET177" i="1" s="1"/>
  <c r="EQ177" i="1"/>
  <c r="ER177" i="1" s="1"/>
  <c r="EO177" i="1"/>
  <c r="EP177" i="1" s="1"/>
  <c r="EM177" i="1"/>
  <c r="EN177" i="1" s="1"/>
  <c r="EK177" i="1"/>
  <c r="EI177" i="1"/>
  <c r="EJ177" i="1" s="1"/>
  <c r="EG177" i="1"/>
  <c r="EB177" i="1"/>
  <c r="EA177" i="1"/>
  <c r="DV177" i="1"/>
  <c r="DL177" i="1"/>
  <c r="DK177" i="1"/>
  <c r="DI177" i="1"/>
  <c r="DH177" i="1"/>
  <c r="DD177" i="1"/>
  <c r="DB177" i="1"/>
  <c r="DA177" i="1"/>
  <c r="CW177" i="1"/>
  <c r="CU177" i="1"/>
  <c r="CT177" i="1"/>
  <c r="CP177" i="1"/>
  <c r="CN177" i="1"/>
  <c r="CM177" i="1"/>
  <c r="CI177" i="1"/>
  <c r="CG177" i="1"/>
  <c r="CF177" i="1"/>
  <c r="CB177" i="1"/>
  <c r="CD177" i="1" s="1"/>
  <c r="BZ177" i="1"/>
  <c r="BU177" i="1"/>
  <c r="BT177" i="1"/>
  <c r="BR177" i="1"/>
  <c r="BQ177" i="1"/>
  <c r="BK177" i="1"/>
  <c r="BJ177" i="1"/>
  <c r="BD177" i="1"/>
  <c r="BC177" i="1"/>
  <c r="AW177" i="1"/>
  <c r="AV177" i="1"/>
  <c r="AP177" i="1"/>
  <c r="AO177" i="1"/>
  <c r="AK177" i="1"/>
  <c r="AG177" i="1"/>
  <c r="AF177" i="1"/>
  <c r="Z177" i="1"/>
  <c r="Y177" i="1"/>
  <c r="U177" i="1"/>
  <c r="S177" i="1"/>
  <c r="FG176" i="1"/>
  <c r="FH176" i="1" s="1"/>
  <c r="FC176" i="1"/>
  <c r="FD176" i="1" s="1"/>
  <c r="FA176" i="1"/>
  <c r="FB176" i="1" s="1"/>
  <c r="EY176" i="1"/>
  <c r="EZ176" i="1" s="1"/>
  <c r="EW176" i="1"/>
  <c r="EX176" i="1" s="1"/>
  <c r="EU176" i="1"/>
  <c r="ES176" i="1"/>
  <c r="ET176" i="1" s="1"/>
  <c r="EQ176" i="1"/>
  <c r="ER176" i="1" s="1"/>
  <c r="EO176" i="1"/>
  <c r="EP176" i="1" s="1"/>
  <c r="EM176" i="1"/>
  <c r="EN176" i="1" s="1"/>
  <c r="EK176" i="1"/>
  <c r="EI176" i="1"/>
  <c r="EJ176" i="1" s="1"/>
  <c r="EG176" i="1"/>
  <c r="EB176" i="1"/>
  <c r="EA176" i="1"/>
  <c r="DV176" i="1"/>
  <c r="DL176" i="1"/>
  <c r="DK176" i="1"/>
  <c r="DI176" i="1"/>
  <c r="DH176" i="1"/>
  <c r="DD176" i="1"/>
  <c r="DB176" i="1"/>
  <c r="DA176" i="1"/>
  <c r="CW176" i="1"/>
  <c r="CU176" i="1"/>
  <c r="CT176" i="1"/>
  <c r="CP176" i="1"/>
  <c r="CN176" i="1"/>
  <c r="CM176" i="1"/>
  <c r="CI176" i="1"/>
  <c r="CG176" i="1"/>
  <c r="CF176" i="1"/>
  <c r="CB176" i="1"/>
  <c r="BZ176" i="1"/>
  <c r="BU176" i="1"/>
  <c r="BT176" i="1"/>
  <c r="BR176" i="1"/>
  <c r="BQ176" i="1"/>
  <c r="BK176" i="1"/>
  <c r="BJ176" i="1"/>
  <c r="BD176" i="1"/>
  <c r="BC176" i="1"/>
  <c r="AW176" i="1"/>
  <c r="AV176" i="1"/>
  <c r="AP176" i="1"/>
  <c r="AO176" i="1"/>
  <c r="AK176" i="1"/>
  <c r="AM176" i="1" s="1"/>
  <c r="AG176" i="1"/>
  <c r="AF176" i="1"/>
  <c r="Z176" i="1"/>
  <c r="Y176" i="1"/>
  <c r="U176" i="1"/>
  <c r="W176" i="1" s="1"/>
  <c r="S176" i="1"/>
  <c r="FG175" i="1"/>
  <c r="FH175" i="1" s="1"/>
  <c r="FC175" i="1"/>
  <c r="FD175" i="1" s="1"/>
  <c r="FA175" i="1"/>
  <c r="FB175" i="1" s="1"/>
  <c r="EY175" i="1"/>
  <c r="EZ175" i="1" s="1"/>
  <c r="EW175" i="1"/>
  <c r="EX175" i="1" s="1"/>
  <c r="EU175" i="1"/>
  <c r="ES175" i="1"/>
  <c r="ET175" i="1" s="1"/>
  <c r="EQ175" i="1"/>
  <c r="ER175" i="1" s="1"/>
  <c r="EO175" i="1"/>
  <c r="EP175" i="1" s="1"/>
  <c r="EM175" i="1"/>
  <c r="EN175" i="1" s="1"/>
  <c r="EK175" i="1"/>
  <c r="EI175" i="1"/>
  <c r="EJ175" i="1" s="1"/>
  <c r="EG175" i="1"/>
  <c r="EB175" i="1"/>
  <c r="EA175" i="1"/>
  <c r="DV175" i="1"/>
  <c r="DL175" i="1"/>
  <c r="DK175" i="1"/>
  <c r="DI175" i="1"/>
  <c r="DH175" i="1"/>
  <c r="DD175" i="1"/>
  <c r="DB175" i="1"/>
  <c r="DA175" i="1"/>
  <c r="CW175" i="1"/>
  <c r="CU175" i="1"/>
  <c r="CT175" i="1"/>
  <c r="CP175" i="1"/>
  <c r="CN175" i="1"/>
  <c r="CM175" i="1"/>
  <c r="CI175" i="1"/>
  <c r="CG175" i="1"/>
  <c r="CF175" i="1"/>
  <c r="CB175" i="1"/>
  <c r="BZ175" i="1"/>
  <c r="BU175" i="1"/>
  <c r="BT175" i="1"/>
  <c r="BR175" i="1"/>
  <c r="BQ175" i="1"/>
  <c r="BK175" i="1"/>
  <c r="BJ175" i="1"/>
  <c r="BD175" i="1"/>
  <c r="BC175" i="1"/>
  <c r="AW175" i="1"/>
  <c r="AV175" i="1"/>
  <c r="BS175" i="1"/>
  <c r="AP175" i="1"/>
  <c r="AO175" i="1"/>
  <c r="AK175" i="1"/>
  <c r="AM175" i="1" s="1"/>
  <c r="AG175" i="1"/>
  <c r="AF175" i="1"/>
  <c r="Z175" i="1"/>
  <c r="Y175" i="1"/>
  <c r="U175" i="1"/>
  <c r="S175" i="1"/>
  <c r="FG174" i="1"/>
  <c r="FH174" i="1" s="1"/>
  <c r="FC174" i="1"/>
  <c r="FD174" i="1" s="1"/>
  <c r="FA174" i="1"/>
  <c r="FB174" i="1" s="1"/>
  <c r="EY174" i="1"/>
  <c r="EZ174" i="1" s="1"/>
  <c r="EW174" i="1"/>
  <c r="EX174" i="1" s="1"/>
  <c r="EU174" i="1"/>
  <c r="ES174" i="1"/>
  <c r="ET174" i="1" s="1"/>
  <c r="EQ174" i="1"/>
  <c r="ER174" i="1" s="1"/>
  <c r="EO174" i="1"/>
  <c r="EP174" i="1" s="1"/>
  <c r="EM174" i="1"/>
  <c r="EN174" i="1" s="1"/>
  <c r="EK174" i="1"/>
  <c r="EI174" i="1"/>
  <c r="EJ174" i="1" s="1"/>
  <c r="EG174" i="1"/>
  <c r="EB174" i="1"/>
  <c r="EA174" i="1"/>
  <c r="DV174" i="1"/>
  <c r="DL174" i="1"/>
  <c r="DK174" i="1"/>
  <c r="DI174" i="1"/>
  <c r="DH174" i="1"/>
  <c r="DD174" i="1"/>
  <c r="DB174" i="1"/>
  <c r="DA174" i="1"/>
  <c r="CW174" i="1"/>
  <c r="CU174" i="1"/>
  <c r="CT174" i="1"/>
  <c r="CP174" i="1"/>
  <c r="CN174" i="1"/>
  <c r="CM174" i="1"/>
  <c r="CI174" i="1"/>
  <c r="CG174" i="1"/>
  <c r="CF174" i="1"/>
  <c r="CB174" i="1"/>
  <c r="BZ174" i="1"/>
  <c r="BU174" i="1"/>
  <c r="BT174" i="1"/>
  <c r="BR174" i="1"/>
  <c r="BQ174" i="1"/>
  <c r="BK174" i="1"/>
  <c r="BJ174" i="1"/>
  <c r="BD174" i="1"/>
  <c r="BC174" i="1"/>
  <c r="AW174" i="1"/>
  <c r="AV174" i="1"/>
  <c r="BS174" i="1"/>
  <c r="AP174" i="1"/>
  <c r="AO174" i="1"/>
  <c r="AK174" i="1"/>
  <c r="AM174" i="1" s="1"/>
  <c r="AG174" i="1"/>
  <c r="AF174" i="1"/>
  <c r="Z174" i="1"/>
  <c r="Y174" i="1"/>
  <c r="U174" i="1"/>
  <c r="S174" i="1"/>
  <c r="FG173" i="1"/>
  <c r="FH173" i="1" s="1"/>
  <c r="FC173" i="1"/>
  <c r="FD173" i="1" s="1"/>
  <c r="FA173" i="1"/>
  <c r="FB173" i="1" s="1"/>
  <c r="EY173" i="1"/>
  <c r="EZ173" i="1" s="1"/>
  <c r="EW173" i="1"/>
  <c r="EX173" i="1" s="1"/>
  <c r="EU173" i="1"/>
  <c r="ES173" i="1"/>
  <c r="ET173" i="1" s="1"/>
  <c r="EQ173" i="1"/>
  <c r="ER173" i="1" s="1"/>
  <c r="EO173" i="1"/>
  <c r="EP173" i="1" s="1"/>
  <c r="EM173" i="1"/>
  <c r="EN173" i="1" s="1"/>
  <c r="EK173" i="1"/>
  <c r="EI173" i="1"/>
  <c r="EJ173" i="1" s="1"/>
  <c r="EG173" i="1"/>
  <c r="EB173" i="1"/>
  <c r="EA173" i="1"/>
  <c r="DV173" i="1"/>
  <c r="DL173" i="1"/>
  <c r="DK173" i="1"/>
  <c r="DI173" i="1"/>
  <c r="DH173" i="1"/>
  <c r="DD173" i="1"/>
  <c r="DB173" i="1"/>
  <c r="DA173" i="1"/>
  <c r="CW173" i="1"/>
  <c r="CU173" i="1"/>
  <c r="CT173" i="1"/>
  <c r="CP173" i="1"/>
  <c r="CN173" i="1"/>
  <c r="CM173" i="1"/>
  <c r="CI173" i="1"/>
  <c r="CG173" i="1"/>
  <c r="CF173" i="1"/>
  <c r="CB173" i="1"/>
  <c r="CD173" i="1" s="1"/>
  <c r="BZ173" i="1"/>
  <c r="BU173" i="1"/>
  <c r="BT173" i="1"/>
  <c r="BR173" i="1"/>
  <c r="BQ173" i="1"/>
  <c r="BK173" i="1"/>
  <c r="BJ173" i="1"/>
  <c r="BD173" i="1"/>
  <c r="BC173" i="1"/>
  <c r="AW173" i="1"/>
  <c r="AV173" i="1"/>
  <c r="AP173" i="1"/>
  <c r="AO173" i="1"/>
  <c r="AK173" i="1"/>
  <c r="AG173" i="1"/>
  <c r="AF173" i="1"/>
  <c r="Z173" i="1"/>
  <c r="Y173" i="1"/>
  <c r="U173" i="1"/>
  <c r="W173" i="1" s="1"/>
  <c r="S173" i="1"/>
  <c r="FG172" i="1"/>
  <c r="FH172" i="1" s="1"/>
  <c r="FC172" i="1"/>
  <c r="FD172" i="1" s="1"/>
  <c r="FA172" i="1"/>
  <c r="FB172" i="1" s="1"/>
  <c r="EY172" i="1"/>
  <c r="EZ172" i="1" s="1"/>
  <c r="EW172" i="1"/>
  <c r="EX172" i="1" s="1"/>
  <c r="EU172" i="1"/>
  <c r="ES172" i="1"/>
  <c r="ET172" i="1" s="1"/>
  <c r="EQ172" i="1"/>
  <c r="ER172" i="1" s="1"/>
  <c r="EO172" i="1"/>
  <c r="EP172" i="1" s="1"/>
  <c r="EM172" i="1"/>
  <c r="EN172" i="1" s="1"/>
  <c r="EK172" i="1"/>
  <c r="EI172" i="1"/>
  <c r="EJ172" i="1" s="1"/>
  <c r="EG172" i="1"/>
  <c r="EB172" i="1"/>
  <c r="EA172" i="1"/>
  <c r="DV172" i="1"/>
  <c r="DL172" i="1"/>
  <c r="DK172" i="1"/>
  <c r="DI172" i="1"/>
  <c r="DH172" i="1"/>
  <c r="DD172" i="1"/>
  <c r="DB172" i="1"/>
  <c r="DA172" i="1"/>
  <c r="CW172" i="1"/>
  <c r="CU172" i="1"/>
  <c r="CT172" i="1"/>
  <c r="CP172" i="1"/>
  <c r="CN172" i="1"/>
  <c r="CM172" i="1"/>
  <c r="CI172" i="1"/>
  <c r="CG172" i="1"/>
  <c r="CF172" i="1"/>
  <c r="CB172" i="1"/>
  <c r="BZ172" i="1"/>
  <c r="BU172" i="1"/>
  <c r="BT172" i="1"/>
  <c r="BR172" i="1"/>
  <c r="BQ172" i="1"/>
  <c r="BK172" i="1"/>
  <c r="BJ172" i="1"/>
  <c r="BD172" i="1"/>
  <c r="BC172" i="1"/>
  <c r="BS172" i="1"/>
  <c r="AW172" i="1"/>
  <c r="AV172" i="1"/>
  <c r="AP172" i="1"/>
  <c r="AO172" i="1"/>
  <c r="AK172" i="1"/>
  <c r="AM172" i="1" s="1"/>
  <c r="AG172" i="1"/>
  <c r="AF172" i="1"/>
  <c r="Z172" i="1"/>
  <c r="Y172" i="1"/>
  <c r="U172" i="1"/>
  <c r="W172" i="1" s="1"/>
  <c r="S172" i="1"/>
  <c r="FG171" i="1"/>
  <c r="FH171" i="1" s="1"/>
  <c r="FC171" i="1"/>
  <c r="FD171" i="1" s="1"/>
  <c r="FA171" i="1"/>
  <c r="FB171" i="1" s="1"/>
  <c r="EY171" i="1"/>
  <c r="EZ171" i="1" s="1"/>
  <c r="EW171" i="1"/>
  <c r="EX171" i="1" s="1"/>
  <c r="EU171" i="1"/>
  <c r="ES171" i="1"/>
  <c r="ET171" i="1" s="1"/>
  <c r="EQ171" i="1"/>
  <c r="ER171" i="1" s="1"/>
  <c r="EO171" i="1"/>
  <c r="EP171" i="1" s="1"/>
  <c r="EM171" i="1"/>
  <c r="EN171" i="1" s="1"/>
  <c r="EK171" i="1"/>
  <c r="EI171" i="1"/>
  <c r="EJ171" i="1" s="1"/>
  <c r="EG171" i="1"/>
  <c r="EB171" i="1"/>
  <c r="EA171" i="1"/>
  <c r="DV171" i="1"/>
  <c r="DL171" i="1"/>
  <c r="DK171" i="1"/>
  <c r="DI171" i="1"/>
  <c r="DH171" i="1"/>
  <c r="DD171" i="1"/>
  <c r="DB171" i="1"/>
  <c r="DA171" i="1"/>
  <c r="CW171" i="1"/>
  <c r="CU171" i="1"/>
  <c r="CT171" i="1"/>
  <c r="CP171" i="1"/>
  <c r="CN171" i="1"/>
  <c r="CM171" i="1"/>
  <c r="CI171" i="1"/>
  <c r="CG171" i="1"/>
  <c r="CF171" i="1"/>
  <c r="CB171" i="1"/>
  <c r="CD171" i="1" s="1"/>
  <c r="BZ171" i="1"/>
  <c r="BU171" i="1"/>
  <c r="BT171" i="1"/>
  <c r="BR171" i="1"/>
  <c r="BQ171" i="1"/>
  <c r="BK171" i="1"/>
  <c r="BJ171" i="1"/>
  <c r="BD171" i="1"/>
  <c r="BC171" i="1"/>
  <c r="AW171" i="1"/>
  <c r="AV171" i="1"/>
  <c r="BS171" i="1"/>
  <c r="AP171" i="1"/>
  <c r="AO171" i="1"/>
  <c r="AK171" i="1"/>
  <c r="AM171" i="1" s="1"/>
  <c r="AG171" i="1"/>
  <c r="AF171" i="1"/>
  <c r="Z171" i="1"/>
  <c r="Y171" i="1"/>
  <c r="U171" i="1"/>
  <c r="S171" i="1"/>
  <c r="FG170" i="1"/>
  <c r="FH170" i="1" s="1"/>
  <c r="FC170" i="1"/>
  <c r="FD170" i="1" s="1"/>
  <c r="FA170" i="1"/>
  <c r="FB170" i="1" s="1"/>
  <c r="EY170" i="1"/>
  <c r="EZ170" i="1" s="1"/>
  <c r="EW170" i="1"/>
  <c r="EX170" i="1" s="1"/>
  <c r="EU170" i="1"/>
  <c r="ES170" i="1"/>
  <c r="ET170" i="1" s="1"/>
  <c r="EQ170" i="1"/>
  <c r="ER170" i="1" s="1"/>
  <c r="EO170" i="1"/>
  <c r="EP170" i="1" s="1"/>
  <c r="EM170" i="1"/>
  <c r="EN170" i="1" s="1"/>
  <c r="EK170" i="1"/>
  <c r="EI170" i="1"/>
  <c r="EJ170" i="1" s="1"/>
  <c r="EG170" i="1"/>
  <c r="EB170" i="1"/>
  <c r="EA170" i="1"/>
  <c r="DV170" i="1"/>
  <c r="DL170" i="1"/>
  <c r="DK170" i="1"/>
  <c r="DI170" i="1"/>
  <c r="DH170" i="1"/>
  <c r="DD170" i="1"/>
  <c r="DB170" i="1"/>
  <c r="DA170" i="1"/>
  <c r="CW170" i="1"/>
  <c r="CU170" i="1"/>
  <c r="CT170" i="1"/>
  <c r="CP170" i="1"/>
  <c r="CN170" i="1"/>
  <c r="CM170" i="1"/>
  <c r="CI170" i="1"/>
  <c r="CG170" i="1"/>
  <c r="CF170" i="1"/>
  <c r="CB170" i="1"/>
  <c r="BZ170" i="1"/>
  <c r="BU170" i="1"/>
  <c r="BT170" i="1"/>
  <c r="BR170" i="1"/>
  <c r="BQ170" i="1"/>
  <c r="BK170" i="1"/>
  <c r="BJ170" i="1"/>
  <c r="BD170" i="1"/>
  <c r="BC170" i="1"/>
  <c r="AW170" i="1"/>
  <c r="AV170" i="1"/>
  <c r="AP170" i="1"/>
  <c r="AO170" i="1"/>
  <c r="AK170" i="1"/>
  <c r="AG170" i="1"/>
  <c r="AF170" i="1"/>
  <c r="Z170" i="1"/>
  <c r="Y170" i="1"/>
  <c r="U170" i="1"/>
  <c r="W170" i="1" s="1"/>
  <c r="S170" i="1"/>
  <c r="FG169" i="1"/>
  <c r="FH169" i="1" s="1"/>
  <c r="FC169" i="1"/>
  <c r="FD169" i="1" s="1"/>
  <c r="FA169" i="1"/>
  <c r="FB169" i="1" s="1"/>
  <c r="EY169" i="1"/>
  <c r="EZ169" i="1" s="1"/>
  <c r="EW169" i="1"/>
  <c r="EX169" i="1" s="1"/>
  <c r="EU169" i="1"/>
  <c r="ES169" i="1"/>
  <c r="ET169" i="1" s="1"/>
  <c r="EQ169" i="1"/>
  <c r="ER169" i="1" s="1"/>
  <c r="EO169" i="1"/>
  <c r="EP169" i="1" s="1"/>
  <c r="EM169" i="1"/>
  <c r="EN169" i="1" s="1"/>
  <c r="EK169" i="1"/>
  <c r="EI169" i="1"/>
  <c r="EJ169" i="1" s="1"/>
  <c r="EG169" i="1"/>
  <c r="EB169" i="1"/>
  <c r="EA169" i="1"/>
  <c r="DV169" i="1"/>
  <c r="DL169" i="1"/>
  <c r="DK169" i="1"/>
  <c r="DI169" i="1"/>
  <c r="DH169" i="1"/>
  <c r="DD169" i="1"/>
  <c r="DB169" i="1"/>
  <c r="DA169" i="1"/>
  <c r="CW169" i="1"/>
  <c r="CU169" i="1"/>
  <c r="CT169" i="1"/>
  <c r="CP169" i="1"/>
  <c r="CN169" i="1"/>
  <c r="CM169" i="1"/>
  <c r="CI169" i="1"/>
  <c r="CG169" i="1"/>
  <c r="CF169" i="1"/>
  <c r="CB169" i="1"/>
  <c r="BZ169" i="1"/>
  <c r="BU169" i="1"/>
  <c r="BT169" i="1"/>
  <c r="BR169" i="1"/>
  <c r="BQ169" i="1"/>
  <c r="BK169" i="1"/>
  <c r="BJ169" i="1"/>
  <c r="BD169" i="1"/>
  <c r="BC169" i="1"/>
  <c r="AW169" i="1"/>
  <c r="AV169" i="1"/>
  <c r="AP169" i="1"/>
  <c r="AO169" i="1"/>
  <c r="AK169" i="1"/>
  <c r="AG169" i="1"/>
  <c r="AF169" i="1"/>
  <c r="Z169" i="1"/>
  <c r="Y169" i="1"/>
  <c r="U169" i="1"/>
  <c r="S169" i="1"/>
  <c r="FG168" i="1"/>
  <c r="FH168" i="1" s="1"/>
  <c r="FC168" i="1"/>
  <c r="FD168" i="1" s="1"/>
  <c r="FA168" i="1"/>
  <c r="FB168" i="1" s="1"/>
  <c r="EY168" i="1"/>
  <c r="EZ168" i="1" s="1"/>
  <c r="EW168" i="1"/>
  <c r="EX168" i="1" s="1"/>
  <c r="EU168" i="1"/>
  <c r="ES168" i="1"/>
  <c r="ET168" i="1" s="1"/>
  <c r="EQ168" i="1"/>
  <c r="ER168" i="1" s="1"/>
  <c r="EO168" i="1"/>
  <c r="EP168" i="1" s="1"/>
  <c r="EM168" i="1"/>
  <c r="EN168" i="1" s="1"/>
  <c r="EK168" i="1"/>
  <c r="EI168" i="1"/>
  <c r="EJ168" i="1" s="1"/>
  <c r="EG168" i="1"/>
  <c r="EB168" i="1"/>
  <c r="EA168" i="1"/>
  <c r="DV168" i="1"/>
  <c r="DL168" i="1"/>
  <c r="DK168" i="1"/>
  <c r="DI168" i="1"/>
  <c r="DH168" i="1"/>
  <c r="DD168" i="1"/>
  <c r="DB168" i="1"/>
  <c r="DA168" i="1"/>
  <c r="CW168" i="1"/>
  <c r="CU168" i="1"/>
  <c r="CT168" i="1"/>
  <c r="CP168" i="1"/>
  <c r="CN168" i="1"/>
  <c r="CM168" i="1"/>
  <c r="CI168" i="1"/>
  <c r="CG168" i="1"/>
  <c r="CF168" i="1"/>
  <c r="CB168" i="1"/>
  <c r="BZ168" i="1"/>
  <c r="BU168" i="1"/>
  <c r="BT168" i="1"/>
  <c r="BR168" i="1"/>
  <c r="BQ168" i="1"/>
  <c r="BK168" i="1"/>
  <c r="BJ168" i="1"/>
  <c r="BS168" i="1"/>
  <c r="BD168" i="1"/>
  <c r="BC168" i="1"/>
  <c r="AW168" i="1"/>
  <c r="AV168" i="1"/>
  <c r="AP168" i="1"/>
  <c r="AO168" i="1"/>
  <c r="AK168" i="1"/>
  <c r="AM168" i="1" s="1"/>
  <c r="AG168" i="1"/>
  <c r="AF168" i="1"/>
  <c r="Z168" i="1"/>
  <c r="Y168" i="1"/>
  <c r="U168" i="1"/>
  <c r="W168" i="1" s="1"/>
  <c r="S168" i="1"/>
  <c r="FG167" i="1"/>
  <c r="FH167" i="1" s="1"/>
  <c r="FC167" i="1"/>
  <c r="FD167" i="1" s="1"/>
  <c r="FA167" i="1"/>
  <c r="FB167" i="1" s="1"/>
  <c r="EY167" i="1"/>
  <c r="EZ167" i="1" s="1"/>
  <c r="EW167" i="1"/>
  <c r="EX167" i="1" s="1"/>
  <c r="EU167" i="1"/>
  <c r="ES167" i="1"/>
  <c r="ET167" i="1" s="1"/>
  <c r="EQ167" i="1"/>
  <c r="ER167" i="1" s="1"/>
  <c r="EO167" i="1"/>
  <c r="EP167" i="1" s="1"/>
  <c r="EM167" i="1"/>
  <c r="EN167" i="1" s="1"/>
  <c r="EK167" i="1"/>
  <c r="EI167" i="1"/>
  <c r="EJ167" i="1" s="1"/>
  <c r="EG167" i="1"/>
  <c r="EB167" i="1"/>
  <c r="EA167" i="1"/>
  <c r="DV167" i="1"/>
  <c r="DL167" i="1"/>
  <c r="DK167" i="1"/>
  <c r="DI167" i="1"/>
  <c r="DH167" i="1"/>
  <c r="DD167" i="1"/>
  <c r="DB167" i="1"/>
  <c r="DA167" i="1"/>
  <c r="CW167" i="1"/>
  <c r="CU167" i="1"/>
  <c r="CT167" i="1"/>
  <c r="CP167" i="1"/>
  <c r="CN167" i="1"/>
  <c r="CM167" i="1"/>
  <c r="CI167" i="1"/>
  <c r="CG167" i="1"/>
  <c r="CF167" i="1"/>
  <c r="CB167" i="1"/>
  <c r="BZ167" i="1"/>
  <c r="BU167" i="1"/>
  <c r="BT167" i="1"/>
  <c r="BR167" i="1"/>
  <c r="BQ167" i="1"/>
  <c r="BK167" i="1"/>
  <c r="BJ167" i="1"/>
  <c r="BD167" i="1"/>
  <c r="BC167" i="1"/>
  <c r="AW167" i="1"/>
  <c r="AV167" i="1"/>
  <c r="AP167" i="1"/>
  <c r="AO167" i="1"/>
  <c r="AK167" i="1"/>
  <c r="AM167" i="1" s="1"/>
  <c r="AG167" i="1"/>
  <c r="AF167" i="1"/>
  <c r="Z167" i="1"/>
  <c r="Y167" i="1"/>
  <c r="U167" i="1"/>
  <c r="W167" i="1" s="1"/>
  <c r="S167" i="1"/>
  <c r="FG166" i="1"/>
  <c r="FH166" i="1" s="1"/>
  <c r="FC166" i="1"/>
  <c r="FD166" i="1" s="1"/>
  <c r="FA166" i="1"/>
  <c r="FB166" i="1" s="1"/>
  <c r="EY166" i="1"/>
  <c r="EZ166" i="1" s="1"/>
  <c r="EW166" i="1"/>
  <c r="EX166" i="1" s="1"/>
  <c r="EU166" i="1"/>
  <c r="ES166" i="1"/>
  <c r="ET166" i="1" s="1"/>
  <c r="EQ166" i="1"/>
  <c r="ER166" i="1" s="1"/>
  <c r="EO166" i="1"/>
  <c r="EP166" i="1" s="1"/>
  <c r="EM166" i="1"/>
  <c r="EN166" i="1" s="1"/>
  <c r="EK166" i="1"/>
  <c r="EI166" i="1"/>
  <c r="EJ166" i="1" s="1"/>
  <c r="EG166" i="1"/>
  <c r="EB166" i="1"/>
  <c r="EA166" i="1"/>
  <c r="DV166" i="1"/>
  <c r="DL166" i="1"/>
  <c r="DK166" i="1"/>
  <c r="DI166" i="1"/>
  <c r="DH166" i="1"/>
  <c r="DD166" i="1"/>
  <c r="DB166" i="1"/>
  <c r="DA166" i="1"/>
  <c r="CW166" i="1"/>
  <c r="CU166" i="1"/>
  <c r="CT166" i="1"/>
  <c r="CP166" i="1"/>
  <c r="CN166" i="1"/>
  <c r="CM166" i="1"/>
  <c r="CI166" i="1"/>
  <c r="CG166" i="1"/>
  <c r="CF166" i="1"/>
  <c r="CB166" i="1"/>
  <c r="BZ166" i="1"/>
  <c r="BU166" i="1"/>
  <c r="BT166" i="1"/>
  <c r="BR166" i="1"/>
  <c r="BQ166" i="1"/>
  <c r="BK166" i="1"/>
  <c r="BJ166" i="1"/>
  <c r="BD166" i="1"/>
  <c r="BC166" i="1"/>
  <c r="AW166" i="1"/>
  <c r="AV166" i="1"/>
  <c r="AP166" i="1"/>
  <c r="AO166" i="1"/>
  <c r="AK166" i="1"/>
  <c r="AG166" i="1"/>
  <c r="AF166" i="1"/>
  <c r="Z166" i="1"/>
  <c r="Y166" i="1"/>
  <c r="U166" i="1"/>
  <c r="S166" i="1"/>
  <c r="FG165" i="1"/>
  <c r="FH165" i="1" s="1"/>
  <c r="FC165" i="1"/>
  <c r="FD165" i="1" s="1"/>
  <c r="FA165" i="1"/>
  <c r="FB165" i="1" s="1"/>
  <c r="EY165" i="1"/>
  <c r="EZ165" i="1" s="1"/>
  <c r="EW165" i="1"/>
  <c r="EX165" i="1" s="1"/>
  <c r="EU165" i="1"/>
  <c r="ES165" i="1"/>
  <c r="ET165" i="1" s="1"/>
  <c r="EQ165" i="1"/>
  <c r="ER165" i="1" s="1"/>
  <c r="EO165" i="1"/>
  <c r="EP165" i="1" s="1"/>
  <c r="EM165" i="1"/>
  <c r="EN165" i="1" s="1"/>
  <c r="EK165" i="1"/>
  <c r="EI165" i="1"/>
  <c r="EJ165" i="1" s="1"/>
  <c r="EG165" i="1"/>
  <c r="EB165" i="1"/>
  <c r="EA165" i="1"/>
  <c r="DV165" i="1"/>
  <c r="DL165" i="1"/>
  <c r="DK165" i="1"/>
  <c r="DI165" i="1"/>
  <c r="DH165" i="1"/>
  <c r="DD165" i="1"/>
  <c r="DB165" i="1"/>
  <c r="DA165" i="1"/>
  <c r="CW165" i="1"/>
  <c r="CU165" i="1"/>
  <c r="CT165" i="1"/>
  <c r="CP165" i="1"/>
  <c r="CN165" i="1"/>
  <c r="CM165" i="1"/>
  <c r="CI165" i="1"/>
  <c r="CG165" i="1"/>
  <c r="CF165" i="1"/>
  <c r="CB165" i="1"/>
  <c r="BZ165" i="1"/>
  <c r="BU165" i="1"/>
  <c r="BT165" i="1"/>
  <c r="BR165" i="1"/>
  <c r="BQ165" i="1"/>
  <c r="BK165" i="1"/>
  <c r="BJ165" i="1"/>
  <c r="BS165" i="1"/>
  <c r="BD165" i="1"/>
  <c r="BC165" i="1"/>
  <c r="AW165" i="1"/>
  <c r="AV165" i="1"/>
  <c r="AP165" i="1"/>
  <c r="AO165" i="1"/>
  <c r="AK165" i="1"/>
  <c r="AG165" i="1"/>
  <c r="AF165" i="1"/>
  <c r="Z165" i="1"/>
  <c r="Y165" i="1"/>
  <c r="U165" i="1"/>
  <c r="S165" i="1"/>
  <c r="FG164" i="1"/>
  <c r="FH164" i="1" s="1"/>
  <c r="FC164" i="1"/>
  <c r="FD164" i="1" s="1"/>
  <c r="FA164" i="1"/>
  <c r="FB164" i="1" s="1"/>
  <c r="EY164" i="1"/>
  <c r="EZ164" i="1" s="1"/>
  <c r="EW164" i="1"/>
  <c r="EX164" i="1" s="1"/>
  <c r="EU164" i="1"/>
  <c r="ES164" i="1"/>
  <c r="ET164" i="1" s="1"/>
  <c r="EQ164" i="1"/>
  <c r="ER164" i="1" s="1"/>
  <c r="EO164" i="1"/>
  <c r="EP164" i="1" s="1"/>
  <c r="EM164" i="1"/>
  <c r="EN164" i="1" s="1"/>
  <c r="EK164" i="1"/>
  <c r="EI164" i="1"/>
  <c r="EJ164" i="1" s="1"/>
  <c r="EG164" i="1"/>
  <c r="EB164" i="1"/>
  <c r="EA164" i="1"/>
  <c r="DV164" i="1"/>
  <c r="DL164" i="1"/>
  <c r="DK164" i="1"/>
  <c r="DI164" i="1"/>
  <c r="DH164" i="1"/>
  <c r="DD164" i="1"/>
  <c r="DB164" i="1"/>
  <c r="DA164" i="1"/>
  <c r="CW164" i="1"/>
  <c r="CU164" i="1"/>
  <c r="CT164" i="1"/>
  <c r="CP164" i="1"/>
  <c r="CN164" i="1"/>
  <c r="CM164" i="1"/>
  <c r="CI164" i="1"/>
  <c r="CG164" i="1"/>
  <c r="CF164" i="1"/>
  <c r="CB164" i="1"/>
  <c r="BZ164" i="1"/>
  <c r="BU164" i="1"/>
  <c r="BT164" i="1"/>
  <c r="BR164" i="1"/>
  <c r="BQ164" i="1"/>
  <c r="BK164" i="1"/>
  <c r="BJ164" i="1"/>
  <c r="BD164" i="1"/>
  <c r="BC164" i="1"/>
  <c r="AW164" i="1"/>
  <c r="AV164" i="1"/>
  <c r="BS164" i="1"/>
  <c r="AP164" i="1"/>
  <c r="AO164" i="1"/>
  <c r="AK164" i="1"/>
  <c r="AG164" i="1"/>
  <c r="AF164" i="1"/>
  <c r="Z164" i="1"/>
  <c r="Y164" i="1"/>
  <c r="U164" i="1"/>
  <c r="S164" i="1"/>
  <c r="FG163" i="1"/>
  <c r="FH163" i="1" s="1"/>
  <c r="FC163" i="1"/>
  <c r="FD163" i="1" s="1"/>
  <c r="FA163" i="1"/>
  <c r="FB163" i="1" s="1"/>
  <c r="EY163" i="1"/>
  <c r="EZ163" i="1" s="1"/>
  <c r="EW163" i="1"/>
  <c r="EX163" i="1" s="1"/>
  <c r="EU163" i="1"/>
  <c r="ES163" i="1"/>
  <c r="ET163" i="1" s="1"/>
  <c r="EQ163" i="1"/>
  <c r="ER163" i="1" s="1"/>
  <c r="EO163" i="1"/>
  <c r="EP163" i="1" s="1"/>
  <c r="EM163" i="1"/>
  <c r="EN163" i="1" s="1"/>
  <c r="EK163" i="1"/>
  <c r="EI163" i="1"/>
  <c r="EJ163" i="1" s="1"/>
  <c r="EG163" i="1"/>
  <c r="EB163" i="1"/>
  <c r="EA163" i="1"/>
  <c r="DV163" i="1"/>
  <c r="DL163" i="1"/>
  <c r="DK163" i="1"/>
  <c r="DI163" i="1"/>
  <c r="DH163" i="1"/>
  <c r="DD163" i="1"/>
  <c r="DB163" i="1"/>
  <c r="DA163" i="1"/>
  <c r="CW163" i="1"/>
  <c r="CU163" i="1"/>
  <c r="CT163" i="1"/>
  <c r="CP163" i="1"/>
  <c r="CN163" i="1"/>
  <c r="CM163" i="1"/>
  <c r="CI163" i="1"/>
  <c r="CG163" i="1"/>
  <c r="CF163" i="1"/>
  <c r="CB163" i="1"/>
  <c r="CD163" i="1" s="1"/>
  <c r="BZ163" i="1"/>
  <c r="BU163" i="1"/>
  <c r="BT163" i="1"/>
  <c r="BR163" i="1"/>
  <c r="BQ163" i="1"/>
  <c r="BK163" i="1"/>
  <c r="BJ163" i="1"/>
  <c r="BD163" i="1"/>
  <c r="BC163" i="1"/>
  <c r="AW163" i="1"/>
  <c r="AV163" i="1"/>
  <c r="AP163" i="1"/>
  <c r="AO163" i="1"/>
  <c r="AK163" i="1"/>
  <c r="AM163" i="1" s="1"/>
  <c r="AG163" i="1"/>
  <c r="AF163" i="1"/>
  <c r="Z163" i="1"/>
  <c r="Y163" i="1"/>
  <c r="U163" i="1"/>
  <c r="W163" i="1" s="1"/>
  <c r="S163" i="1"/>
  <c r="FG162" i="1"/>
  <c r="FH162" i="1" s="1"/>
  <c r="FC162" i="1"/>
  <c r="FD162" i="1" s="1"/>
  <c r="FA162" i="1"/>
  <c r="FB162" i="1" s="1"/>
  <c r="EY162" i="1"/>
  <c r="EZ162" i="1" s="1"/>
  <c r="EW162" i="1"/>
  <c r="EX162" i="1" s="1"/>
  <c r="EU162" i="1"/>
  <c r="ES162" i="1"/>
  <c r="ET162" i="1" s="1"/>
  <c r="EQ162" i="1"/>
  <c r="ER162" i="1" s="1"/>
  <c r="EO162" i="1"/>
  <c r="EP162" i="1" s="1"/>
  <c r="EM162" i="1"/>
  <c r="EN162" i="1" s="1"/>
  <c r="EK162" i="1"/>
  <c r="EI162" i="1"/>
  <c r="EJ162" i="1" s="1"/>
  <c r="EG162" i="1"/>
  <c r="EB162" i="1"/>
  <c r="EA162" i="1"/>
  <c r="DV162" i="1"/>
  <c r="DL162" i="1"/>
  <c r="DK162" i="1"/>
  <c r="DI162" i="1"/>
  <c r="DH162" i="1"/>
  <c r="DD162" i="1"/>
  <c r="DB162" i="1"/>
  <c r="DA162" i="1"/>
  <c r="CW162" i="1"/>
  <c r="CU162" i="1"/>
  <c r="CT162" i="1"/>
  <c r="CP162" i="1"/>
  <c r="CN162" i="1"/>
  <c r="CM162" i="1"/>
  <c r="CI162" i="1"/>
  <c r="CG162" i="1"/>
  <c r="CF162" i="1"/>
  <c r="CB162" i="1"/>
  <c r="CD162" i="1" s="1"/>
  <c r="BZ162" i="1"/>
  <c r="BU162" i="1"/>
  <c r="BT162" i="1"/>
  <c r="BR162" i="1"/>
  <c r="BQ162" i="1"/>
  <c r="BK162" i="1"/>
  <c r="BJ162" i="1"/>
  <c r="BD162" i="1"/>
  <c r="BC162" i="1"/>
  <c r="AW162" i="1"/>
  <c r="AV162" i="1"/>
  <c r="AP162" i="1"/>
  <c r="AO162" i="1"/>
  <c r="AK162" i="1"/>
  <c r="AG162" i="1"/>
  <c r="AF162" i="1"/>
  <c r="Z162" i="1"/>
  <c r="Y162" i="1"/>
  <c r="U162" i="1"/>
  <c r="S162" i="1"/>
  <c r="FG161" i="1"/>
  <c r="FH161" i="1" s="1"/>
  <c r="FC161" i="1"/>
  <c r="FD161" i="1" s="1"/>
  <c r="FA161" i="1"/>
  <c r="FB161" i="1" s="1"/>
  <c r="EY161" i="1"/>
  <c r="EZ161" i="1" s="1"/>
  <c r="EW161" i="1"/>
  <c r="EX161" i="1" s="1"/>
  <c r="EU161" i="1"/>
  <c r="ES161" i="1"/>
  <c r="ET161" i="1" s="1"/>
  <c r="EQ161" i="1"/>
  <c r="ER161" i="1" s="1"/>
  <c r="EO161" i="1"/>
  <c r="EP161" i="1" s="1"/>
  <c r="EM161" i="1"/>
  <c r="EN161" i="1" s="1"/>
  <c r="EK161" i="1"/>
  <c r="EI161" i="1"/>
  <c r="EJ161" i="1" s="1"/>
  <c r="EG161" i="1"/>
  <c r="EB161" i="1"/>
  <c r="EA161" i="1"/>
  <c r="DV161" i="1"/>
  <c r="DL161" i="1"/>
  <c r="DK161" i="1"/>
  <c r="DI161" i="1"/>
  <c r="DH161" i="1"/>
  <c r="DD161" i="1"/>
  <c r="DB161" i="1"/>
  <c r="DA161" i="1"/>
  <c r="CW161" i="1"/>
  <c r="CU161" i="1"/>
  <c r="CT161" i="1"/>
  <c r="CP161" i="1"/>
  <c r="CN161" i="1"/>
  <c r="CM161" i="1"/>
  <c r="CI161" i="1"/>
  <c r="CG161" i="1"/>
  <c r="CF161" i="1"/>
  <c r="CB161" i="1"/>
  <c r="CD161" i="1" s="1"/>
  <c r="BZ161" i="1"/>
  <c r="BU161" i="1"/>
  <c r="BT161" i="1"/>
  <c r="BR161" i="1"/>
  <c r="BQ161" i="1"/>
  <c r="BK161" i="1"/>
  <c r="BJ161" i="1"/>
  <c r="BD161" i="1"/>
  <c r="BC161" i="1"/>
  <c r="AW161" i="1"/>
  <c r="AV161" i="1"/>
  <c r="AP161" i="1"/>
  <c r="AO161" i="1"/>
  <c r="AK161" i="1"/>
  <c r="AG161" i="1"/>
  <c r="AF161" i="1"/>
  <c r="Z161" i="1"/>
  <c r="Y161" i="1"/>
  <c r="U161" i="1"/>
  <c r="S161" i="1"/>
  <c r="FG160" i="1"/>
  <c r="FH160" i="1" s="1"/>
  <c r="FC160" i="1"/>
  <c r="FD160" i="1" s="1"/>
  <c r="FA160" i="1"/>
  <c r="FB160" i="1" s="1"/>
  <c r="EY160" i="1"/>
  <c r="EZ160" i="1" s="1"/>
  <c r="EW160" i="1"/>
  <c r="EX160" i="1" s="1"/>
  <c r="EU160" i="1"/>
  <c r="ES160" i="1"/>
  <c r="ET160" i="1" s="1"/>
  <c r="EQ160" i="1"/>
  <c r="ER160" i="1" s="1"/>
  <c r="EO160" i="1"/>
  <c r="EP160" i="1" s="1"/>
  <c r="EM160" i="1"/>
  <c r="EN160" i="1" s="1"/>
  <c r="EK160" i="1"/>
  <c r="EI160" i="1"/>
  <c r="EJ160" i="1" s="1"/>
  <c r="EG160" i="1"/>
  <c r="EB160" i="1"/>
  <c r="EA160" i="1"/>
  <c r="DV160" i="1"/>
  <c r="DL160" i="1"/>
  <c r="DK160" i="1"/>
  <c r="DI160" i="1"/>
  <c r="DH160" i="1"/>
  <c r="DD160" i="1"/>
  <c r="DB160" i="1"/>
  <c r="DA160" i="1"/>
  <c r="CW160" i="1"/>
  <c r="CU160" i="1"/>
  <c r="CT160" i="1"/>
  <c r="CP160" i="1"/>
  <c r="CN160" i="1"/>
  <c r="CM160" i="1"/>
  <c r="CI160" i="1"/>
  <c r="CG160" i="1"/>
  <c r="CF160" i="1"/>
  <c r="CB160" i="1"/>
  <c r="BZ160" i="1"/>
  <c r="BU160" i="1"/>
  <c r="BT160" i="1"/>
  <c r="BR160" i="1"/>
  <c r="BQ160" i="1"/>
  <c r="BK160" i="1"/>
  <c r="BJ160" i="1"/>
  <c r="BD160" i="1"/>
  <c r="BC160" i="1"/>
  <c r="AW160" i="1"/>
  <c r="AV160" i="1"/>
  <c r="BS160" i="1"/>
  <c r="AP160" i="1"/>
  <c r="AO160" i="1"/>
  <c r="AK160" i="1"/>
  <c r="AM160" i="1" s="1"/>
  <c r="AG160" i="1"/>
  <c r="AF160" i="1"/>
  <c r="Z160" i="1"/>
  <c r="Y160" i="1"/>
  <c r="U160" i="1"/>
  <c r="S160" i="1"/>
  <c r="FG159" i="1"/>
  <c r="FH159" i="1" s="1"/>
  <c r="FC159" i="1"/>
  <c r="FD159" i="1" s="1"/>
  <c r="FA159" i="1"/>
  <c r="FB159" i="1" s="1"/>
  <c r="EY159" i="1"/>
  <c r="EZ159" i="1" s="1"/>
  <c r="EW159" i="1"/>
  <c r="EX159" i="1" s="1"/>
  <c r="EU159" i="1"/>
  <c r="ES159" i="1"/>
  <c r="ET159" i="1" s="1"/>
  <c r="EQ159" i="1"/>
  <c r="ER159" i="1" s="1"/>
  <c r="EO159" i="1"/>
  <c r="EP159" i="1" s="1"/>
  <c r="EM159" i="1"/>
  <c r="EN159" i="1" s="1"/>
  <c r="EK159" i="1"/>
  <c r="EI159" i="1"/>
  <c r="EJ159" i="1" s="1"/>
  <c r="EG159" i="1"/>
  <c r="EB159" i="1"/>
  <c r="EA159" i="1"/>
  <c r="DV159" i="1"/>
  <c r="DL159" i="1"/>
  <c r="DK159" i="1"/>
  <c r="DI159" i="1"/>
  <c r="DH159" i="1"/>
  <c r="DD159" i="1"/>
  <c r="DB159" i="1"/>
  <c r="DA159" i="1"/>
  <c r="CW159" i="1"/>
  <c r="CU159" i="1"/>
  <c r="CT159" i="1"/>
  <c r="CP159" i="1"/>
  <c r="CN159" i="1"/>
  <c r="CM159" i="1"/>
  <c r="CI159" i="1"/>
  <c r="CG159" i="1"/>
  <c r="CF159" i="1"/>
  <c r="CB159" i="1"/>
  <c r="BZ159" i="1"/>
  <c r="BU159" i="1"/>
  <c r="BT159" i="1"/>
  <c r="BR159" i="1"/>
  <c r="BQ159" i="1"/>
  <c r="BK159" i="1"/>
  <c r="BJ159" i="1"/>
  <c r="BD159" i="1"/>
  <c r="BC159" i="1"/>
  <c r="AW159" i="1"/>
  <c r="AV159" i="1"/>
  <c r="AP159" i="1"/>
  <c r="AO159" i="1"/>
  <c r="AK159" i="1"/>
  <c r="AG159" i="1"/>
  <c r="AF159" i="1"/>
  <c r="Z159" i="1"/>
  <c r="Y159" i="1"/>
  <c r="U159" i="1"/>
  <c r="W159" i="1" s="1"/>
  <c r="S159" i="1"/>
  <c r="FG158" i="1"/>
  <c r="FH158" i="1" s="1"/>
  <c r="FC158" i="1"/>
  <c r="FD158" i="1" s="1"/>
  <c r="FA158" i="1"/>
  <c r="FB158" i="1" s="1"/>
  <c r="EY158" i="1"/>
  <c r="EZ158" i="1" s="1"/>
  <c r="EW158" i="1"/>
  <c r="EX158" i="1" s="1"/>
  <c r="EU158" i="1"/>
  <c r="ES158" i="1"/>
  <c r="ET158" i="1" s="1"/>
  <c r="EQ158" i="1"/>
  <c r="ER158" i="1" s="1"/>
  <c r="EO158" i="1"/>
  <c r="EP158" i="1" s="1"/>
  <c r="EM158" i="1"/>
  <c r="EN158" i="1" s="1"/>
  <c r="EK158" i="1"/>
  <c r="EI158" i="1"/>
  <c r="EJ158" i="1" s="1"/>
  <c r="EG158" i="1"/>
  <c r="EB158" i="1"/>
  <c r="EA158" i="1"/>
  <c r="DV158" i="1"/>
  <c r="DL158" i="1"/>
  <c r="DK158" i="1"/>
  <c r="DI158" i="1"/>
  <c r="DH158" i="1"/>
  <c r="DD158" i="1"/>
  <c r="DB158" i="1"/>
  <c r="DA158" i="1"/>
  <c r="CW158" i="1"/>
  <c r="CU158" i="1"/>
  <c r="CT158" i="1"/>
  <c r="CP158" i="1"/>
  <c r="CN158" i="1"/>
  <c r="CM158" i="1"/>
  <c r="CI158" i="1"/>
  <c r="CG158" i="1"/>
  <c r="CF158" i="1"/>
  <c r="CB158" i="1"/>
  <c r="BZ158" i="1"/>
  <c r="BU158" i="1"/>
  <c r="BT158" i="1"/>
  <c r="BR158" i="1"/>
  <c r="BQ158" i="1"/>
  <c r="BK158" i="1"/>
  <c r="BJ158" i="1"/>
  <c r="BD158" i="1"/>
  <c r="BC158" i="1"/>
  <c r="AW158" i="1"/>
  <c r="AV158" i="1"/>
  <c r="AP158" i="1"/>
  <c r="AO158" i="1"/>
  <c r="AK158" i="1"/>
  <c r="AG158" i="1"/>
  <c r="AF158" i="1"/>
  <c r="Z158" i="1"/>
  <c r="Y158" i="1"/>
  <c r="U158" i="1"/>
  <c r="S158" i="1"/>
  <c r="FG157" i="1"/>
  <c r="FH157" i="1" s="1"/>
  <c r="FC157" i="1"/>
  <c r="FD157" i="1" s="1"/>
  <c r="FA157" i="1"/>
  <c r="FB157" i="1" s="1"/>
  <c r="EY157" i="1"/>
  <c r="EZ157" i="1" s="1"/>
  <c r="EW157" i="1"/>
  <c r="EX157" i="1" s="1"/>
  <c r="EU157" i="1"/>
  <c r="ES157" i="1"/>
  <c r="ET157" i="1" s="1"/>
  <c r="EQ157" i="1"/>
  <c r="ER157" i="1" s="1"/>
  <c r="EO157" i="1"/>
  <c r="EP157" i="1" s="1"/>
  <c r="EM157" i="1"/>
  <c r="EN157" i="1" s="1"/>
  <c r="EK157" i="1"/>
  <c r="EI157" i="1"/>
  <c r="EJ157" i="1" s="1"/>
  <c r="EG157" i="1"/>
  <c r="EB157" i="1"/>
  <c r="EA157" i="1"/>
  <c r="DV157" i="1"/>
  <c r="DL157" i="1"/>
  <c r="DK157" i="1"/>
  <c r="DI157" i="1"/>
  <c r="DH157" i="1"/>
  <c r="DD157" i="1"/>
  <c r="DB157" i="1"/>
  <c r="DA157" i="1"/>
  <c r="CW157" i="1"/>
  <c r="CU157" i="1"/>
  <c r="CT157" i="1"/>
  <c r="CP157" i="1"/>
  <c r="CN157" i="1"/>
  <c r="CM157" i="1"/>
  <c r="CI157" i="1"/>
  <c r="CG157" i="1"/>
  <c r="CF157" i="1"/>
  <c r="CB157" i="1"/>
  <c r="CD157" i="1" s="1"/>
  <c r="BZ157" i="1"/>
  <c r="BU157" i="1"/>
  <c r="BT157" i="1"/>
  <c r="BR157" i="1"/>
  <c r="BQ157" i="1"/>
  <c r="BK157" i="1"/>
  <c r="BJ157" i="1"/>
  <c r="BD157" i="1"/>
  <c r="BC157" i="1"/>
  <c r="AW157" i="1"/>
  <c r="AV157" i="1"/>
  <c r="AP157" i="1"/>
  <c r="AO157" i="1"/>
  <c r="AK157" i="1"/>
  <c r="AG157" i="1"/>
  <c r="AF157" i="1"/>
  <c r="Z157" i="1"/>
  <c r="Y157" i="1"/>
  <c r="U157" i="1"/>
  <c r="S157" i="1"/>
  <c r="FG156" i="1"/>
  <c r="FH156" i="1" s="1"/>
  <c r="FC156" i="1"/>
  <c r="FD156" i="1" s="1"/>
  <c r="FA156" i="1"/>
  <c r="FB156" i="1" s="1"/>
  <c r="EY156" i="1"/>
  <c r="EZ156" i="1" s="1"/>
  <c r="EW156" i="1"/>
  <c r="EX156" i="1" s="1"/>
  <c r="EU156" i="1"/>
  <c r="ES156" i="1"/>
  <c r="ET156" i="1" s="1"/>
  <c r="EQ156" i="1"/>
  <c r="ER156" i="1" s="1"/>
  <c r="EO156" i="1"/>
  <c r="EP156" i="1" s="1"/>
  <c r="EM156" i="1"/>
  <c r="EN156" i="1" s="1"/>
  <c r="EK156" i="1"/>
  <c r="EI156" i="1"/>
  <c r="EJ156" i="1" s="1"/>
  <c r="EG156" i="1"/>
  <c r="EB156" i="1"/>
  <c r="EA156" i="1"/>
  <c r="DV156" i="1"/>
  <c r="DL156" i="1"/>
  <c r="DK156" i="1"/>
  <c r="DI156" i="1"/>
  <c r="DH156" i="1"/>
  <c r="DD156" i="1"/>
  <c r="DB156" i="1"/>
  <c r="DA156" i="1"/>
  <c r="CW156" i="1"/>
  <c r="CU156" i="1"/>
  <c r="CT156" i="1"/>
  <c r="CP156" i="1"/>
  <c r="CN156" i="1"/>
  <c r="CM156" i="1"/>
  <c r="CI156" i="1"/>
  <c r="CG156" i="1"/>
  <c r="CF156" i="1"/>
  <c r="CB156" i="1"/>
  <c r="BZ156" i="1"/>
  <c r="BU156" i="1"/>
  <c r="BT156" i="1"/>
  <c r="BR156" i="1"/>
  <c r="BQ156" i="1"/>
  <c r="BK156" i="1"/>
  <c r="BJ156" i="1"/>
  <c r="BD156" i="1"/>
  <c r="BC156" i="1"/>
  <c r="AW156" i="1"/>
  <c r="AV156" i="1"/>
  <c r="BS156" i="1"/>
  <c r="AP156" i="1"/>
  <c r="AO156" i="1"/>
  <c r="AK156" i="1"/>
  <c r="AM156" i="1" s="1"/>
  <c r="AG156" i="1"/>
  <c r="AF156" i="1"/>
  <c r="Z156" i="1"/>
  <c r="Y156" i="1"/>
  <c r="U156" i="1"/>
  <c r="W156" i="1" s="1"/>
  <c r="S156" i="1"/>
  <c r="FG155" i="1"/>
  <c r="FH155" i="1" s="1"/>
  <c r="FC155" i="1"/>
  <c r="FD155" i="1" s="1"/>
  <c r="FA155" i="1"/>
  <c r="FB155" i="1" s="1"/>
  <c r="EY155" i="1"/>
  <c r="EZ155" i="1" s="1"/>
  <c r="EW155" i="1"/>
  <c r="EX155" i="1" s="1"/>
  <c r="EU155" i="1"/>
  <c r="ES155" i="1"/>
  <c r="ET155" i="1" s="1"/>
  <c r="EQ155" i="1"/>
  <c r="ER155" i="1" s="1"/>
  <c r="EO155" i="1"/>
  <c r="EP155" i="1" s="1"/>
  <c r="EM155" i="1"/>
  <c r="EN155" i="1" s="1"/>
  <c r="EK155" i="1"/>
  <c r="EI155" i="1"/>
  <c r="EJ155" i="1" s="1"/>
  <c r="EG155" i="1"/>
  <c r="EB155" i="1"/>
  <c r="EA155" i="1"/>
  <c r="DV155" i="1"/>
  <c r="DL155" i="1"/>
  <c r="DK155" i="1"/>
  <c r="DI155" i="1"/>
  <c r="DH155" i="1"/>
  <c r="DD155" i="1"/>
  <c r="DB155" i="1"/>
  <c r="DA155" i="1"/>
  <c r="CW155" i="1"/>
  <c r="CU155" i="1"/>
  <c r="CT155" i="1"/>
  <c r="CP155" i="1"/>
  <c r="CN155" i="1"/>
  <c r="CM155" i="1"/>
  <c r="CI155" i="1"/>
  <c r="CG155" i="1"/>
  <c r="CF155" i="1"/>
  <c r="CB155" i="1"/>
  <c r="BZ155" i="1"/>
  <c r="BU155" i="1"/>
  <c r="BT155" i="1"/>
  <c r="BR155" i="1"/>
  <c r="BQ155" i="1"/>
  <c r="BK155" i="1"/>
  <c r="BJ155" i="1"/>
  <c r="BD155" i="1"/>
  <c r="BC155" i="1"/>
  <c r="AW155" i="1"/>
  <c r="AV155" i="1"/>
  <c r="BS155" i="1"/>
  <c r="AP155" i="1"/>
  <c r="AO155" i="1"/>
  <c r="AK155" i="1"/>
  <c r="AM155" i="1" s="1"/>
  <c r="AG155" i="1"/>
  <c r="AF155" i="1"/>
  <c r="Z155" i="1"/>
  <c r="Y155" i="1"/>
  <c r="U155" i="1"/>
  <c r="S155" i="1"/>
  <c r="FG154" i="1"/>
  <c r="FH154" i="1" s="1"/>
  <c r="FC154" i="1"/>
  <c r="FD154" i="1" s="1"/>
  <c r="FA154" i="1"/>
  <c r="FB154" i="1" s="1"/>
  <c r="EY154" i="1"/>
  <c r="EZ154" i="1" s="1"/>
  <c r="EW154" i="1"/>
  <c r="EX154" i="1" s="1"/>
  <c r="EU154" i="1"/>
  <c r="ES154" i="1"/>
  <c r="ET154" i="1" s="1"/>
  <c r="EQ154" i="1"/>
  <c r="ER154" i="1" s="1"/>
  <c r="EO154" i="1"/>
  <c r="EP154" i="1" s="1"/>
  <c r="EM154" i="1"/>
  <c r="EN154" i="1" s="1"/>
  <c r="EK154" i="1"/>
  <c r="EI154" i="1"/>
  <c r="EJ154" i="1" s="1"/>
  <c r="EG154" i="1"/>
  <c r="EB154" i="1"/>
  <c r="EA154" i="1"/>
  <c r="DV154" i="1"/>
  <c r="DL154" i="1"/>
  <c r="DK154" i="1"/>
  <c r="DI154" i="1"/>
  <c r="DH154" i="1"/>
  <c r="DD154" i="1"/>
  <c r="DB154" i="1"/>
  <c r="DA154" i="1"/>
  <c r="CW154" i="1"/>
  <c r="CU154" i="1"/>
  <c r="CT154" i="1"/>
  <c r="CP154" i="1"/>
  <c r="CN154" i="1"/>
  <c r="CM154" i="1"/>
  <c r="CI154" i="1"/>
  <c r="CG154" i="1"/>
  <c r="CF154" i="1"/>
  <c r="CB154" i="1"/>
  <c r="CD154" i="1" s="1"/>
  <c r="BZ154" i="1"/>
  <c r="BU154" i="1"/>
  <c r="BT154" i="1"/>
  <c r="BR154" i="1"/>
  <c r="BQ154" i="1"/>
  <c r="BK154" i="1"/>
  <c r="BJ154" i="1"/>
  <c r="BD154" i="1"/>
  <c r="BC154" i="1"/>
  <c r="AW154" i="1"/>
  <c r="AV154" i="1"/>
  <c r="AP154" i="1"/>
  <c r="AO154" i="1"/>
  <c r="AK154" i="1"/>
  <c r="AG154" i="1"/>
  <c r="AF154" i="1"/>
  <c r="Z154" i="1"/>
  <c r="Y154" i="1"/>
  <c r="U154" i="1"/>
  <c r="W154" i="1" s="1"/>
  <c r="S154" i="1"/>
  <c r="FG153" i="1"/>
  <c r="FH153" i="1" s="1"/>
  <c r="FC153" i="1"/>
  <c r="FD153" i="1" s="1"/>
  <c r="FA153" i="1"/>
  <c r="FB153" i="1" s="1"/>
  <c r="EY153" i="1"/>
  <c r="EZ153" i="1" s="1"/>
  <c r="EW153" i="1"/>
  <c r="EX153" i="1" s="1"/>
  <c r="EU153" i="1"/>
  <c r="ES153" i="1"/>
  <c r="ET153" i="1" s="1"/>
  <c r="EQ153" i="1"/>
  <c r="ER153" i="1" s="1"/>
  <c r="EO153" i="1"/>
  <c r="EP153" i="1" s="1"/>
  <c r="EM153" i="1"/>
  <c r="EN153" i="1" s="1"/>
  <c r="EK153" i="1"/>
  <c r="EI153" i="1"/>
  <c r="EJ153" i="1" s="1"/>
  <c r="EG153" i="1"/>
  <c r="EB153" i="1"/>
  <c r="EA153" i="1"/>
  <c r="DV153" i="1"/>
  <c r="DL153" i="1"/>
  <c r="DK153" i="1"/>
  <c r="DI153" i="1"/>
  <c r="DH153" i="1"/>
  <c r="DD153" i="1"/>
  <c r="DB153" i="1"/>
  <c r="DA153" i="1"/>
  <c r="CW153" i="1"/>
  <c r="CU153" i="1"/>
  <c r="CT153" i="1"/>
  <c r="CP153" i="1"/>
  <c r="CN153" i="1"/>
  <c r="CM153" i="1"/>
  <c r="CI153" i="1"/>
  <c r="CG153" i="1"/>
  <c r="CF153" i="1"/>
  <c r="CB153" i="1"/>
  <c r="BZ153" i="1"/>
  <c r="BU153" i="1"/>
  <c r="BT153" i="1"/>
  <c r="BR153" i="1"/>
  <c r="BQ153" i="1"/>
  <c r="BK153" i="1"/>
  <c r="BJ153" i="1"/>
  <c r="BD153" i="1"/>
  <c r="BC153" i="1"/>
  <c r="BS153" i="1"/>
  <c r="AW153" i="1"/>
  <c r="AV153" i="1"/>
  <c r="AP153" i="1"/>
  <c r="AO153" i="1"/>
  <c r="AK153" i="1"/>
  <c r="AM153" i="1" s="1"/>
  <c r="AG153" i="1"/>
  <c r="AF153" i="1"/>
  <c r="Z153" i="1"/>
  <c r="Y153" i="1"/>
  <c r="U153" i="1"/>
  <c r="W153" i="1" s="1"/>
  <c r="S153" i="1"/>
  <c r="FG152" i="1"/>
  <c r="FH152" i="1" s="1"/>
  <c r="FC152" i="1"/>
  <c r="FD152" i="1" s="1"/>
  <c r="FA152" i="1"/>
  <c r="FB152" i="1" s="1"/>
  <c r="EY152" i="1"/>
  <c r="EZ152" i="1" s="1"/>
  <c r="EW152" i="1"/>
  <c r="EX152" i="1" s="1"/>
  <c r="EU152" i="1"/>
  <c r="ES152" i="1"/>
  <c r="ET152" i="1" s="1"/>
  <c r="EQ152" i="1"/>
  <c r="ER152" i="1" s="1"/>
  <c r="EO152" i="1"/>
  <c r="EP152" i="1" s="1"/>
  <c r="EM152" i="1"/>
  <c r="EN152" i="1" s="1"/>
  <c r="EK152" i="1"/>
  <c r="EI152" i="1"/>
  <c r="EJ152" i="1" s="1"/>
  <c r="EG152" i="1"/>
  <c r="EB152" i="1"/>
  <c r="EA152" i="1"/>
  <c r="DV152" i="1"/>
  <c r="DL152" i="1"/>
  <c r="DK152" i="1"/>
  <c r="DI152" i="1"/>
  <c r="DH152" i="1"/>
  <c r="DD152" i="1"/>
  <c r="DB152" i="1"/>
  <c r="DA152" i="1"/>
  <c r="CW152" i="1"/>
  <c r="CU152" i="1"/>
  <c r="CT152" i="1"/>
  <c r="CP152" i="1"/>
  <c r="CN152" i="1"/>
  <c r="CM152" i="1"/>
  <c r="CI152" i="1"/>
  <c r="CG152" i="1"/>
  <c r="CF152" i="1"/>
  <c r="CB152" i="1"/>
  <c r="BZ152" i="1"/>
  <c r="BU152" i="1"/>
  <c r="BT152" i="1"/>
  <c r="BR152" i="1"/>
  <c r="BQ152" i="1"/>
  <c r="BK152" i="1"/>
  <c r="BJ152" i="1"/>
  <c r="BD152" i="1"/>
  <c r="BC152" i="1"/>
  <c r="AW152" i="1"/>
  <c r="AV152" i="1"/>
  <c r="AP152" i="1"/>
  <c r="AO152" i="1"/>
  <c r="AK152" i="1"/>
  <c r="AG152" i="1"/>
  <c r="AF152" i="1"/>
  <c r="Z152" i="1"/>
  <c r="Y152" i="1"/>
  <c r="U152" i="1"/>
  <c r="S152" i="1"/>
  <c r="FG151" i="1"/>
  <c r="FH151" i="1" s="1"/>
  <c r="FC151" i="1"/>
  <c r="FD151" i="1" s="1"/>
  <c r="FA151" i="1"/>
  <c r="FB151" i="1" s="1"/>
  <c r="EY151" i="1"/>
  <c r="EZ151" i="1" s="1"/>
  <c r="EW151" i="1"/>
  <c r="EX151" i="1" s="1"/>
  <c r="EU151" i="1"/>
  <c r="ES151" i="1"/>
  <c r="ET151" i="1" s="1"/>
  <c r="EQ151" i="1"/>
  <c r="ER151" i="1" s="1"/>
  <c r="EO151" i="1"/>
  <c r="EP151" i="1" s="1"/>
  <c r="EM151" i="1"/>
  <c r="EN151" i="1" s="1"/>
  <c r="EK151" i="1"/>
  <c r="EI151" i="1"/>
  <c r="EJ151" i="1" s="1"/>
  <c r="EG151" i="1"/>
  <c r="EB151" i="1"/>
  <c r="EA151" i="1"/>
  <c r="DV151" i="1"/>
  <c r="DL151" i="1"/>
  <c r="DK151" i="1"/>
  <c r="DI151" i="1"/>
  <c r="DH151" i="1"/>
  <c r="DD151" i="1"/>
  <c r="DB151" i="1"/>
  <c r="DA151" i="1"/>
  <c r="CW151" i="1"/>
  <c r="CU151" i="1"/>
  <c r="CT151" i="1"/>
  <c r="CP151" i="1"/>
  <c r="CN151" i="1"/>
  <c r="CM151" i="1"/>
  <c r="CI151" i="1"/>
  <c r="CG151" i="1"/>
  <c r="CF151" i="1"/>
  <c r="CB151" i="1"/>
  <c r="CD151" i="1" s="1"/>
  <c r="BZ151" i="1"/>
  <c r="BU151" i="1"/>
  <c r="BT151" i="1"/>
  <c r="BR151" i="1"/>
  <c r="BQ151" i="1"/>
  <c r="BK151" i="1"/>
  <c r="BJ151" i="1"/>
  <c r="BD151" i="1"/>
  <c r="BC151" i="1"/>
  <c r="AW151" i="1"/>
  <c r="AV151" i="1"/>
  <c r="AP151" i="1"/>
  <c r="AO151" i="1"/>
  <c r="AK151" i="1"/>
  <c r="AG151" i="1"/>
  <c r="AF151" i="1"/>
  <c r="Z151" i="1"/>
  <c r="Y151" i="1"/>
  <c r="U151" i="1"/>
  <c r="S151" i="1"/>
  <c r="FG150" i="1"/>
  <c r="FH150" i="1" s="1"/>
  <c r="FC150" i="1"/>
  <c r="FD150" i="1" s="1"/>
  <c r="FA150" i="1"/>
  <c r="FB150" i="1" s="1"/>
  <c r="EY150" i="1"/>
  <c r="EZ150" i="1" s="1"/>
  <c r="EW150" i="1"/>
  <c r="EX150" i="1" s="1"/>
  <c r="EU150" i="1"/>
  <c r="ES150" i="1"/>
  <c r="ET150" i="1" s="1"/>
  <c r="EQ150" i="1"/>
  <c r="ER150" i="1" s="1"/>
  <c r="EO150" i="1"/>
  <c r="EP150" i="1" s="1"/>
  <c r="EM150" i="1"/>
  <c r="EN150" i="1" s="1"/>
  <c r="EK150" i="1"/>
  <c r="EI150" i="1"/>
  <c r="EJ150" i="1" s="1"/>
  <c r="EG150" i="1"/>
  <c r="EB150" i="1"/>
  <c r="EA150" i="1"/>
  <c r="DV150" i="1"/>
  <c r="DL150" i="1"/>
  <c r="DK150" i="1"/>
  <c r="DI150" i="1"/>
  <c r="DH150" i="1"/>
  <c r="DD150" i="1"/>
  <c r="DB150" i="1"/>
  <c r="DA150" i="1"/>
  <c r="CW150" i="1"/>
  <c r="CU150" i="1"/>
  <c r="CT150" i="1"/>
  <c r="CP150" i="1"/>
  <c r="CN150" i="1"/>
  <c r="CM150" i="1"/>
  <c r="CI150" i="1"/>
  <c r="CG150" i="1"/>
  <c r="CF150" i="1"/>
  <c r="CB150" i="1"/>
  <c r="BZ150" i="1"/>
  <c r="BU150" i="1"/>
  <c r="BT150" i="1"/>
  <c r="BR150" i="1"/>
  <c r="BQ150" i="1"/>
  <c r="BK150" i="1"/>
  <c r="BJ150" i="1"/>
  <c r="BD150" i="1"/>
  <c r="BC150" i="1"/>
  <c r="AW150" i="1"/>
  <c r="AV150" i="1"/>
  <c r="AP150" i="1"/>
  <c r="AO150" i="1"/>
  <c r="AK150" i="1"/>
  <c r="AG150" i="1"/>
  <c r="AF150" i="1"/>
  <c r="Z150" i="1"/>
  <c r="Y150" i="1"/>
  <c r="U150" i="1"/>
  <c r="W150" i="1" s="1"/>
  <c r="S150" i="1"/>
  <c r="FG149" i="1"/>
  <c r="FH149" i="1" s="1"/>
  <c r="FC149" i="1"/>
  <c r="FD149" i="1" s="1"/>
  <c r="FA149" i="1"/>
  <c r="FB149" i="1" s="1"/>
  <c r="EY149" i="1"/>
  <c r="EZ149" i="1" s="1"/>
  <c r="EW149" i="1"/>
  <c r="EX149" i="1" s="1"/>
  <c r="EU149" i="1"/>
  <c r="ES149" i="1"/>
  <c r="ET149" i="1" s="1"/>
  <c r="EQ149" i="1"/>
  <c r="ER149" i="1" s="1"/>
  <c r="EO149" i="1"/>
  <c r="EP149" i="1" s="1"/>
  <c r="EM149" i="1"/>
  <c r="EN149" i="1" s="1"/>
  <c r="EK149" i="1"/>
  <c r="EI149" i="1"/>
  <c r="EJ149" i="1" s="1"/>
  <c r="EG149" i="1"/>
  <c r="EB149" i="1"/>
  <c r="EA149" i="1"/>
  <c r="DV149" i="1"/>
  <c r="DL149" i="1"/>
  <c r="DK149" i="1"/>
  <c r="DI149" i="1"/>
  <c r="DH149" i="1"/>
  <c r="DD149" i="1"/>
  <c r="DB149" i="1"/>
  <c r="DA149" i="1"/>
  <c r="CW149" i="1"/>
  <c r="CU149" i="1"/>
  <c r="CT149" i="1"/>
  <c r="CP149" i="1"/>
  <c r="CN149" i="1"/>
  <c r="CM149" i="1"/>
  <c r="CI149" i="1"/>
  <c r="CG149" i="1"/>
  <c r="CF149" i="1"/>
  <c r="CB149" i="1"/>
  <c r="CD149" i="1" s="1"/>
  <c r="BZ149" i="1"/>
  <c r="BU149" i="1"/>
  <c r="BT149" i="1"/>
  <c r="BR149" i="1"/>
  <c r="BQ149" i="1"/>
  <c r="BK149" i="1"/>
  <c r="BJ149" i="1"/>
  <c r="BD149" i="1"/>
  <c r="BC149" i="1"/>
  <c r="AW149" i="1"/>
  <c r="AV149" i="1"/>
  <c r="AP149" i="1"/>
  <c r="AO149" i="1"/>
  <c r="AK149" i="1"/>
  <c r="AG149" i="1"/>
  <c r="AF149" i="1"/>
  <c r="Z149" i="1"/>
  <c r="Y149" i="1"/>
  <c r="U149" i="1"/>
  <c r="S149" i="1"/>
  <c r="FG148" i="1"/>
  <c r="FH148" i="1" s="1"/>
  <c r="FC148" i="1"/>
  <c r="FD148" i="1" s="1"/>
  <c r="FA148" i="1"/>
  <c r="FB148" i="1" s="1"/>
  <c r="EY148" i="1"/>
  <c r="EZ148" i="1" s="1"/>
  <c r="EW148" i="1"/>
  <c r="EX148" i="1" s="1"/>
  <c r="EU148" i="1"/>
  <c r="ES148" i="1"/>
  <c r="ET148" i="1" s="1"/>
  <c r="EQ148" i="1"/>
  <c r="ER148" i="1" s="1"/>
  <c r="EO148" i="1"/>
  <c r="EP148" i="1" s="1"/>
  <c r="EM148" i="1"/>
  <c r="EN148" i="1" s="1"/>
  <c r="EK148" i="1"/>
  <c r="EI148" i="1"/>
  <c r="EJ148" i="1" s="1"/>
  <c r="EG148" i="1"/>
  <c r="EB148" i="1"/>
  <c r="EA148" i="1"/>
  <c r="DV148" i="1"/>
  <c r="DL148" i="1"/>
  <c r="DK148" i="1"/>
  <c r="DI148" i="1"/>
  <c r="DH148" i="1"/>
  <c r="DD148" i="1"/>
  <c r="DB148" i="1"/>
  <c r="DA148" i="1"/>
  <c r="CW148" i="1"/>
  <c r="CU148" i="1"/>
  <c r="CT148" i="1"/>
  <c r="CP148" i="1"/>
  <c r="CN148" i="1"/>
  <c r="CM148" i="1"/>
  <c r="CI148" i="1"/>
  <c r="CG148" i="1"/>
  <c r="CF148" i="1"/>
  <c r="CB148" i="1"/>
  <c r="BZ148" i="1"/>
  <c r="BU148" i="1"/>
  <c r="BT148" i="1"/>
  <c r="BR148" i="1"/>
  <c r="BQ148" i="1"/>
  <c r="BK148" i="1"/>
  <c r="BJ148" i="1"/>
  <c r="BD148" i="1"/>
  <c r="BC148" i="1"/>
  <c r="BS148" i="1"/>
  <c r="AW148" i="1"/>
  <c r="AV148" i="1"/>
  <c r="AP148" i="1"/>
  <c r="AO148" i="1"/>
  <c r="AK148" i="1"/>
  <c r="AM148" i="1" s="1"/>
  <c r="AG148" i="1"/>
  <c r="AF148" i="1"/>
  <c r="Z148" i="1"/>
  <c r="Y148" i="1"/>
  <c r="U148" i="1"/>
  <c r="W148" i="1" s="1"/>
  <c r="S148" i="1"/>
  <c r="FG147" i="1"/>
  <c r="FH147" i="1" s="1"/>
  <c r="FC147" i="1"/>
  <c r="FD147" i="1" s="1"/>
  <c r="FA147" i="1"/>
  <c r="FB147" i="1" s="1"/>
  <c r="EY147" i="1"/>
  <c r="EZ147" i="1" s="1"/>
  <c r="EW147" i="1"/>
  <c r="EX147" i="1" s="1"/>
  <c r="EU147" i="1"/>
  <c r="ES147" i="1"/>
  <c r="ET147" i="1" s="1"/>
  <c r="EQ147" i="1"/>
  <c r="ER147" i="1" s="1"/>
  <c r="EO147" i="1"/>
  <c r="EP147" i="1" s="1"/>
  <c r="EM147" i="1"/>
  <c r="EN147" i="1" s="1"/>
  <c r="EK147" i="1"/>
  <c r="EI147" i="1"/>
  <c r="EJ147" i="1" s="1"/>
  <c r="EG147" i="1"/>
  <c r="EB147" i="1"/>
  <c r="EA147" i="1"/>
  <c r="DV147" i="1"/>
  <c r="DL147" i="1"/>
  <c r="DK147" i="1"/>
  <c r="DI147" i="1"/>
  <c r="DH147" i="1"/>
  <c r="DD147" i="1"/>
  <c r="DB147" i="1"/>
  <c r="DA147" i="1"/>
  <c r="CW147" i="1"/>
  <c r="CU147" i="1"/>
  <c r="CT147" i="1"/>
  <c r="CP147" i="1"/>
  <c r="CN147" i="1"/>
  <c r="CM147" i="1"/>
  <c r="CI147" i="1"/>
  <c r="CG147" i="1"/>
  <c r="CF147" i="1"/>
  <c r="CB147" i="1"/>
  <c r="BZ147" i="1"/>
  <c r="BU147" i="1"/>
  <c r="BT147" i="1"/>
  <c r="BR147" i="1"/>
  <c r="BQ147" i="1"/>
  <c r="BK147" i="1"/>
  <c r="BJ147" i="1"/>
  <c r="BD147" i="1"/>
  <c r="BC147" i="1"/>
  <c r="AW147" i="1"/>
  <c r="AV147" i="1"/>
  <c r="AP147" i="1"/>
  <c r="AO147" i="1"/>
  <c r="AK147" i="1"/>
  <c r="AG147" i="1"/>
  <c r="AF147" i="1"/>
  <c r="Z147" i="1"/>
  <c r="Y147" i="1"/>
  <c r="U147" i="1"/>
  <c r="W147" i="1" s="1"/>
  <c r="S147" i="1"/>
  <c r="FG146" i="1"/>
  <c r="FH146" i="1" s="1"/>
  <c r="FC146" i="1"/>
  <c r="FD146" i="1" s="1"/>
  <c r="FA146" i="1"/>
  <c r="FB146" i="1" s="1"/>
  <c r="EY146" i="1"/>
  <c r="EZ146" i="1" s="1"/>
  <c r="EW146" i="1"/>
  <c r="EX146" i="1" s="1"/>
  <c r="EU146" i="1"/>
  <c r="ES146" i="1"/>
  <c r="ET146" i="1" s="1"/>
  <c r="EQ146" i="1"/>
  <c r="ER146" i="1" s="1"/>
  <c r="EO146" i="1"/>
  <c r="EP146" i="1" s="1"/>
  <c r="EM146" i="1"/>
  <c r="EN146" i="1" s="1"/>
  <c r="EK146" i="1"/>
  <c r="EI146" i="1"/>
  <c r="EJ146" i="1" s="1"/>
  <c r="EG146" i="1"/>
  <c r="EB146" i="1"/>
  <c r="EA146" i="1"/>
  <c r="DV146" i="1"/>
  <c r="DL146" i="1"/>
  <c r="DK146" i="1"/>
  <c r="DI146" i="1"/>
  <c r="DH146" i="1"/>
  <c r="DD146" i="1"/>
  <c r="DB146" i="1"/>
  <c r="DA146" i="1"/>
  <c r="CW146" i="1"/>
  <c r="CU146" i="1"/>
  <c r="CT146" i="1"/>
  <c r="CP146" i="1"/>
  <c r="CN146" i="1"/>
  <c r="CM146" i="1"/>
  <c r="CI146" i="1"/>
  <c r="CG146" i="1"/>
  <c r="CF146" i="1"/>
  <c r="CB146" i="1"/>
  <c r="BZ146" i="1"/>
  <c r="BU146" i="1"/>
  <c r="BT146" i="1"/>
  <c r="BR146" i="1"/>
  <c r="BQ146" i="1"/>
  <c r="BK146" i="1"/>
  <c r="BJ146" i="1"/>
  <c r="BD146" i="1"/>
  <c r="BC146" i="1"/>
  <c r="AW146" i="1"/>
  <c r="AV146" i="1"/>
  <c r="AP146" i="1"/>
  <c r="AO146" i="1"/>
  <c r="AK146" i="1"/>
  <c r="AM146" i="1" s="1"/>
  <c r="AG146" i="1"/>
  <c r="AF146" i="1"/>
  <c r="Z146" i="1"/>
  <c r="Y146" i="1"/>
  <c r="U146" i="1"/>
  <c r="W146" i="1" s="1"/>
  <c r="S146" i="1"/>
  <c r="FG145" i="1"/>
  <c r="FH145" i="1" s="1"/>
  <c r="FC145" i="1"/>
  <c r="FD145" i="1" s="1"/>
  <c r="FA145" i="1"/>
  <c r="FB145" i="1" s="1"/>
  <c r="EY145" i="1"/>
  <c r="EZ145" i="1" s="1"/>
  <c r="EW145" i="1"/>
  <c r="EX145" i="1" s="1"/>
  <c r="EU145" i="1"/>
  <c r="ES145" i="1"/>
  <c r="ET145" i="1" s="1"/>
  <c r="EQ145" i="1"/>
  <c r="ER145" i="1" s="1"/>
  <c r="EO145" i="1"/>
  <c r="EP145" i="1" s="1"/>
  <c r="EM145" i="1"/>
  <c r="EN145" i="1" s="1"/>
  <c r="EK145" i="1"/>
  <c r="EI145" i="1"/>
  <c r="EJ145" i="1" s="1"/>
  <c r="EG145" i="1"/>
  <c r="EB145" i="1"/>
  <c r="EA145" i="1"/>
  <c r="DV145" i="1"/>
  <c r="DL145" i="1"/>
  <c r="DK145" i="1"/>
  <c r="DI145" i="1"/>
  <c r="DH145" i="1"/>
  <c r="DD145" i="1"/>
  <c r="DB145" i="1"/>
  <c r="DA145" i="1"/>
  <c r="CW145" i="1"/>
  <c r="CU145" i="1"/>
  <c r="CT145" i="1"/>
  <c r="CP145" i="1"/>
  <c r="CN145" i="1"/>
  <c r="CM145" i="1"/>
  <c r="CI145" i="1"/>
  <c r="CG145" i="1"/>
  <c r="CF145" i="1"/>
  <c r="CB145" i="1"/>
  <c r="BZ145" i="1"/>
  <c r="BU145" i="1"/>
  <c r="BT145" i="1"/>
  <c r="BR145" i="1"/>
  <c r="BQ145" i="1"/>
  <c r="BK145" i="1"/>
  <c r="BJ145" i="1"/>
  <c r="BD145" i="1"/>
  <c r="BC145" i="1"/>
  <c r="AW145" i="1"/>
  <c r="AV145" i="1"/>
  <c r="BS145" i="1"/>
  <c r="AP145" i="1"/>
  <c r="AO145" i="1"/>
  <c r="AK145" i="1"/>
  <c r="AG145" i="1"/>
  <c r="AF145" i="1"/>
  <c r="Z145" i="1"/>
  <c r="Y145" i="1"/>
  <c r="U145" i="1"/>
  <c r="S145" i="1"/>
  <c r="FG144" i="1"/>
  <c r="FH144" i="1" s="1"/>
  <c r="FC144" i="1"/>
  <c r="FD144" i="1" s="1"/>
  <c r="FA144" i="1"/>
  <c r="FB144" i="1" s="1"/>
  <c r="EY144" i="1"/>
  <c r="EZ144" i="1" s="1"/>
  <c r="EW144" i="1"/>
  <c r="EX144" i="1" s="1"/>
  <c r="EU144" i="1"/>
  <c r="ES144" i="1"/>
  <c r="ET144" i="1" s="1"/>
  <c r="EQ144" i="1"/>
  <c r="ER144" i="1" s="1"/>
  <c r="EO144" i="1"/>
  <c r="EP144" i="1" s="1"/>
  <c r="EM144" i="1"/>
  <c r="EN144" i="1" s="1"/>
  <c r="EK144" i="1"/>
  <c r="EI144" i="1"/>
  <c r="EJ144" i="1" s="1"/>
  <c r="EG144" i="1"/>
  <c r="EB144" i="1"/>
  <c r="EA144" i="1"/>
  <c r="DV144" i="1"/>
  <c r="DL144" i="1"/>
  <c r="DK144" i="1"/>
  <c r="DI144" i="1"/>
  <c r="DH144" i="1"/>
  <c r="DD144" i="1"/>
  <c r="DB144" i="1"/>
  <c r="DA144" i="1"/>
  <c r="CW144" i="1"/>
  <c r="CU144" i="1"/>
  <c r="CT144" i="1"/>
  <c r="CP144" i="1"/>
  <c r="CN144" i="1"/>
  <c r="CM144" i="1"/>
  <c r="CI144" i="1"/>
  <c r="CG144" i="1"/>
  <c r="CF144" i="1"/>
  <c r="CB144" i="1"/>
  <c r="BZ144" i="1"/>
  <c r="BU144" i="1"/>
  <c r="BT144" i="1"/>
  <c r="BR144" i="1"/>
  <c r="BQ144" i="1"/>
  <c r="BK144" i="1"/>
  <c r="BJ144" i="1"/>
  <c r="BD144" i="1"/>
  <c r="BC144" i="1"/>
  <c r="AW144" i="1"/>
  <c r="AV144" i="1"/>
  <c r="AP144" i="1"/>
  <c r="AO144" i="1"/>
  <c r="AK144" i="1"/>
  <c r="AM144" i="1" s="1"/>
  <c r="AG144" i="1"/>
  <c r="AF144" i="1"/>
  <c r="Z144" i="1"/>
  <c r="Y144" i="1"/>
  <c r="U144" i="1"/>
  <c r="S144" i="1"/>
  <c r="FG143" i="1"/>
  <c r="FH143" i="1" s="1"/>
  <c r="FC143" i="1"/>
  <c r="FD143" i="1" s="1"/>
  <c r="FA143" i="1"/>
  <c r="FB143" i="1" s="1"/>
  <c r="EY143" i="1"/>
  <c r="EZ143" i="1" s="1"/>
  <c r="EW143" i="1"/>
  <c r="EX143" i="1" s="1"/>
  <c r="EU143" i="1"/>
  <c r="ES143" i="1"/>
  <c r="ET143" i="1" s="1"/>
  <c r="EQ143" i="1"/>
  <c r="ER143" i="1" s="1"/>
  <c r="EO143" i="1"/>
  <c r="EP143" i="1" s="1"/>
  <c r="EM143" i="1"/>
  <c r="EN143" i="1" s="1"/>
  <c r="EK143" i="1"/>
  <c r="EI143" i="1"/>
  <c r="EJ143" i="1" s="1"/>
  <c r="EG143" i="1"/>
  <c r="EB143" i="1"/>
  <c r="EA143" i="1"/>
  <c r="DV143" i="1"/>
  <c r="DL143" i="1"/>
  <c r="DK143" i="1"/>
  <c r="DI143" i="1"/>
  <c r="DH143" i="1"/>
  <c r="DD143" i="1"/>
  <c r="DB143" i="1"/>
  <c r="DA143" i="1"/>
  <c r="CW143" i="1"/>
  <c r="CU143" i="1"/>
  <c r="CT143" i="1"/>
  <c r="CP143" i="1"/>
  <c r="CN143" i="1"/>
  <c r="CM143" i="1"/>
  <c r="CI143" i="1"/>
  <c r="CG143" i="1"/>
  <c r="CF143" i="1"/>
  <c r="CB143" i="1"/>
  <c r="BZ143" i="1"/>
  <c r="BU143" i="1"/>
  <c r="BT143" i="1"/>
  <c r="BR143" i="1"/>
  <c r="BQ143" i="1"/>
  <c r="BK143" i="1"/>
  <c r="BJ143" i="1"/>
  <c r="BD143" i="1"/>
  <c r="BC143" i="1"/>
  <c r="AW143" i="1"/>
  <c r="AV143" i="1"/>
  <c r="BS143" i="1"/>
  <c r="AP143" i="1"/>
  <c r="AO143" i="1"/>
  <c r="AK143" i="1"/>
  <c r="AG143" i="1"/>
  <c r="AF143" i="1"/>
  <c r="Z143" i="1"/>
  <c r="Y143" i="1"/>
  <c r="U143" i="1"/>
  <c r="W143" i="1" s="1"/>
  <c r="S143" i="1"/>
  <c r="FG142" i="1"/>
  <c r="FH142" i="1" s="1"/>
  <c r="FC142" i="1"/>
  <c r="FD142" i="1" s="1"/>
  <c r="FA142" i="1"/>
  <c r="FB142" i="1" s="1"/>
  <c r="EY142" i="1"/>
  <c r="EZ142" i="1" s="1"/>
  <c r="EW142" i="1"/>
  <c r="EX142" i="1" s="1"/>
  <c r="EU142" i="1"/>
  <c r="ES142" i="1"/>
  <c r="ET142" i="1" s="1"/>
  <c r="EQ142" i="1"/>
  <c r="ER142" i="1" s="1"/>
  <c r="EO142" i="1"/>
  <c r="EP142" i="1" s="1"/>
  <c r="EM142" i="1"/>
  <c r="EN142" i="1" s="1"/>
  <c r="EK142" i="1"/>
  <c r="EI142" i="1"/>
  <c r="EJ142" i="1" s="1"/>
  <c r="EG142" i="1"/>
  <c r="EB142" i="1"/>
  <c r="EA142" i="1"/>
  <c r="DV142" i="1"/>
  <c r="DL142" i="1"/>
  <c r="DK142" i="1"/>
  <c r="DI142" i="1"/>
  <c r="DH142" i="1"/>
  <c r="DD142" i="1"/>
  <c r="DB142" i="1"/>
  <c r="DA142" i="1"/>
  <c r="CW142" i="1"/>
  <c r="CU142" i="1"/>
  <c r="CT142" i="1"/>
  <c r="CP142" i="1"/>
  <c r="CN142" i="1"/>
  <c r="CM142" i="1"/>
  <c r="CI142" i="1"/>
  <c r="CG142" i="1"/>
  <c r="CF142" i="1"/>
  <c r="CB142" i="1"/>
  <c r="CD142" i="1" s="1"/>
  <c r="BZ142" i="1"/>
  <c r="BU142" i="1"/>
  <c r="BT142" i="1"/>
  <c r="BR142" i="1"/>
  <c r="BQ142" i="1"/>
  <c r="BK142" i="1"/>
  <c r="BJ142" i="1"/>
  <c r="BD142" i="1"/>
  <c r="BC142" i="1"/>
  <c r="AW142" i="1"/>
  <c r="AV142" i="1"/>
  <c r="AP142" i="1"/>
  <c r="AO142" i="1"/>
  <c r="AK142" i="1"/>
  <c r="AG142" i="1"/>
  <c r="AF142" i="1"/>
  <c r="Z142" i="1"/>
  <c r="Y142" i="1"/>
  <c r="U142" i="1"/>
  <c r="W142" i="1" s="1"/>
  <c r="S142" i="1"/>
  <c r="FG141" i="1"/>
  <c r="FH141" i="1" s="1"/>
  <c r="FC141" i="1"/>
  <c r="FD141" i="1" s="1"/>
  <c r="FA141" i="1"/>
  <c r="FB141" i="1" s="1"/>
  <c r="EY141" i="1"/>
  <c r="EZ141" i="1" s="1"/>
  <c r="EW141" i="1"/>
  <c r="EX141" i="1" s="1"/>
  <c r="EU141" i="1"/>
  <c r="ES141" i="1"/>
  <c r="ET141" i="1" s="1"/>
  <c r="EQ141" i="1"/>
  <c r="ER141" i="1" s="1"/>
  <c r="EO141" i="1"/>
  <c r="EP141" i="1" s="1"/>
  <c r="EM141" i="1"/>
  <c r="EN141" i="1" s="1"/>
  <c r="EK141" i="1"/>
  <c r="EI141" i="1"/>
  <c r="EJ141" i="1" s="1"/>
  <c r="EG141" i="1"/>
  <c r="EB141" i="1"/>
  <c r="EA141" i="1"/>
  <c r="DV141" i="1"/>
  <c r="DL141" i="1"/>
  <c r="DK141" i="1"/>
  <c r="DI141" i="1"/>
  <c r="DH141" i="1"/>
  <c r="DD141" i="1"/>
  <c r="DB141" i="1"/>
  <c r="DA141" i="1"/>
  <c r="CW141" i="1"/>
  <c r="CU141" i="1"/>
  <c r="CT141" i="1"/>
  <c r="CP141" i="1"/>
  <c r="CN141" i="1"/>
  <c r="CM141" i="1"/>
  <c r="CI141" i="1"/>
  <c r="CG141" i="1"/>
  <c r="CF141" i="1"/>
  <c r="CB141" i="1"/>
  <c r="BZ141" i="1"/>
  <c r="BU141" i="1"/>
  <c r="BT141" i="1"/>
  <c r="BR141" i="1"/>
  <c r="BQ141" i="1"/>
  <c r="BK141" i="1"/>
  <c r="BJ141" i="1"/>
  <c r="BS141" i="1"/>
  <c r="BD141" i="1"/>
  <c r="BC141" i="1"/>
  <c r="AW141" i="1"/>
  <c r="AV141" i="1"/>
  <c r="AP141" i="1"/>
  <c r="AO141" i="1"/>
  <c r="AK141" i="1"/>
  <c r="AM141" i="1" s="1"/>
  <c r="AG141" i="1"/>
  <c r="AF141" i="1"/>
  <c r="Z141" i="1"/>
  <c r="Y141" i="1"/>
  <c r="U141" i="1"/>
  <c r="S141" i="1"/>
  <c r="FG140" i="1"/>
  <c r="FH140" i="1" s="1"/>
  <c r="FC140" i="1"/>
  <c r="FD140" i="1" s="1"/>
  <c r="FA140" i="1"/>
  <c r="FB140" i="1" s="1"/>
  <c r="EY140" i="1"/>
  <c r="EZ140" i="1" s="1"/>
  <c r="EW140" i="1"/>
  <c r="EX140" i="1" s="1"/>
  <c r="EU140" i="1"/>
  <c r="ES140" i="1"/>
  <c r="ET140" i="1" s="1"/>
  <c r="EQ140" i="1"/>
  <c r="ER140" i="1" s="1"/>
  <c r="EO140" i="1"/>
  <c r="EP140" i="1" s="1"/>
  <c r="EM140" i="1"/>
  <c r="EN140" i="1" s="1"/>
  <c r="EK140" i="1"/>
  <c r="EI140" i="1"/>
  <c r="EJ140" i="1" s="1"/>
  <c r="EG140" i="1"/>
  <c r="EB140" i="1"/>
  <c r="EA140" i="1"/>
  <c r="DV140" i="1"/>
  <c r="DL140" i="1"/>
  <c r="DK140" i="1"/>
  <c r="DI140" i="1"/>
  <c r="DH140" i="1"/>
  <c r="DD140" i="1"/>
  <c r="DB140" i="1"/>
  <c r="DA140" i="1"/>
  <c r="CW140" i="1"/>
  <c r="CU140" i="1"/>
  <c r="CT140" i="1"/>
  <c r="CP140" i="1"/>
  <c r="CN140" i="1"/>
  <c r="CM140" i="1"/>
  <c r="CI140" i="1"/>
  <c r="CG140" i="1"/>
  <c r="CF140" i="1"/>
  <c r="CB140" i="1"/>
  <c r="BZ140" i="1"/>
  <c r="BU140" i="1"/>
  <c r="BT140" i="1"/>
  <c r="BR140" i="1"/>
  <c r="BQ140" i="1"/>
  <c r="BK140" i="1"/>
  <c r="BJ140" i="1"/>
  <c r="BD140" i="1"/>
  <c r="BC140" i="1"/>
  <c r="AW140" i="1"/>
  <c r="AV140" i="1"/>
  <c r="AP140" i="1"/>
  <c r="AO140" i="1"/>
  <c r="AK140" i="1"/>
  <c r="AM140" i="1" s="1"/>
  <c r="AG140" i="1"/>
  <c r="AF140" i="1"/>
  <c r="Z140" i="1"/>
  <c r="Y140" i="1"/>
  <c r="U140" i="1"/>
  <c r="W140" i="1" s="1"/>
  <c r="S140" i="1"/>
  <c r="FG139" i="1"/>
  <c r="FH139" i="1" s="1"/>
  <c r="FC139" i="1"/>
  <c r="FD139" i="1" s="1"/>
  <c r="FA139" i="1"/>
  <c r="FB139" i="1" s="1"/>
  <c r="EY139" i="1"/>
  <c r="EZ139" i="1" s="1"/>
  <c r="EW139" i="1"/>
  <c r="EX139" i="1" s="1"/>
  <c r="EU139" i="1"/>
  <c r="ES139" i="1"/>
  <c r="ET139" i="1" s="1"/>
  <c r="EQ139" i="1"/>
  <c r="ER139" i="1" s="1"/>
  <c r="EO139" i="1"/>
  <c r="EP139" i="1" s="1"/>
  <c r="EM139" i="1"/>
  <c r="EN139" i="1" s="1"/>
  <c r="EK139" i="1"/>
  <c r="EI139" i="1"/>
  <c r="EJ139" i="1" s="1"/>
  <c r="EG139" i="1"/>
  <c r="EB139" i="1"/>
  <c r="EA139" i="1"/>
  <c r="DV139" i="1"/>
  <c r="DL139" i="1"/>
  <c r="DK139" i="1"/>
  <c r="DI139" i="1"/>
  <c r="DH139" i="1"/>
  <c r="DD139" i="1"/>
  <c r="DB139" i="1"/>
  <c r="DA139" i="1"/>
  <c r="CW139" i="1"/>
  <c r="CU139" i="1"/>
  <c r="CT139" i="1"/>
  <c r="CP139" i="1"/>
  <c r="CN139" i="1"/>
  <c r="CM139" i="1"/>
  <c r="CI139" i="1"/>
  <c r="CG139" i="1"/>
  <c r="CF139" i="1"/>
  <c r="CB139" i="1"/>
  <c r="BZ139" i="1"/>
  <c r="BU139" i="1"/>
  <c r="BT139" i="1"/>
  <c r="BR139" i="1"/>
  <c r="BQ139" i="1"/>
  <c r="BK139" i="1"/>
  <c r="BJ139" i="1"/>
  <c r="BD139" i="1"/>
  <c r="BC139" i="1"/>
  <c r="AW139" i="1"/>
  <c r="AV139" i="1"/>
  <c r="BS139" i="1"/>
  <c r="AP139" i="1"/>
  <c r="AO139" i="1"/>
  <c r="AK139" i="1"/>
  <c r="AG139" i="1"/>
  <c r="AF139" i="1"/>
  <c r="Z139" i="1"/>
  <c r="Y139" i="1"/>
  <c r="U139" i="1"/>
  <c r="W139" i="1" s="1"/>
  <c r="S139" i="1"/>
  <c r="FG138" i="1"/>
  <c r="FH138" i="1" s="1"/>
  <c r="FC138" i="1"/>
  <c r="FD138" i="1" s="1"/>
  <c r="FA138" i="1"/>
  <c r="FB138" i="1" s="1"/>
  <c r="EY138" i="1"/>
  <c r="EZ138" i="1" s="1"/>
  <c r="EW138" i="1"/>
  <c r="EX138" i="1" s="1"/>
  <c r="EU138" i="1"/>
  <c r="ES138" i="1"/>
  <c r="ET138" i="1" s="1"/>
  <c r="EQ138" i="1"/>
  <c r="ER138" i="1" s="1"/>
  <c r="EO138" i="1"/>
  <c r="EP138" i="1" s="1"/>
  <c r="EM138" i="1"/>
  <c r="EN138" i="1" s="1"/>
  <c r="EK138" i="1"/>
  <c r="EI138" i="1"/>
  <c r="EJ138" i="1" s="1"/>
  <c r="EG138" i="1"/>
  <c r="EB138" i="1"/>
  <c r="EA138" i="1"/>
  <c r="DV138" i="1"/>
  <c r="DL138" i="1"/>
  <c r="DK138" i="1"/>
  <c r="DI138" i="1"/>
  <c r="DH138" i="1"/>
  <c r="DD138" i="1"/>
  <c r="DB138" i="1"/>
  <c r="DA138" i="1"/>
  <c r="CW138" i="1"/>
  <c r="CU138" i="1"/>
  <c r="CT138" i="1"/>
  <c r="CP138" i="1"/>
  <c r="CN138" i="1"/>
  <c r="CM138" i="1"/>
  <c r="CI138" i="1"/>
  <c r="CG138" i="1"/>
  <c r="CF138" i="1"/>
  <c r="CB138" i="1"/>
  <c r="CD138" i="1" s="1"/>
  <c r="BZ138" i="1"/>
  <c r="BU138" i="1"/>
  <c r="BT138" i="1"/>
  <c r="BR138" i="1"/>
  <c r="BQ138" i="1"/>
  <c r="BK138" i="1"/>
  <c r="BJ138" i="1"/>
  <c r="BD138" i="1"/>
  <c r="BC138" i="1"/>
  <c r="AW138" i="1"/>
  <c r="AV138" i="1"/>
  <c r="BS138" i="1"/>
  <c r="AP138" i="1"/>
  <c r="AO138" i="1"/>
  <c r="AK138" i="1"/>
  <c r="AM138" i="1" s="1"/>
  <c r="AG138" i="1"/>
  <c r="AF138" i="1"/>
  <c r="Z138" i="1"/>
  <c r="Y138" i="1"/>
  <c r="U138" i="1"/>
  <c r="S138" i="1"/>
  <c r="FG137" i="1"/>
  <c r="FH137" i="1" s="1"/>
  <c r="FC137" i="1"/>
  <c r="FD137" i="1" s="1"/>
  <c r="FA137" i="1"/>
  <c r="FB137" i="1" s="1"/>
  <c r="EY137" i="1"/>
  <c r="EZ137" i="1" s="1"/>
  <c r="EW137" i="1"/>
  <c r="EX137" i="1" s="1"/>
  <c r="EU137" i="1"/>
  <c r="ES137" i="1"/>
  <c r="ET137" i="1" s="1"/>
  <c r="EQ137" i="1"/>
  <c r="ER137" i="1" s="1"/>
  <c r="EO137" i="1"/>
  <c r="EP137" i="1" s="1"/>
  <c r="EM137" i="1"/>
  <c r="EN137" i="1" s="1"/>
  <c r="EK137" i="1"/>
  <c r="EI137" i="1"/>
  <c r="EJ137" i="1" s="1"/>
  <c r="EG137" i="1"/>
  <c r="EB137" i="1"/>
  <c r="EA137" i="1"/>
  <c r="DV137" i="1"/>
  <c r="DL137" i="1"/>
  <c r="DK137" i="1"/>
  <c r="DI137" i="1"/>
  <c r="DH137" i="1"/>
  <c r="DD137" i="1"/>
  <c r="DB137" i="1"/>
  <c r="DA137" i="1"/>
  <c r="CW137" i="1"/>
  <c r="CU137" i="1"/>
  <c r="CT137" i="1"/>
  <c r="CP137" i="1"/>
  <c r="CN137" i="1"/>
  <c r="CM137" i="1"/>
  <c r="CI137" i="1"/>
  <c r="CG137" i="1"/>
  <c r="CF137" i="1"/>
  <c r="CB137" i="1"/>
  <c r="CD137" i="1" s="1"/>
  <c r="BZ137" i="1"/>
  <c r="BU137" i="1"/>
  <c r="BT137" i="1"/>
  <c r="BR137" i="1"/>
  <c r="BQ137" i="1"/>
  <c r="BK137" i="1"/>
  <c r="BJ137" i="1"/>
  <c r="BD137" i="1"/>
  <c r="BC137" i="1"/>
  <c r="AW137" i="1"/>
  <c r="AV137" i="1"/>
  <c r="AP137" i="1"/>
  <c r="AO137" i="1"/>
  <c r="AK137" i="1"/>
  <c r="AG137" i="1"/>
  <c r="AF137" i="1"/>
  <c r="Z137" i="1"/>
  <c r="Y137" i="1"/>
  <c r="U137" i="1"/>
  <c r="W137" i="1" s="1"/>
  <c r="S137" i="1"/>
  <c r="FG136" i="1"/>
  <c r="FH136" i="1" s="1"/>
  <c r="FC136" i="1"/>
  <c r="FD136" i="1" s="1"/>
  <c r="FA136" i="1"/>
  <c r="FB136" i="1" s="1"/>
  <c r="EY136" i="1"/>
  <c r="EZ136" i="1" s="1"/>
  <c r="EW136" i="1"/>
  <c r="EX136" i="1" s="1"/>
  <c r="EU136" i="1"/>
  <c r="ES136" i="1"/>
  <c r="ET136" i="1" s="1"/>
  <c r="EQ136" i="1"/>
  <c r="ER136" i="1" s="1"/>
  <c r="EO136" i="1"/>
  <c r="EP136" i="1" s="1"/>
  <c r="EM136" i="1"/>
  <c r="EN136" i="1" s="1"/>
  <c r="EK136" i="1"/>
  <c r="EI136" i="1"/>
  <c r="EJ136" i="1" s="1"/>
  <c r="EG136" i="1"/>
  <c r="EB136" i="1"/>
  <c r="EA136" i="1"/>
  <c r="DV136" i="1"/>
  <c r="DL136" i="1"/>
  <c r="DK136" i="1"/>
  <c r="DI136" i="1"/>
  <c r="DH136" i="1"/>
  <c r="DD136" i="1"/>
  <c r="DB136" i="1"/>
  <c r="DA136" i="1"/>
  <c r="CW136" i="1"/>
  <c r="CU136" i="1"/>
  <c r="CT136" i="1"/>
  <c r="CP136" i="1"/>
  <c r="CN136" i="1"/>
  <c r="CM136" i="1"/>
  <c r="CI136" i="1"/>
  <c r="CG136" i="1"/>
  <c r="CF136" i="1"/>
  <c r="CB136" i="1"/>
  <c r="BZ136" i="1"/>
  <c r="BU136" i="1"/>
  <c r="BT136" i="1"/>
  <c r="BR136" i="1"/>
  <c r="BQ136" i="1"/>
  <c r="BK136" i="1"/>
  <c r="BJ136" i="1"/>
  <c r="BD136" i="1"/>
  <c r="BC136" i="1"/>
  <c r="AW136" i="1"/>
  <c r="AV136" i="1"/>
  <c r="AP136" i="1"/>
  <c r="AO136" i="1"/>
  <c r="AK136" i="1"/>
  <c r="AG136" i="1"/>
  <c r="AF136" i="1"/>
  <c r="Z136" i="1"/>
  <c r="Y136" i="1"/>
  <c r="U136" i="1"/>
  <c r="S136" i="1"/>
  <c r="FG135" i="1"/>
  <c r="FH135" i="1" s="1"/>
  <c r="FC135" i="1"/>
  <c r="FD135" i="1" s="1"/>
  <c r="FA135" i="1"/>
  <c r="FB135" i="1" s="1"/>
  <c r="EY135" i="1"/>
  <c r="EZ135" i="1" s="1"/>
  <c r="EW135" i="1"/>
  <c r="EX135" i="1" s="1"/>
  <c r="EU135" i="1"/>
  <c r="ES135" i="1"/>
  <c r="ET135" i="1" s="1"/>
  <c r="EQ135" i="1"/>
  <c r="ER135" i="1" s="1"/>
  <c r="EO135" i="1"/>
  <c r="EP135" i="1" s="1"/>
  <c r="EM135" i="1"/>
  <c r="EN135" i="1" s="1"/>
  <c r="EK135" i="1"/>
  <c r="EI135" i="1"/>
  <c r="EJ135" i="1" s="1"/>
  <c r="EG135" i="1"/>
  <c r="EB135" i="1"/>
  <c r="EA135" i="1"/>
  <c r="DV135" i="1"/>
  <c r="DL135" i="1"/>
  <c r="DK135" i="1"/>
  <c r="DI135" i="1"/>
  <c r="DH135" i="1"/>
  <c r="DD135" i="1"/>
  <c r="DB135" i="1"/>
  <c r="DA135" i="1"/>
  <c r="CW135" i="1"/>
  <c r="CU135" i="1"/>
  <c r="CT135" i="1"/>
  <c r="CP135" i="1"/>
  <c r="CN135" i="1"/>
  <c r="CM135" i="1"/>
  <c r="CI135" i="1"/>
  <c r="CG135" i="1"/>
  <c r="CF135" i="1"/>
  <c r="CB135" i="1"/>
  <c r="BZ135" i="1"/>
  <c r="BU135" i="1"/>
  <c r="BT135" i="1"/>
  <c r="BR135" i="1"/>
  <c r="BQ135" i="1"/>
  <c r="BK135" i="1"/>
  <c r="BJ135" i="1"/>
  <c r="BD135" i="1"/>
  <c r="BC135" i="1"/>
  <c r="AW135" i="1"/>
  <c r="AV135" i="1"/>
  <c r="AP135" i="1"/>
  <c r="AO135" i="1"/>
  <c r="AK135" i="1"/>
  <c r="AM135" i="1" s="1"/>
  <c r="AG135" i="1"/>
  <c r="AF135" i="1"/>
  <c r="Z135" i="1"/>
  <c r="Y135" i="1"/>
  <c r="U135" i="1"/>
  <c r="W135" i="1" s="1"/>
  <c r="S135" i="1"/>
  <c r="FG134" i="1"/>
  <c r="FH134" i="1" s="1"/>
  <c r="FC134" i="1"/>
  <c r="FD134" i="1" s="1"/>
  <c r="FA134" i="1"/>
  <c r="FB134" i="1" s="1"/>
  <c r="EY134" i="1"/>
  <c r="EZ134" i="1" s="1"/>
  <c r="EW134" i="1"/>
  <c r="EX134" i="1" s="1"/>
  <c r="EU134" i="1"/>
  <c r="ES134" i="1"/>
  <c r="ET134" i="1" s="1"/>
  <c r="EQ134" i="1"/>
  <c r="ER134" i="1" s="1"/>
  <c r="EO134" i="1"/>
  <c r="EP134" i="1" s="1"/>
  <c r="EM134" i="1"/>
  <c r="EN134" i="1" s="1"/>
  <c r="EK134" i="1"/>
  <c r="EI134" i="1"/>
  <c r="EJ134" i="1" s="1"/>
  <c r="EG134" i="1"/>
  <c r="EB134" i="1"/>
  <c r="EA134" i="1"/>
  <c r="DV134" i="1"/>
  <c r="DL134" i="1"/>
  <c r="DK134" i="1"/>
  <c r="DI134" i="1"/>
  <c r="DH134" i="1"/>
  <c r="DD134" i="1"/>
  <c r="DB134" i="1"/>
  <c r="DA134" i="1"/>
  <c r="CW134" i="1"/>
  <c r="CU134" i="1"/>
  <c r="CT134" i="1"/>
  <c r="CP134" i="1"/>
  <c r="CN134" i="1"/>
  <c r="CM134" i="1"/>
  <c r="CI134" i="1"/>
  <c r="CG134" i="1"/>
  <c r="CF134" i="1"/>
  <c r="CB134" i="1"/>
  <c r="CD134" i="1" s="1"/>
  <c r="BZ134" i="1"/>
  <c r="BU134" i="1"/>
  <c r="BT134" i="1"/>
  <c r="BR134" i="1"/>
  <c r="BQ134" i="1"/>
  <c r="BK134" i="1"/>
  <c r="BJ134" i="1"/>
  <c r="BD134" i="1"/>
  <c r="BC134" i="1"/>
  <c r="AW134" i="1"/>
  <c r="AV134" i="1"/>
  <c r="AP134" i="1"/>
  <c r="AO134" i="1"/>
  <c r="AK134" i="1"/>
  <c r="AM134" i="1" s="1"/>
  <c r="AG134" i="1"/>
  <c r="AF134" i="1"/>
  <c r="Z134" i="1"/>
  <c r="Y134" i="1"/>
  <c r="U134" i="1"/>
  <c r="S134" i="1"/>
  <c r="FG133" i="1"/>
  <c r="FH133" i="1" s="1"/>
  <c r="FC133" i="1"/>
  <c r="FD133" i="1" s="1"/>
  <c r="FA133" i="1"/>
  <c r="FB133" i="1" s="1"/>
  <c r="EY133" i="1"/>
  <c r="EZ133" i="1" s="1"/>
  <c r="EW133" i="1"/>
  <c r="EX133" i="1" s="1"/>
  <c r="EU133" i="1"/>
  <c r="ES133" i="1"/>
  <c r="ET133" i="1" s="1"/>
  <c r="EQ133" i="1"/>
  <c r="ER133" i="1" s="1"/>
  <c r="EO133" i="1"/>
  <c r="EP133" i="1" s="1"/>
  <c r="EM133" i="1"/>
  <c r="EN133" i="1" s="1"/>
  <c r="EK133" i="1"/>
  <c r="EI133" i="1"/>
  <c r="EJ133" i="1" s="1"/>
  <c r="EG133" i="1"/>
  <c r="EB133" i="1"/>
  <c r="EA133" i="1"/>
  <c r="DV133" i="1"/>
  <c r="DL133" i="1"/>
  <c r="DK133" i="1"/>
  <c r="DI133" i="1"/>
  <c r="DH133" i="1"/>
  <c r="DD133" i="1"/>
  <c r="DB133" i="1"/>
  <c r="DA133" i="1"/>
  <c r="CW133" i="1"/>
  <c r="CU133" i="1"/>
  <c r="CT133" i="1"/>
  <c r="CP133" i="1"/>
  <c r="CN133" i="1"/>
  <c r="CM133" i="1"/>
  <c r="CI133" i="1"/>
  <c r="CG133" i="1"/>
  <c r="CF133" i="1"/>
  <c r="CB133" i="1"/>
  <c r="CD133" i="1" s="1"/>
  <c r="BZ133" i="1"/>
  <c r="BU133" i="1"/>
  <c r="BT133" i="1"/>
  <c r="BR133" i="1"/>
  <c r="BQ133" i="1"/>
  <c r="BS133" i="1"/>
  <c r="BK133" i="1"/>
  <c r="BJ133" i="1"/>
  <c r="BD133" i="1"/>
  <c r="BC133" i="1"/>
  <c r="AW133" i="1"/>
  <c r="AV133" i="1"/>
  <c r="AP133" i="1"/>
  <c r="AO133" i="1"/>
  <c r="AK133" i="1"/>
  <c r="AG133" i="1"/>
  <c r="AF133" i="1"/>
  <c r="Z133" i="1"/>
  <c r="Y133" i="1"/>
  <c r="U133" i="1"/>
  <c r="W133" i="1" s="1"/>
  <c r="S133" i="1"/>
  <c r="FG132" i="1"/>
  <c r="FH132" i="1" s="1"/>
  <c r="FC132" i="1"/>
  <c r="FD132" i="1" s="1"/>
  <c r="FA132" i="1"/>
  <c r="FB132" i="1" s="1"/>
  <c r="EY132" i="1"/>
  <c r="EZ132" i="1" s="1"/>
  <c r="EW132" i="1"/>
  <c r="EX132" i="1" s="1"/>
  <c r="EU132" i="1"/>
  <c r="ES132" i="1"/>
  <c r="ET132" i="1" s="1"/>
  <c r="EQ132" i="1"/>
  <c r="ER132" i="1" s="1"/>
  <c r="EO132" i="1"/>
  <c r="EP132" i="1" s="1"/>
  <c r="EM132" i="1"/>
  <c r="EN132" i="1" s="1"/>
  <c r="EK132" i="1"/>
  <c r="EI132" i="1"/>
  <c r="EJ132" i="1" s="1"/>
  <c r="EG132" i="1"/>
  <c r="EB132" i="1"/>
  <c r="EA132" i="1"/>
  <c r="DV132" i="1"/>
  <c r="DL132" i="1"/>
  <c r="DK132" i="1"/>
  <c r="DI132" i="1"/>
  <c r="DH132" i="1"/>
  <c r="DD132" i="1"/>
  <c r="DB132" i="1"/>
  <c r="DA132" i="1"/>
  <c r="CW132" i="1"/>
  <c r="CU132" i="1"/>
  <c r="CT132" i="1"/>
  <c r="CP132" i="1"/>
  <c r="CN132" i="1"/>
  <c r="CM132" i="1"/>
  <c r="CI132" i="1"/>
  <c r="CG132" i="1"/>
  <c r="CF132" i="1"/>
  <c r="CB132" i="1"/>
  <c r="BZ132" i="1"/>
  <c r="BU132" i="1"/>
  <c r="BT132" i="1"/>
  <c r="BS132" i="1"/>
  <c r="BR132" i="1"/>
  <c r="BQ132" i="1"/>
  <c r="BK132" i="1"/>
  <c r="BJ132" i="1"/>
  <c r="BD132" i="1"/>
  <c r="BC132" i="1"/>
  <c r="AW132" i="1"/>
  <c r="AV132" i="1"/>
  <c r="AP132" i="1"/>
  <c r="AO132" i="1"/>
  <c r="AK132" i="1"/>
  <c r="AM132" i="1" s="1"/>
  <c r="AG132" i="1"/>
  <c r="AF132" i="1"/>
  <c r="Z132" i="1"/>
  <c r="Y132" i="1"/>
  <c r="U132" i="1"/>
  <c r="S132" i="1"/>
  <c r="FG131" i="1"/>
  <c r="FH131" i="1" s="1"/>
  <c r="FC131" i="1"/>
  <c r="FD131" i="1" s="1"/>
  <c r="FA131" i="1"/>
  <c r="FB131" i="1" s="1"/>
  <c r="EY131" i="1"/>
  <c r="EZ131" i="1" s="1"/>
  <c r="EW131" i="1"/>
  <c r="EX131" i="1" s="1"/>
  <c r="EU131" i="1"/>
  <c r="ES131" i="1"/>
  <c r="ET131" i="1" s="1"/>
  <c r="EQ131" i="1"/>
  <c r="ER131" i="1" s="1"/>
  <c r="EO131" i="1"/>
  <c r="EP131" i="1" s="1"/>
  <c r="EM131" i="1"/>
  <c r="EN131" i="1" s="1"/>
  <c r="EK131" i="1"/>
  <c r="EI131" i="1"/>
  <c r="EJ131" i="1" s="1"/>
  <c r="EG131" i="1"/>
  <c r="EB131" i="1"/>
  <c r="EA131" i="1"/>
  <c r="DV131" i="1"/>
  <c r="DL131" i="1"/>
  <c r="DK131" i="1"/>
  <c r="DI131" i="1"/>
  <c r="DH131" i="1"/>
  <c r="DD131" i="1"/>
  <c r="DB131" i="1"/>
  <c r="DA131" i="1"/>
  <c r="CW131" i="1"/>
  <c r="CU131" i="1"/>
  <c r="CT131" i="1"/>
  <c r="CP131" i="1"/>
  <c r="CN131" i="1"/>
  <c r="CM131" i="1"/>
  <c r="CI131" i="1"/>
  <c r="CG131" i="1"/>
  <c r="CF131" i="1"/>
  <c r="CB131" i="1"/>
  <c r="BZ131" i="1"/>
  <c r="BU131" i="1"/>
  <c r="BT131" i="1"/>
  <c r="BR131" i="1"/>
  <c r="BQ131" i="1"/>
  <c r="BK131" i="1"/>
  <c r="BJ131" i="1"/>
  <c r="BD131" i="1"/>
  <c r="BC131" i="1"/>
  <c r="AW131" i="1"/>
  <c r="AV131" i="1"/>
  <c r="AP131" i="1"/>
  <c r="AO131" i="1"/>
  <c r="AK131" i="1"/>
  <c r="AM131" i="1" s="1"/>
  <c r="AG131" i="1"/>
  <c r="AF131" i="1"/>
  <c r="Z131" i="1"/>
  <c r="Y131" i="1"/>
  <c r="U131" i="1"/>
  <c r="S131" i="1"/>
  <c r="FG130" i="1"/>
  <c r="FH130" i="1" s="1"/>
  <c r="FC130" i="1"/>
  <c r="FD130" i="1" s="1"/>
  <c r="FA130" i="1"/>
  <c r="FB130" i="1" s="1"/>
  <c r="EY130" i="1"/>
  <c r="EZ130" i="1" s="1"/>
  <c r="EW130" i="1"/>
  <c r="EX130" i="1" s="1"/>
  <c r="EU130" i="1"/>
  <c r="ES130" i="1"/>
  <c r="ET130" i="1" s="1"/>
  <c r="EQ130" i="1"/>
  <c r="ER130" i="1" s="1"/>
  <c r="EO130" i="1"/>
  <c r="EP130" i="1" s="1"/>
  <c r="EM130" i="1"/>
  <c r="EN130" i="1" s="1"/>
  <c r="EK130" i="1"/>
  <c r="EI130" i="1"/>
  <c r="EJ130" i="1" s="1"/>
  <c r="EG130" i="1"/>
  <c r="EB130" i="1"/>
  <c r="EA130" i="1"/>
  <c r="DV130" i="1"/>
  <c r="DL130" i="1"/>
  <c r="DK130" i="1"/>
  <c r="DI130" i="1"/>
  <c r="DH130" i="1"/>
  <c r="DD130" i="1"/>
  <c r="DB130" i="1"/>
  <c r="DA130" i="1"/>
  <c r="CW130" i="1"/>
  <c r="CU130" i="1"/>
  <c r="CT130" i="1"/>
  <c r="CP130" i="1"/>
  <c r="CN130" i="1"/>
  <c r="CM130" i="1"/>
  <c r="CI130" i="1"/>
  <c r="CG130" i="1"/>
  <c r="CF130" i="1"/>
  <c r="CB130" i="1"/>
  <c r="BZ130" i="1"/>
  <c r="BU130" i="1"/>
  <c r="BT130" i="1"/>
  <c r="BR130" i="1"/>
  <c r="BQ130" i="1"/>
  <c r="BK130" i="1"/>
  <c r="BJ130" i="1"/>
  <c r="BD130" i="1"/>
  <c r="BC130" i="1"/>
  <c r="AW130" i="1"/>
  <c r="AV130" i="1"/>
  <c r="AP130" i="1"/>
  <c r="AO130" i="1"/>
  <c r="AK130" i="1"/>
  <c r="AG130" i="1"/>
  <c r="AF130" i="1"/>
  <c r="Z130" i="1"/>
  <c r="Y130" i="1"/>
  <c r="U130" i="1"/>
  <c r="W130" i="1" s="1"/>
  <c r="S130" i="1"/>
  <c r="FG129" i="1"/>
  <c r="FH129" i="1" s="1"/>
  <c r="FC129" i="1"/>
  <c r="FD129" i="1" s="1"/>
  <c r="FA129" i="1"/>
  <c r="FB129" i="1" s="1"/>
  <c r="EY129" i="1"/>
  <c r="EZ129" i="1" s="1"/>
  <c r="EW129" i="1"/>
  <c r="EX129" i="1" s="1"/>
  <c r="EU129" i="1"/>
  <c r="ES129" i="1"/>
  <c r="ET129" i="1" s="1"/>
  <c r="EQ129" i="1"/>
  <c r="ER129" i="1" s="1"/>
  <c r="EO129" i="1"/>
  <c r="EP129" i="1" s="1"/>
  <c r="EM129" i="1"/>
  <c r="EN129" i="1" s="1"/>
  <c r="EK129" i="1"/>
  <c r="EI129" i="1"/>
  <c r="EJ129" i="1" s="1"/>
  <c r="EG129" i="1"/>
  <c r="EB129" i="1"/>
  <c r="EA129" i="1"/>
  <c r="DV129" i="1"/>
  <c r="DL129" i="1"/>
  <c r="DK129" i="1"/>
  <c r="DI129" i="1"/>
  <c r="DH129" i="1"/>
  <c r="DD129" i="1"/>
  <c r="DB129" i="1"/>
  <c r="DA129" i="1"/>
  <c r="CW129" i="1"/>
  <c r="CU129" i="1"/>
  <c r="CT129" i="1"/>
  <c r="CP129" i="1"/>
  <c r="CN129" i="1"/>
  <c r="CM129" i="1"/>
  <c r="CI129" i="1"/>
  <c r="CG129" i="1"/>
  <c r="CF129" i="1"/>
  <c r="CB129" i="1"/>
  <c r="CD129" i="1" s="1"/>
  <c r="BZ129" i="1"/>
  <c r="BU129" i="1"/>
  <c r="BT129" i="1"/>
  <c r="BR129" i="1"/>
  <c r="BQ129" i="1"/>
  <c r="BK129" i="1"/>
  <c r="BJ129" i="1"/>
  <c r="BD129" i="1"/>
  <c r="BC129" i="1"/>
  <c r="AW129" i="1"/>
  <c r="AV129" i="1"/>
  <c r="BS129" i="1"/>
  <c r="AP129" i="1"/>
  <c r="AO129" i="1"/>
  <c r="AK129" i="1"/>
  <c r="AM129" i="1" s="1"/>
  <c r="AG129" i="1"/>
  <c r="AF129" i="1"/>
  <c r="Z129" i="1"/>
  <c r="Y129" i="1"/>
  <c r="U129" i="1"/>
  <c r="W129" i="1" s="1"/>
  <c r="DR129" i="1" s="1"/>
  <c r="S129" i="1"/>
  <c r="FG128" i="1"/>
  <c r="FH128" i="1" s="1"/>
  <c r="FC128" i="1"/>
  <c r="FD128" i="1" s="1"/>
  <c r="FA128" i="1"/>
  <c r="FB128" i="1" s="1"/>
  <c r="EY128" i="1"/>
  <c r="EZ128" i="1" s="1"/>
  <c r="EW128" i="1"/>
  <c r="EX128" i="1" s="1"/>
  <c r="EU128" i="1"/>
  <c r="ES128" i="1"/>
  <c r="ET128" i="1" s="1"/>
  <c r="EQ128" i="1"/>
  <c r="ER128" i="1" s="1"/>
  <c r="EO128" i="1"/>
  <c r="EP128" i="1" s="1"/>
  <c r="EM128" i="1"/>
  <c r="EN128" i="1" s="1"/>
  <c r="EK128" i="1"/>
  <c r="EI128" i="1"/>
  <c r="EJ128" i="1" s="1"/>
  <c r="EG128" i="1"/>
  <c r="EB128" i="1"/>
  <c r="EA128" i="1"/>
  <c r="DV128" i="1"/>
  <c r="DL128" i="1"/>
  <c r="DK128" i="1"/>
  <c r="DI128" i="1"/>
  <c r="DH128" i="1"/>
  <c r="DD128" i="1"/>
  <c r="DB128" i="1"/>
  <c r="DA128" i="1"/>
  <c r="CW128" i="1"/>
  <c r="CU128" i="1"/>
  <c r="CT128" i="1"/>
  <c r="CP128" i="1"/>
  <c r="CN128" i="1"/>
  <c r="CM128" i="1"/>
  <c r="CI128" i="1"/>
  <c r="CG128" i="1"/>
  <c r="CF128" i="1"/>
  <c r="CB128" i="1"/>
  <c r="CD128" i="1" s="1"/>
  <c r="BZ128" i="1"/>
  <c r="BU128" i="1"/>
  <c r="BT128" i="1"/>
  <c r="BR128" i="1"/>
  <c r="BQ128" i="1"/>
  <c r="BK128" i="1"/>
  <c r="BJ128" i="1"/>
  <c r="BD128" i="1"/>
  <c r="BC128" i="1"/>
  <c r="AW128" i="1"/>
  <c r="AV128" i="1"/>
  <c r="AP128" i="1"/>
  <c r="AO128" i="1"/>
  <c r="AK128" i="1"/>
  <c r="AG128" i="1"/>
  <c r="AF128" i="1"/>
  <c r="Z128" i="1"/>
  <c r="Y128" i="1"/>
  <c r="U128" i="1"/>
  <c r="W128" i="1" s="1"/>
  <c r="S128" i="1"/>
  <c r="FG127" i="1"/>
  <c r="FH127" i="1" s="1"/>
  <c r="FC127" i="1"/>
  <c r="FD127" i="1" s="1"/>
  <c r="FA127" i="1"/>
  <c r="FB127" i="1" s="1"/>
  <c r="EY127" i="1"/>
  <c r="EZ127" i="1" s="1"/>
  <c r="EW127" i="1"/>
  <c r="EX127" i="1" s="1"/>
  <c r="EU127" i="1"/>
  <c r="ES127" i="1"/>
  <c r="ET127" i="1" s="1"/>
  <c r="EQ127" i="1"/>
  <c r="ER127" i="1" s="1"/>
  <c r="EO127" i="1"/>
  <c r="EP127" i="1" s="1"/>
  <c r="EM127" i="1"/>
  <c r="EN127" i="1" s="1"/>
  <c r="EK127" i="1"/>
  <c r="EI127" i="1"/>
  <c r="EJ127" i="1" s="1"/>
  <c r="EG127" i="1"/>
  <c r="EB127" i="1"/>
  <c r="EA127" i="1"/>
  <c r="DV127" i="1"/>
  <c r="DL127" i="1"/>
  <c r="DK127" i="1"/>
  <c r="DI127" i="1"/>
  <c r="DH127" i="1"/>
  <c r="DD127" i="1"/>
  <c r="DB127" i="1"/>
  <c r="DA127" i="1"/>
  <c r="CW127" i="1"/>
  <c r="CU127" i="1"/>
  <c r="CT127" i="1"/>
  <c r="CP127" i="1"/>
  <c r="CN127" i="1"/>
  <c r="CM127" i="1"/>
  <c r="CI127" i="1"/>
  <c r="CG127" i="1"/>
  <c r="CF127" i="1"/>
  <c r="CB127" i="1"/>
  <c r="BZ127" i="1"/>
  <c r="BU127" i="1"/>
  <c r="BT127" i="1"/>
  <c r="BR127" i="1"/>
  <c r="BQ127" i="1"/>
  <c r="BK127" i="1"/>
  <c r="BJ127" i="1"/>
  <c r="BD127" i="1"/>
  <c r="BC127" i="1"/>
  <c r="AW127" i="1"/>
  <c r="AV127" i="1"/>
  <c r="AP127" i="1"/>
  <c r="AO127" i="1"/>
  <c r="AK127" i="1"/>
  <c r="AM127" i="1" s="1"/>
  <c r="AG127" i="1"/>
  <c r="AF127" i="1"/>
  <c r="Z127" i="1"/>
  <c r="Y127" i="1"/>
  <c r="U127" i="1"/>
  <c r="W127" i="1" s="1"/>
  <c r="S127" i="1"/>
  <c r="FG126" i="1"/>
  <c r="FH126" i="1" s="1"/>
  <c r="FC126" i="1"/>
  <c r="FD126" i="1" s="1"/>
  <c r="FA126" i="1"/>
  <c r="FB126" i="1" s="1"/>
  <c r="EY126" i="1"/>
  <c r="EZ126" i="1" s="1"/>
  <c r="EW126" i="1"/>
  <c r="EX126" i="1" s="1"/>
  <c r="EU126" i="1"/>
  <c r="ES126" i="1"/>
  <c r="ET126" i="1" s="1"/>
  <c r="EQ126" i="1"/>
  <c r="ER126" i="1" s="1"/>
  <c r="EO126" i="1"/>
  <c r="EP126" i="1" s="1"/>
  <c r="EM126" i="1"/>
  <c r="EN126" i="1" s="1"/>
  <c r="EK126" i="1"/>
  <c r="EI126" i="1"/>
  <c r="EJ126" i="1" s="1"/>
  <c r="EG126" i="1"/>
  <c r="EB126" i="1"/>
  <c r="EA126" i="1"/>
  <c r="DV126" i="1"/>
  <c r="DL126" i="1"/>
  <c r="DK126" i="1"/>
  <c r="DI126" i="1"/>
  <c r="DH126" i="1"/>
  <c r="DD126" i="1"/>
  <c r="DB126" i="1"/>
  <c r="DA126" i="1"/>
  <c r="CW126" i="1"/>
  <c r="CU126" i="1"/>
  <c r="CT126" i="1"/>
  <c r="CP126" i="1"/>
  <c r="CN126" i="1"/>
  <c r="CM126" i="1"/>
  <c r="CI126" i="1"/>
  <c r="CG126" i="1"/>
  <c r="CF126" i="1"/>
  <c r="CB126" i="1"/>
  <c r="CD126" i="1" s="1"/>
  <c r="BZ126" i="1"/>
  <c r="BU126" i="1"/>
  <c r="BT126" i="1"/>
  <c r="BR126" i="1"/>
  <c r="BQ126" i="1"/>
  <c r="BK126" i="1"/>
  <c r="BJ126" i="1"/>
  <c r="BD126" i="1"/>
  <c r="BC126" i="1"/>
  <c r="AW126" i="1"/>
  <c r="AV126" i="1"/>
  <c r="AP126" i="1"/>
  <c r="AO126" i="1"/>
  <c r="AK126" i="1"/>
  <c r="AG126" i="1"/>
  <c r="AF126" i="1"/>
  <c r="Z126" i="1"/>
  <c r="Y126" i="1"/>
  <c r="U126" i="1"/>
  <c r="W126" i="1" s="1"/>
  <c r="S126" i="1"/>
  <c r="FG125" i="1"/>
  <c r="FH125" i="1" s="1"/>
  <c r="FC125" i="1"/>
  <c r="FD125" i="1" s="1"/>
  <c r="FA125" i="1"/>
  <c r="FB125" i="1" s="1"/>
  <c r="EY125" i="1"/>
  <c r="EZ125" i="1" s="1"/>
  <c r="EW125" i="1"/>
  <c r="EX125" i="1" s="1"/>
  <c r="EU125" i="1"/>
  <c r="ES125" i="1"/>
  <c r="ET125" i="1" s="1"/>
  <c r="EQ125" i="1"/>
  <c r="ER125" i="1" s="1"/>
  <c r="EO125" i="1"/>
  <c r="EP125" i="1" s="1"/>
  <c r="EM125" i="1"/>
  <c r="EN125" i="1" s="1"/>
  <c r="EK125" i="1"/>
  <c r="EI125" i="1"/>
  <c r="EJ125" i="1" s="1"/>
  <c r="EG125" i="1"/>
  <c r="EB125" i="1"/>
  <c r="EA125" i="1"/>
  <c r="DV125" i="1"/>
  <c r="DL125" i="1"/>
  <c r="DK125" i="1"/>
  <c r="DI125" i="1"/>
  <c r="DH125" i="1"/>
  <c r="DD125" i="1"/>
  <c r="DB125" i="1"/>
  <c r="DA125" i="1"/>
  <c r="CW125" i="1"/>
  <c r="CU125" i="1"/>
  <c r="CT125" i="1"/>
  <c r="CP125" i="1"/>
  <c r="CN125" i="1"/>
  <c r="CM125" i="1"/>
  <c r="CI125" i="1"/>
  <c r="CG125" i="1"/>
  <c r="CF125" i="1"/>
  <c r="CB125" i="1"/>
  <c r="CD125" i="1" s="1"/>
  <c r="BZ125" i="1"/>
  <c r="BU125" i="1"/>
  <c r="BT125" i="1"/>
  <c r="BR125" i="1"/>
  <c r="BQ125" i="1"/>
  <c r="BK125" i="1"/>
  <c r="BJ125" i="1"/>
  <c r="BD125" i="1"/>
  <c r="BC125" i="1"/>
  <c r="AW125" i="1"/>
  <c r="AV125" i="1"/>
  <c r="AP125" i="1"/>
  <c r="AO125" i="1"/>
  <c r="AK125" i="1"/>
  <c r="AM125" i="1" s="1"/>
  <c r="AG125" i="1"/>
  <c r="AF125" i="1"/>
  <c r="Z125" i="1"/>
  <c r="Y125" i="1"/>
  <c r="U125" i="1"/>
  <c r="S125" i="1"/>
  <c r="FG124" i="1"/>
  <c r="FH124" i="1" s="1"/>
  <c r="FC124" i="1"/>
  <c r="FD124" i="1" s="1"/>
  <c r="FA124" i="1"/>
  <c r="FB124" i="1" s="1"/>
  <c r="EY124" i="1"/>
  <c r="EZ124" i="1" s="1"/>
  <c r="EW124" i="1"/>
  <c r="EX124" i="1" s="1"/>
  <c r="EU124" i="1"/>
  <c r="ES124" i="1"/>
  <c r="ET124" i="1" s="1"/>
  <c r="EQ124" i="1"/>
  <c r="ER124" i="1" s="1"/>
  <c r="EO124" i="1"/>
  <c r="EP124" i="1" s="1"/>
  <c r="EM124" i="1"/>
  <c r="EN124" i="1" s="1"/>
  <c r="EK124" i="1"/>
  <c r="EI124" i="1"/>
  <c r="EJ124" i="1" s="1"/>
  <c r="EG124" i="1"/>
  <c r="EB124" i="1"/>
  <c r="EA124" i="1"/>
  <c r="DV124" i="1"/>
  <c r="DL124" i="1"/>
  <c r="DK124" i="1"/>
  <c r="DI124" i="1"/>
  <c r="DH124" i="1"/>
  <c r="DD124" i="1"/>
  <c r="DB124" i="1"/>
  <c r="DA124" i="1"/>
  <c r="CW124" i="1"/>
  <c r="CU124" i="1"/>
  <c r="CT124" i="1"/>
  <c r="CP124" i="1"/>
  <c r="CN124" i="1"/>
  <c r="CM124" i="1"/>
  <c r="CI124" i="1"/>
  <c r="CG124" i="1"/>
  <c r="CF124" i="1"/>
  <c r="CB124" i="1"/>
  <c r="BZ124" i="1"/>
  <c r="BU124" i="1"/>
  <c r="BT124" i="1"/>
  <c r="BS124" i="1"/>
  <c r="BR124" i="1"/>
  <c r="BQ124" i="1"/>
  <c r="BK124" i="1"/>
  <c r="BJ124" i="1"/>
  <c r="BD124" i="1"/>
  <c r="BC124" i="1"/>
  <c r="AW124" i="1"/>
  <c r="AV124" i="1"/>
  <c r="AP124" i="1"/>
  <c r="AO124" i="1"/>
  <c r="AK124" i="1"/>
  <c r="AG124" i="1"/>
  <c r="AF124" i="1"/>
  <c r="Z124" i="1"/>
  <c r="Y124" i="1"/>
  <c r="U124" i="1"/>
  <c r="S124" i="1"/>
  <c r="FG123" i="1"/>
  <c r="FH123" i="1" s="1"/>
  <c r="FC123" i="1"/>
  <c r="FD123" i="1" s="1"/>
  <c r="FA123" i="1"/>
  <c r="FB123" i="1" s="1"/>
  <c r="EY123" i="1"/>
  <c r="EZ123" i="1" s="1"/>
  <c r="EW123" i="1"/>
  <c r="EX123" i="1" s="1"/>
  <c r="EU123" i="1"/>
  <c r="ES123" i="1"/>
  <c r="ET123" i="1" s="1"/>
  <c r="EQ123" i="1"/>
  <c r="ER123" i="1" s="1"/>
  <c r="EO123" i="1"/>
  <c r="EP123" i="1" s="1"/>
  <c r="EM123" i="1"/>
  <c r="EN123" i="1" s="1"/>
  <c r="EK123" i="1"/>
  <c r="EI123" i="1"/>
  <c r="EJ123" i="1" s="1"/>
  <c r="EG123" i="1"/>
  <c r="EB123" i="1"/>
  <c r="EA123" i="1"/>
  <c r="DV123" i="1"/>
  <c r="DL123" i="1"/>
  <c r="DK123" i="1"/>
  <c r="DI123" i="1"/>
  <c r="DH123" i="1"/>
  <c r="DD123" i="1"/>
  <c r="DB123" i="1"/>
  <c r="DA123" i="1"/>
  <c r="CW123" i="1"/>
  <c r="CU123" i="1"/>
  <c r="CT123" i="1"/>
  <c r="CP123" i="1"/>
  <c r="CN123" i="1"/>
  <c r="CM123" i="1"/>
  <c r="CI123" i="1"/>
  <c r="CG123" i="1"/>
  <c r="CF123" i="1"/>
  <c r="CB123" i="1"/>
  <c r="BZ123" i="1"/>
  <c r="BU123" i="1"/>
  <c r="BT123" i="1"/>
  <c r="BR123" i="1"/>
  <c r="BQ123" i="1"/>
  <c r="BK123" i="1"/>
  <c r="BJ123" i="1"/>
  <c r="BD123" i="1"/>
  <c r="BC123" i="1"/>
  <c r="AW123" i="1"/>
  <c r="AV123" i="1"/>
  <c r="AP123" i="1"/>
  <c r="AO123" i="1"/>
  <c r="AK123" i="1"/>
  <c r="AM123" i="1" s="1"/>
  <c r="AG123" i="1"/>
  <c r="AF123" i="1"/>
  <c r="Z123" i="1"/>
  <c r="Y123" i="1"/>
  <c r="U123" i="1"/>
  <c r="S123" i="1"/>
  <c r="FG122" i="1"/>
  <c r="FH122" i="1" s="1"/>
  <c r="FC122" i="1"/>
  <c r="FD122" i="1" s="1"/>
  <c r="FA122" i="1"/>
  <c r="FB122" i="1" s="1"/>
  <c r="EY122" i="1"/>
  <c r="EZ122" i="1" s="1"/>
  <c r="EW122" i="1"/>
  <c r="EX122" i="1" s="1"/>
  <c r="EU122" i="1"/>
  <c r="ES122" i="1"/>
  <c r="ET122" i="1" s="1"/>
  <c r="EQ122" i="1"/>
  <c r="ER122" i="1" s="1"/>
  <c r="EO122" i="1"/>
  <c r="EP122" i="1" s="1"/>
  <c r="EM122" i="1"/>
  <c r="EN122" i="1" s="1"/>
  <c r="EK122" i="1"/>
  <c r="EI122" i="1"/>
  <c r="EJ122" i="1" s="1"/>
  <c r="EG122" i="1"/>
  <c r="EB122" i="1"/>
  <c r="EA122" i="1"/>
  <c r="DV122" i="1"/>
  <c r="DL122" i="1"/>
  <c r="DK122" i="1"/>
  <c r="DI122" i="1"/>
  <c r="DH122" i="1"/>
  <c r="DD122" i="1"/>
  <c r="DB122" i="1"/>
  <c r="DA122" i="1"/>
  <c r="CW122" i="1"/>
  <c r="CU122" i="1"/>
  <c r="CT122" i="1"/>
  <c r="CP122" i="1"/>
  <c r="CN122" i="1"/>
  <c r="CM122" i="1"/>
  <c r="CI122" i="1"/>
  <c r="CG122" i="1"/>
  <c r="CF122" i="1"/>
  <c r="CB122" i="1"/>
  <c r="CD122" i="1" s="1"/>
  <c r="BZ122" i="1"/>
  <c r="BU122" i="1"/>
  <c r="BT122" i="1"/>
  <c r="BR122" i="1"/>
  <c r="BQ122" i="1"/>
  <c r="BK122" i="1"/>
  <c r="BJ122" i="1"/>
  <c r="BD122" i="1"/>
  <c r="BC122" i="1"/>
  <c r="AW122" i="1"/>
  <c r="AV122" i="1"/>
  <c r="AP122" i="1"/>
  <c r="AO122" i="1"/>
  <c r="AK122" i="1"/>
  <c r="AM122" i="1" s="1"/>
  <c r="AG122" i="1"/>
  <c r="AF122" i="1"/>
  <c r="Z122" i="1"/>
  <c r="Y122" i="1"/>
  <c r="U122" i="1"/>
  <c r="S122" i="1"/>
  <c r="FG121" i="1"/>
  <c r="FH121" i="1" s="1"/>
  <c r="FC121" i="1"/>
  <c r="FD121" i="1" s="1"/>
  <c r="FA121" i="1"/>
  <c r="FB121" i="1" s="1"/>
  <c r="EY121" i="1"/>
  <c r="EZ121" i="1" s="1"/>
  <c r="EW121" i="1"/>
  <c r="EX121" i="1" s="1"/>
  <c r="EU121" i="1"/>
  <c r="ES121" i="1"/>
  <c r="ET121" i="1" s="1"/>
  <c r="EQ121" i="1"/>
  <c r="ER121" i="1" s="1"/>
  <c r="EO121" i="1"/>
  <c r="EP121" i="1" s="1"/>
  <c r="EM121" i="1"/>
  <c r="EN121" i="1" s="1"/>
  <c r="EK121" i="1"/>
  <c r="EI121" i="1"/>
  <c r="EJ121" i="1" s="1"/>
  <c r="EG121" i="1"/>
  <c r="EB121" i="1"/>
  <c r="EA121" i="1"/>
  <c r="DV121" i="1"/>
  <c r="DL121" i="1"/>
  <c r="DK121" i="1"/>
  <c r="DI121" i="1"/>
  <c r="DH121" i="1"/>
  <c r="DD121" i="1"/>
  <c r="DB121" i="1"/>
  <c r="DA121" i="1"/>
  <c r="CW121" i="1"/>
  <c r="CU121" i="1"/>
  <c r="CT121" i="1"/>
  <c r="CP121" i="1"/>
  <c r="CN121" i="1"/>
  <c r="CM121" i="1"/>
  <c r="CI121" i="1"/>
  <c r="CG121" i="1"/>
  <c r="CF121" i="1"/>
  <c r="CB121" i="1"/>
  <c r="CD121" i="1" s="1"/>
  <c r="BZ121" i="1"/>
  <c r="BU121" i="1"/>
  <c r="BT121" i="1"/>
  <c r="BR121" i="1"/>
  <c r="BQ121" i="1"/>
  <c r="BK121" i="1"/>
  <c r="BJ121" i="1"/>
  <c r="BD121" i="1"/>
  <c r="BC121" i="1"/>
  <c r="AW121" i="1"/>
  <c r="AV121" i="1"/>
  <c r="AP121" i="1"/>
  <c r="AO121" i="1"/>
  <c r="AK121" i="1"/>
  <c r="AG121" i="1"/>
  <c r="AF121" i="1"/>
  <c r="Z121" i="1"/>
  <c r="Y121" i="1"/>
  <c r="U121" i="1"/>
  <c r="W121" i="1" s="1"/>
  <c r="S121" i="1"/>
  <c r="FG120" i="1"/>
  <c r="FH120" i="1" s="1"/>
  <c r="FC120" i="1"/>
  <c r="FD120" i="1" s="1"/>
  <c r="FA120" i="1"/>
  <c r="FB120" i="1" s="1"/>
  <c r="EY120" i="1"/>
  <c r="EZ120" i="1" s="1"/>
  <c r="EW120" i="1"/>
  <c r="EX120" i="1" s="1"/>
  <c r="EU120" i="1"/>
  <c r="ES120" i="1"/>
  <c r="ET120" i="1" s="1"/>
  <c r="EQ120" i="1"/>
  <c r="ER120" i="1" s="1"/>
  <c r="EO120" i="1"/>
  <c r="EP120" i="1" s="1"/>
  <c r="EM120" i="1"/>
  <c r="EN120" i="1" s="1"/>
  <c r="EK120" i="1"/>
  <c r="EI120" i="1"/>
  <c r="EJ120" i="1" s="1"/>
  <c r="EG120" i="1"/>
  <c r="EB120" i="1"/>
  <c r="EA120" i="1"/>
  <c r="DV120" i="1"/>
  <c r="DL120" i="1"/>
  <c r="DK120" i="1"/>
  <c r="DI120" i="1"/>
  <c r="DH120" i="1"/>
  <c r="DD120" i="1"/>
  <c r="DB120" i="1"/>
  <c r="DA120" i="1"/>
  <c r="CW120" i="1"/>
  <c r="CU120" i="1"/>
  <c r="CT120" i="1"/>
  <c r="CP120" i="1"/>
  <c r="CN120" i="1"/>
  <c r="CM120" i="1"/>
  <c r="CI120" i="1"/>
  <c r="CG120" i="1"/>
  <c r="CF120" i="1"/>
  <c r="CB120" i="1"/>
  <c r="BZ120" i="1"/>
  <c r="BU120" i="1"/>
  <c r="BT120" i="1"/>
  <c r="BR120" i="1"/>
  <c r="BQ120" i="1"/>
  <c r="BK120" i="1"/>
  <c r="BJ120" i="1"/>
  <c r="BS120" i="1"/>
  <c r="BD120" i="1"/>
  <c r="BC120" i="1"/>
  <c r="AW120" i="1"/>
  <c r="AV120" i="1"/>
  <c r="AP120" i="1"/>
  <c r="AO120" i="1"/>
  <c r="AK120" i="1"/>
  <c r="AG120" i="1"/>
  <c r="AF120" i="1"/>
  <c r="Z120" i="1"/>
  <c r="Y120" i="1"/>
  <c r="U120" i="1"/>
  <c r="S120" i="1"/>
  <c r="FG119" i="1"/>
  <c r="FH119" i="1" s="1"/>
  <c r="FC119" i="1"/>
  <c r="FD119" i="1" s="1"/>
  <c r="FA119" i="1"/>
  <c r="FB119" i="1" s="1"/>
  <c r="EY119" i="1"/>
  <c r="EZ119" i="1" s="1"/>
  <c r="EW119" i="1"/>
  <c r="EX119" i="1" s="1"/>
  <c r="EU119" i="1"/>
  <c r="ES119" i="1"/>
  <c r="ET119" i="1" s="1"/>
  <c r="EQ119" i="1"/>
  <c r="ER119" i="1" s="1"/>
  <c r="EO119" i="1"/>
  <c r="EP119" i="1" s="1"/>
  <c r="EM119" i="1"/>
  <c r="EN119" i="1" s="1"/>
  <c r="EK119" i="1"/>
  <c r="EI119" i="1"/>
  <c r="EJ119" i="1" s="1"/>
  <c r="EG119" i="1"/>
  <c r="EB119" i="1"/>
  <c r="EA119" i="1"/>
  <c r="DV119" i="1"/>
  <c r="DL119" i="1"/>
  <c r="DK119" i="1"/>
  <c r="DI119" i="1"/>
  <c r="DH119" i="1"/>
  <c r="DD119" i="1"/>
  <c r="DB119" i="1"/>
  <c r="DA119" i="1"/>
  <c r="CW119" i="1"/>
  <c r="CU119" i="1"/>
  <c r="CT119" i="1"/>
  <c r="CP119" i="1"/>
  <c r="CN119" i="1"/>
  <c r="CM119" i="1"/>
  <c r="CI119" i="1"/>
  <c r="CG119" i="1"/>
  <c r="CF119" i="1"/>
  <c r="CB119" i="1"/>
  <c r="BZ119" i="1"/>
  <c r="BU119" i="1"/>
  <c r="BT119" i="1"/>
  <c r="BR119" i="1"/>
  <c r="BQ119" i="1"/>
  <c r="BK119" i="1"/>
  <c r="BJ119" i="1"/>
  <c r="BD119" i="1"/>
  <c r="BC119" i="1"/>
  <c r="AW119" i="1"/>
  <c r="AV119" i="1"/>
  <c r="BS119" i="1"/>
  <c r="AP119" i="1"/>
  <c r="AO119" i="1"/>
  <c r="AK119" i="1"/>
  <c r="AG119" i="1"/>
  <c r="AF119" i="1"/>
  <c r="Z119" i="1"/>
  <c r="Y119" i="1"/>
  <c r="U119" i="1"/>
  <c r="W119" i="1" s="1"/>
  <c r="S119" i="1"/>
  <c r="FG118" i="1"/>
  <c r="FH118" i="1" s="1"/>
  <c r="FC118" i="1"/>
  <c r="FD118" i="1" s="1"/>
  <c r="FA118" i="1"/>
  <c r="FB118" i="1" s="1"/>
  <c r="EY118" i="1"/>
  <c r="EZ118" i="1" s="1"/>
  <c r="EW118" i="1"/>
  <c r="EX118" i="1" s="1"/>
  <c r="EU118" i="1"/>
  <c r="ES118" i="1"/>
  <c r="ET118" i="1" s="1"/>
  <c r="EQ118" i="1"/>
  <c r="ER118" i="1" s="1"/>
  <c r="EO118" i="1"/>
  <c r="EP118" i="1" s="1"/>
  <c r="EM118" i="1"/>
  <c r="EN118" i="1" s="1"/>
  <c r="EK118" i="1"/>
  <c r="EI118" i="1"/>
  <c r="EJ118" i="1" s="1"/>
  <c r="EG118" i="1"/>
  <c r="EB118" i="1"/>
  <c r="EA118" i="1"/>
  <c r="DV118" i="1"/>
  <c r="DL118" i="1"/>
  <c r="DK118" i="1"/>
  <c r="DI118" i="1"/>
  <c r="DH118" i="1"/>
  <c r="DD118" i="1"/>
  <c r="DB118" i="1"/>
  <c r="DA118" i="1"/>
  <c r="CW118" i="1"/>
  <c r="CU118" i="1"/>
  <c r="CT118" i="1"/>
  <c r="CP118" i="1"/>
  <c r="CN118" i="1"/>
  <c r="CM118" i="1"/>
  <c r="CI118" i="1"/>
  <c r="CG118" i="1"/>
  <c r="CF118" i="1"/>
  <c r="CB118" i="1"/>
  <c r="CD118" i="1" s="1"/>
  <c r="BZ118" i="1"/>
  <c r="BU118" i="1"/>
  <c r="BT118" i="1"/>
  <c r="BR118" i="1"/>
  <c r="BQ118" i="1"/>
  <c r="BK118" i="1"/>
  <c r="BJ118" i="1"/>
  <c r="BD118" i="1"/>
  <c r="BC118" i="1"/>
  <c r="AW118" i="1"/>
  <c r="AV118" i="1"/>
  <c r="AP118" i="1"/>
  <c r="AO118" i="1"/>
  <c r="AK118" i="1"/>
  <c r="AG118" i="1"/>
  <c r="AF118" i="1"/>
  <c r="Z118" i="1"/>
  <c r="Y118" i="1"/>
  <c r="U118" i="1"/>
  <c r="S118" i="1"/>
  <c r="FG117" i="1"/>
  <c r="FH117" i="1" s="1"/>
  <c r="FC117" i="1"/>
  <c r="FD117" i="1" s="1"/>
  <c r="FA117" i="1"/>
  <c r="FB117" i="1" s="1"/>
  <c r="EY117" i="1"/>
  <c r="EZ117" i="1" s="1"/>
  <c r="EW117" i="1"/>
  <c r="EX117" i="1" s="1"/>
  <c r="EU117" i="1"/>
  <c r="ES117" i="1"/>
  <c r="ET117" i="1" s="1"/>
  <c r="EQ117" i="1"/>
  <c r="ER117" i="1" s="1"/>
  <c r="EO117" i="1"/>
  <c r="EP117" i="1" s="1"/>
  <c r="EM117" i="1"/>
  <c r="EN117" i="1" s="1"/>
  <c r="EK117" i="1"/>
  <c r="EI117" i="1"/>
  <c r="EJ117" i="1" s="1"/>
  <c r="EG117" i="1"/>
  <c r="EB117" i="1"/>
  <c r="EA117" i="1"/>
  <c r="DV117" i="1"/>
  <c r="DL117" i="1"/>
  <c r="DK117" i="1"/>
  <c r="DI117" i="1"/>
  <c r="DH117" i="1"/>
  <c r="DD117" i="1"/>
  <c r="DB117" i="1"/>
  <c r="DA117" i="1"/>
  <c r="CW117" i="1"/>
  <c r="CU117" i="1"/>
  <c r="CT117" i="1"/>
  <c r="CP117" i="1"/>
  <c r="CN117" i="1"/>
  <c r="CM117" i="1"/>
  <c r="CI117" i="1"/>
  <c r="CG117" i="1"/>
  <c r="CF117" i="1"/>
  <c r="CB117" i="1"/>
  <c r="BZ117" i="1"/>
  <c r="BU117" i="1"/>
  <c r="BT117" i="1"/>
  <c r="BR117" i="1"/>
  <c r="BQ117" i="1"/>
  <c r="BK117" i="1"/>
  <c r="BJ117" i="1"/>
  <c r="BD117" i="1"/>
  <c r="BC117" i="1"/>
  <c r="AW117" i="1"/>
  <c r="AV117" i="1"/>
  <c r="BS117" i="1"/>
  <c r="AP117" i="1"/>
  <c r="AO117" i="1"/>
  <c r="AK117" i="1"/>
  <c r="AM117" i="1" s="1"/>
  <c r="AG117" i="1"/>
  <c r="AF117" i="1"/>
  <c r="Z117" i="1"/>
  <c r="Y117" i="1"/>
  <c r="U117" i="1"/>
  <c r="S117" i="1"/>
  <c r="FG116" i="1"/>
  <c r="FH116" i="1" s="1"/>
  <c r="FC116" i="1"/>
  <c r="FD116" i="1" s="1"/>
  <c r="FA116" i="1"/>
  <c r="FB116" i="1" s="1"/>
  <c r="EY116" i="1"/>
  <c r="EZ116" i="1" s="1"/>
  <c r="EW116" i="1"/>
  <c r="EX116" i="1" s="1"/>
  <c r="EU116" i="1"/>
  <c r="ES116" i="1"/>
  <c r="ET116" i="1" s="1"/>
  <c r="EQ116" i="1"/>
  <c r="ER116" i="1" s="1"/>
  <c r="EO116" i="1"/>
  <c r="EP116" i="1" s="1"/>
  <c r="EM116" i="1"/>
  <c r="EN116" i="1" s="1"/>
  <c r="EK116" i="1"/>
  <c r="EI116" i="1"/>
  <c r="EJ116" i="1" s="1"/>
  <c r="EG116" i="1"/>
  <c r="EB116" i="1"/>
  <c r="EA116" i="1"/>
  <c r="DV116" i="1"/>
  <c r="DL116" i="1"/>
  <c r="DK116" i="1"/>
  <c r="DI116" i="1"/>
  <c r="DH116" i="1"/>
  <c r="DD116" i="1"/>
  <c r="DB116" i="1"/>
  <c r="DA116" i="1"/>
  <c r="CW116" i="1"/>
  <c r="CU116" i="1"/>
  <c r="CT116" i="1"/>
  <c r="CP116" i="1"/>
  <c r="CN116" i="1"/>
  <c r="CM116" i="1"/>
  <c r="CI116" i="1"/>
  <c r="CG116" i="1"/>
  <c r="CF116" i="1"/>
  <c r="CB116" i="1"/>
  <c r="BZ116" i="1"/>
  <c r="BU116" i="1"/>
  <c r="BT116" i="1"/>
  <c r="BR116" i="1"/>
  <c r="BQ116" i="1"/>
  <c r="BK116" i="1"/>
  <c r="BJ116" i="1"/>
  <c r="BD116" i="1"/>
  <c r="BC116" i="1"/>
  <c r="AW116" i="1"/>
  <c r="AV116" i="1"/>
  <c r="AP116" i="1"/>
  <c r="AO116" i="1"/>
  <c r="AK116" i="1"/>
  <c r="AG116" i="1"/>
  <c r="AF116" i="1"/>
  <c r="Z116" i="1"/>
  <c r="Y116" i="1"/>
  <c r="U116" i="1"/>
  <c r="W116" i="1" s="1"/>
  <c r="S116" i="1"/>
  <c r="FG115" i="1"/>
  <c r="FH115" i="1" s="1"/>
  <c r="FC115" i="1"/>
  <c r="FD115" i="1" s="1"/>
  <c r="FA115" i="1"/>
  <c r="FB115" i="1" s="1"/>
  <c r="EY115" i="1"/>
  <c r="EZ115" i="1" s="1"/>
  <c r="EW115" i="1"/>
  <c r="EX115" i="1" s="1"/>
  <c r="EU115" i="1"/>
  <c r="ES115" i="1"/>
  <c r="ET115" i="1" s="1"/>
  <c r="EQ115" i="1"/>
  <c r="ER115" i="1" s="1"/>
  <c r="EO115" i="1"/>
  <c r="EP115" i="1" s="1"/>
  <c r="EM115" i="1"/>
  <c r="EN115" i="1" s="1"/>
  <c r="EK115" i="1"/>
  <c r="EI115" i="1"/>
  <c r="EJ115" i="1" s="1"/>
  <c r="EG115" i="1"/>
  <c r="EB115" i="1"/>
  <c r="EA115" i="1"/>
  <c r="DV115" i="1"/>
  <c r="DL115" i="1"/>
  <c r="DK115" i="1"/>
  <c r="DI115" i="1"/>
  <c r="DH115" i="1"/>
  <c r="DD115" i="1"/>
  <c r="DB115" i="1"/>
  <c r="DA115" i="1"/>
  <c r="CW115" i="1"/>
  <c r="CU115" i="1"/>
  <c r="CT115" i="1"/>
  <c r="CP115" i="1"/>
  <c r="CN115" i="1"/>
  <c r="CM115" i="1"/>
  <c r="CI115" i="1"/>
  <c r="CG115" i="1"/>
  <c r="CF115" i="1"/>
  <c r="CB115" i="1"/>
  <c r="CD115" i="1" s="1"/>
  <c r="BZ115" i="1"/>
  <c r="BU115" i="1"/>
  <c r="BT115" i="1"/>
  <c r="BR115" i="1"/>
  <c r="BQ115" i="1"/>
  <c r="BK115" i="1"/>
  <c r="BJ115" i="1"/>
  <c r="BD115" i="1"/>
  <c r="BC115" i="1"/>
  <c r="AW115" i="1"/>
  <c r="AV115" i="1"/>
  <c r="AP115" i="1"/>
  <c r="AO115" i="1"/>
  <c r="AK115" i="1"/>
  <c r="AM115" i="1" s="1"/>
  <c r="AG115" i="1"/>
  <c r="AF115" i="1"/>
  <c r="Z115" i="1"/>
  <c r="Y115" i="1"/>
  <c r="U115" i="1"/>
  <c r="S115" i="1"/>
  <c r="FG114" i="1"/>
  <c r="FH114" i="1" s="1"/>
  <c r="FC114" i="1"/>
  <c r="FD114" i="1" s="1"/>
  <c r="FA114" i="1"/>
  <c r="FB114" i="1" s="1"/>
  <c r="EY114" i="1"/>
  <c r="EZ114" i="1" s="1"/>
  <c r="EW114" i="1"/>
  <c r="EX114" i="1" s="1"/>
  <c r="EU114" i="1"/>
  <c r="ES114" i="1"/>
  <c r="ET114" i="1" s="1"/>
  <c r="EQ114" i="1"/>
  <c r="ER114" i="1" s="1"/>
  <c r="EO114" i="1"/>
  <c r="EP114" i="1" s="1"/>
  <c r="EM114" i="1"/>
  <c r="EN114" i="1" s="1"/>
  <c r="EK114" i="1"/>
  <c r="EI114" i="1"/>
  <c r="EJ114" i="1" s="1"/>
  <c r="EG114" i="1"/>
  <c r="EB114" i="1"/>
  <c r="EA114" i="1"/>
  <c r="DV114" i="1"/>
  <c r="DL114" i="1"/>
  <c r="DK114" i="1"/>
  <c r="DI114" i="1"/>
  <c r="DH114" i="1"/>
  <c r="DD114" i="1"/>
  <c r="DB114" i="1"/>
  <c r="DA114" i="1"/>
  <c r="CW114" i="1"/>
  <c r="CU114" i="1"/>
  <c r="CT114" i="1"/>
  <c r="CP114" i="1"/>
  <c r="CN114" i="1"/>
  <c r="CM114" i="1"/>
  <c r="CI114" i="1"/>
  <c r="CG114" i="1"/>
  <c r="CF114" i="1"/>
  <c r="CB114" i="1"/>
  <c r="BZ114" i="1"/>
  <c r="BU114" i="1"/>
  <c r="BT114" i="1"/>
  <c r="BR114" i="1"/>
  <c r="BQ114" i="1"/>
  <c r="BK114" i="1"/>
  <c r="BJ114" i="1"/>
  <c r="BD114" i="1"/>
  <c r="BC114" i="1"/>
  <c r="AW114" i="1"/>
  <c r="AV114" i="1"/>
  <c r="BS114" i="1"/>
  <c r="AP114" i="1"/>
  <c r="AO114" i="1"/>
  <c r="AK114" i="1"/>
  <c r="AM114" i="1" s="1"/>
  <c r="AG114" i="1"/>
  <c r="AF114" i="1"/>
  <c r="Z114" i="1"/>
  <c r="Y114" i="1"/>
  <c r="U114" i="1"/>
  <c r="S114" i="1"/>
  <c r="FG113" i="1"/>
  <c r="FH113" i="1" s="1"/>
  <c r="FC113" i="1"/>
  <c r="FD113" i="1" s="1"/>
  <c r="FA113" i="1"/>
  <c r="FB113" i="1" s="1"/>
  <c r="EY113" i="1"/>
  <c r="EZ113" i="1" s="1"/>
  <c r="EW113" i="1"/>
  <c r="EX113" i="1" s="1"/>
  <c r="EU113" i="1"/>
  <c r="ES113" i="1"/>
  <c r="ET113" i="1" s="1"/>
  <c r="EQ113" i="1"/>
  <c r="ER113" i="1" s="1"/>
  <c r="EO113" i="1"/>
  <c r="EP113" i="1" s="1"/>
  <c r="EM113" i="1"/>
  <c r="EN113" i="1" s="1"/>
  <c r="EK113" i="1"/>
  <c r="EI113" i="1"/>
  <c r="EJ113" i="1" s="1"/>
  <c r="EG113" i="1"/>
  <c r="EB113" i="1"/>
  <c r="EA113" i="1"/>
  <c r="DV113" i="1"/>
  <c r="DL113" i="1"/>
  <c r="DK113" i="1"/>
  <c r="DI113" i="1"/>
  <c r="DH113" i="1"/>
  <c r="DD113" i="1"/>
  <c r="DB113" i="1"/>
  <c r="DA113" i="1"/>
  <c r="CW113" i="1"/>
  <c r="CU113" i="1"/>
  <c r="CT113" i="1"/>
  <c r="CP113" i="1"/>
  <c r="CN113" i="1"/>
  <c r="CM113" i="1"/>
  <c r="CI113" i="1"/>
  <c r="CG113" i="1"/>
  <c r="CF113" i="1"/>
  <c r="CB113" i="1"/>
  <c r="CD113" i="1" s="1"/>
  <c r="BZ113" i="1"/>
  <c r="BU113" i="1"/>
  <c r="BT113" i="1"/>
  <c r="BR113" i="1"/>
  <c r="BQ113" i="1"/>
  <c r="BK113" i="1"/>
  <c r="BJ113" i="1"/>
  <c r="BD113" i="1"/>
  <c r="BC113" i="1"/>
  <c r="AW113" i="1"/>
  <c r="AV113" i="1"/>
  <c r="AP113" i="1"/>
  <c r="AO113" i="1"/>
  <c r="AK113" i="1"/>
  <c r="AG113" i="1"/>
  <c r="AF113" i="1"/>
  <c r="Z113" i="1"/>
  <c r="Y113" i="1"/>
  <c r="U113" i="1"/>
  <c r="W113" i="1" s="1"/>
  <c r="S113" i="1"/>
  <c r="FG112" i="1"/>
  <c r="FH112" i="1" s="1"/>
  <c r="FC112" i="1"/>
  <c r="FD112" i="1" s="1"/>
  <c r="FA112" i="1"/>
  <c r="FB112" i="1" s="1"/>
  <c r="EY112" i="1"/>
  <c r="EZ112" i="1" s="1"/>
  <c r="EW112" i="1"/>
  <c r="EX112" i="1" s="1"/>
  <c r="EU112" i="1"/>
  <c r="ES112" i="1"/>
  <c r="ET112" i="1" s="1"/>
  <c r="EQ112" i="1"/>
  <c r="ER112" i="1" s="1"/>
  <c r="EO112" i="1"/>
  <c r="EP112" i="1" s="1"/>
  <c r="EM112" i="1"/>
  <c r="EN112" i="1" s="1"/>
  <c r="EK112" i="1"/>
  <c r="EI112" i="1"/>
  <c r="EJ112" i="1" s="1"/>
  <c r="EG112" i="1"/>
  <c r="EB112" i="1"/>
  <c r="EA112" i="1"/>
  <c r="DV112" i="1"/>
  <c r="DL112" i="1"/>
  <c r="DK112" i="1"/>
  <c r="DI112" i="1"/>
  <c r="DH112" i="1"/>
  <c r="DD112" i="1"/>
  <c r="DB112" i="1"/>
  <c r="DA112" i="1"/>
  <c r="CW112" i="1"/>
  <c r="CU112" i="1"/>
  <c r="CT112" i="1"/>
  <c r="CP112" i="1"/>
  <c r="CN112" i="1"/>
  <c r="CM112" i="1"/>
  <c r="CI112" i="1"/>
  <c r="CG112" i="1"/>
  <c r="CF112" i="1"/>
  <c r="CB112" i="1"/>
  <c r="CD112" i="1" s="1"/>
  <c r="BZ112" i="1"/>
  <c r="BU112" i="1"/>
  <c r="BT112" i="1"/>
  <c r="BR112" i="1"/>
  <c r="BQ112" i="1"/>
  <c r="BK112" i="1"/>
  <c r="BJ112" i="1"/>
  <c r="BD112" i="1"/>
  <c r="BC112" i="1"/>
  <c r="AW112" i="1"/>
  <c r="AV112" i="1"/>
  <c r="AP112" i="1"/>
  <c r="AO112" i="1"/>
  <c r="AK112" i="1"/>
  <c r="AG112" i="1"/>
  <c r="AF112" i="1"/>
  <c r="Z112" i="1"/>
  <c r="Y112" i="1"/>
  <c r="U112" i="1"/>
  <c r="S112" i="1"/>
  <c r="FG111" i="1"/>
  <c r="FH111" i="1" s="1"/>
  <c r="FC111" i="1"/>
  <c r="FD111" i="1" s="1"/>
  <c r="FA111" i="1"/>
  <c r="FB111" i="1" s="1"/>
  <c r="EY111" i="1"/>
  <c r="EZ111" i="1" s="1"/>
  <c r="EW111" i="1"/>
  <c r="EX111" i="1" s="1"/>
  <c r="EU111" i="1"/>
  <c r="ES111" i="1"/>
  <c r="ET111" i="1" s="1"/>
  <c r="EQ111" i="1"/>
  <c r="ER111" i="1" s="1"/>
  <c r="EO111" i="1"/>
  <c r="EP111" i="1" s="1"/>
  <c r="EM111" i="1"/>
  <c r="EN111" i="1" s="1"/>
  <c r="EK111" i="1"/>
  <c r="EI111" i="1"/>
  <c r="EJ111" i="1" s="1"/>
  <c r="EG111" i="1"/>
  <c r="EB111" i="1"/>
  <c r="EA111" i="1"/>
  <c r="DV111" i="1"/>
  <c r="DL111" i="1"/>
  <c r="DK111" i="1"/>
  <c r="DI111" i="1"/>
  <c r="DH111" i="1"/>
  <c r="DD111" i="1"/>
  <c r="DB111" i="1"/>
  <c r="DA111" i="1"/>
  <c r="CW111" i="1"/>
  <c r="CU111" i="1"/>
  <c r="CT111" i="1"/>
  <c r="CP111" i="1"/>
  <c r="CN111" i="1"/>
  <c r="CM111" i="1"/>
  <c r="CI111" i="1"/>
  <c r="CG111" i="1"/>
  <c r="CF111" i="1"/>
  <c r="CB111" i="1"/>
  <c r="BZ111" i="1"/>
  <c r="BU111" i="1"/>
  <c r="BT111" i="1"/>
  <c r="BR111" i="1"/>
  <c r="BQ111" i="1"/>
  <c r="BK111" i="1"/>
  <c r="BJ111" i="1"/>
  <c r="BD111" i="1"/>
  <c r="BC111" i="1"/>
  <c r="AW111" i="1"/>
  <c r="AV111" i="1"/>
  <c r="AP111" i="1"/>
  <c r="AO111" i="1"/>
  <c r="AK111" i="1"/>
  <c r="AM111" i="1" s="1"/>
  <c r="AG111" i="1"/>
  <c r="AF111" i="1"/>
  <c r="Z111" i="1"/>
  <c r="Y111" i="1"/>
  <c r="U111" i="1"/>
  <c r="W111" i="1" s="1"/>
  <c r="S111" i="1"/>
  <c r="FG110" i="1"/>
  <c r="FH110" i="1" s="1"/>
  <c r="FC110" i="1"/>
  <c r="FD110" i="1" s="1"/>
  <c r="FA110" i="1"/>
  <c r="FB110" i="1" s="1"/>
  <c r="EY110" i="1"/>
  <c r="EZ110" i="1" s="1"/>
  <c r="EW110" i="1"/>
  <c r="EX110" i="1" s="1"/>
  <c r="EU110" i="1"/>
  <c r="ES110" i="1"/>
  <c r="ET110" i="1" s="1"/>
  <c r="EQ110" i="1"/>
  <c r="ER110" i="1" s="1"/>
  <c r="EO110" i="1"/>
  <c r="EP110" i="1" s="1"/>
  <c r="EM110" i="1"/>
  <c r="EN110" i="1" s="1"/>
  <c r="EK110" i="1"/>
  <c r="EI110" i="1"/>
  <c r="EJ110" i="1" s="1"/>
  <c r="EG110" i="1"/>
  <c r="EB110" i="1"/>
  <c r="EA110" i="1"/>
  <c r="DV110" i="1"/>
  <c r="DL110" i="1"/>
  <c r="DK110" i="1"/>
  <c r="DI110" i="1"/>
  <c r="DH110" i="1"/>
  <c r="DD110" i="1"/>
  <c r="DB110" i="1"/>
  <c r="DA110" i="1"/>
  <c r="CW110" i="1"/>
  <c r="CU110" i="1"/>
  <c r="CT110" i="1"/>
  <c r="CP110" i="1"/>
  <c r="CN110" i="1"/>
  <c r="CM110" i="1"/>
  <c r="CI110" i="1"/>
  <c r="CG110" i="1"/>
  <c r="CF110" i="1"/>
  <c r="CB110" i="1"/>
  <c r="CD110" i="1" s="1"/>
  <c r="BZ110" i="1"/>
  <c r="BU110" i="1"/>
  <c r="BT110" i="1"/>
  <c r="BR110" i="1"/>
  <c r="BQ110" i="1"/>
  <c r="BK110" i="1"/>
  <c r="BJ110" i="1"/>
  <c r="BD110" i="1"/>
  <c r="BC110" i="1"/>
  <c r="AW110" i="1"/>
  <c r="AV110" i="1"/>
  <c r="AP110" i="1"/>
  <c r="AO110" i="1"/>
  <c r="AK110" i="1"/>
  <c r="AG110" i="1"/>
  <c r="AF110" i="1"/>
  <c r="Z110" i="1"/>
  <c r="Y110" i="1"/>
  <c r="U110" i="1"/>
  <c r="S110" i="1"/>
  <c r="FG109" i="1"/>
  <c r="FH109" i="1" s="1"/>
  <c r="FC109" i="1"/>
  <c r="FD109" i="1" s="1"/>
  <c r="FA109" i="1"/>
  <c r="FB109" i="1" s="1"/>
  <c r="EY109" i="1"/>
  <c r="EZ109" i="1" s="1"/>
  <c r="EW109" i="1"/>
  <c r="EX109" i="1" s="1"/>
  <c r="EU109" i="1"/>
  <c r="ES109" i="1"/>
  <c r="ET109" i="1" s="1"/>
  <c r="EQ109" i="1"/>
  <c r="ER109" i="1" s="1"/>
  <c r="EO109" i="1"/>
  <c r="EP109" i="1" s="1"/>
  <c r="EM109" i="1"/>
  <c r="EN109" i="1" s="1"/>
  <c r="EK109" i="1"/>
  <c r="EI109" i="1"/>
  <c r="EJ109" i="1" s="1"/>
  <c r="EG109" i="1"/>
  <c r="EB109" i="1"/>
  <c r="EA109" i="1"/>
  <c r="DV109" i="1"/>
  <c r="DL109" i="1"/>
  <c r="DK109" i="1"/>
  <c r="DI109" i="1"/>
  <c r="DH109" i="1"/>
  <c r="DD109" i="1"/>
  <c r="DB109" i="1"/>
  <c r="DA109" i="1"/>
  <c r="CW109" i="1"/>
  <c r="CU109" i="1"/>
  <c r="CT109" i="1"/>
  <c r="CP109" i="1"/>
  <c r="CN109" i="1"/>
  <c r="CM109" i="1"/>
  <c r="CI109" i="1"/>
  <c r="CG109" i="1"/>
  <c r="CF109" i="1"/>
  <c r="CB109" i="1"/>
  <c r="CD109" i="1" s="1"/>
  <c r="BZ109" i="1"/>
  <c r="BU109" i="1"/>
  <c r="BT109" i="1"/>
  <c r="BR109" i="1"/>
  <c r="BQ109" i="1"/>
  <c r="BK109" i="1"/>
  <c r="BJ109" i="1"/>
  <c r="BD109" i="1"/>
  <c r="BC109" i="1"/>
  <c r="AW109" i="1"/>
  <c r="AV109" i="1"/>
  <c r="AP109" i="1"/>
  <c r="AO109" i="1"/>
  <c r="AK109" i="1"/>
  <c r="AG109" i="1"/>
  <c r="AF109" i="1"/>
  <c r="Z109" i="1"/>
  <c r="Y109" i="1"/>
  <c r="U109" i="1"/>
  <c r="S109" i="1"/>
  <c r="FG108" i="1"/>
  <c r="FH108" i="1" s="1"/>
  <c r="FC108" i="1"/>
  <c r="FD108" i="1" s="1"/>
  <c r="FA108" i="1"/>
  <c r="FB108" i="1" s="1"/>
  <c r="EY108" i="1"/>
  <c r="EZ108" i="1" s="1"/>
  <c r="EW108" i="1"/>
  <c r="EX108" i="1" s="1"/>
  <c r="EU108" i="1"/>
  <c r="ES108" i="1"/>
  <c r="ET108" i="1" s="1"/>
  <c r="EQ108" i="1"/>
  <c r="ER108" i="1" s="1"/>
  <c r="EO108" i="1"/>
  <c r="EP108" i="1" s="1"/>
  <c r="EM108" i="1"/>
  <c r="EN108" i="1" s="1"/>
  <c r="EK108" i="1"/>
  <c r="EI108" i="1"/>
  <c r="EJ108" i="1" s="1"/>
  <c r="EG108" i="1"/>
  <c r="EB108" i="1"/>
  <c r="EA108" i="1"/>
  <c r="DV108" i="1"/>
  <c r="DL108" i="1"/>
  <c r="DK108" i="1"/>
  <c r="DI108" i="1"/>
  <c r="DH108" i="1"/>
  <c r="DD108" i="1"/>
  <c r="DB108" i="1"/>
  <c r="DA108" i="1"/>
  <c r="CW108" i="1"/>
  <c r="CU108" i="1"/>
  <c r="CT108" i="1"/>
  <c r="CP108" i="1"/>
  <c r="CN108" i="1"/>
  <c r="CM108" i="1"/>
  <c r="CI108" i="1"/>
  <c r="CG108" i="1"/>
  <c r="CF108" i="1"/>
  <c r="CB108" i="1"/>
  <c r="BZ108" i="1"/>
  <c r="BU108" i="1"/>
  <c r="BT108" i="1"/>
  <c r="BR108" i="1"/>
  <c r="BQ108" i="1"/>
  <c r="BK108" i="1"/>
  <c r="BJ108" i="1"/>
  <c r="BD108" i="1"/>
  <c r="BC108" i="1"/>
  <c r="AW108" i="1"/>
  <c r="AV108" i="1"/>
  <c r="AP108" i="1"/>
  <c r="AO108" i="1"/>
  <c r="AK108" i="1"/>
  <c r="AM108" i="1" s="1"/>
  <c r="AG108" i="1"/>
  <c r="AF108" i="1"/>
  <c r="Z108" i="1"/>
  <c r="Y108" i="1"/>
  <c r="U108" i="1"/>
  <c r="S108" i="1"/>
  <c r="FG107" i="1"/>
  <c r="FH107" i="1" s="1"/>
  <c r="FC107" i="1"/>
  <c r="FD107" i="1" s="1"/>
  <c r="FA107" i="1"/>
  <c r="FB107" i="1" s="1"/>
  <c r="EY107" i="1"/>
  <c r="EZ107" i="1" s="1"/>
  <c r="EW107" i="1"/>
  <c r="EX107" i="1" s="1"/>
  <c r="EU107" i="1"/>
  <c r="ES107" i="1"/>
  <c r="ET107" i="1" s="1"/>
  <c r="EQ107" i="1"/>
  <c r="ER107" i="1" s="1"/>
  <c r="EO107" i="1"/>
  <c r="EP107" i="1" s="1"/>
  <c r="EM107" i="1"/>
  <c r="EN107" i="1" s="1"/>
  <c r="EK107" i="1"/>
  <c r="EI107" i="1"/>
  <c r="EJ107" i="1" s="1"/>
  <c r="EG107" i="1"/>
  <c r="EB107" i="1"/>
  <c r="EA107" i="1"/>
  <c r="DV107" i="1"/>
  <c r="DL107" i="1"/>
  <c r="DK107" i="1"/>
  <c r="DI107" i="1"/>
  <c r="DH107" i="1"/>
  <c r="DD107" i="1"/>
  <c r="DB107" i="1"/>
  <c r="DA107" i="1"/>
  <c r="CW107" i="1"/>
  <c r="CU107" i="1"/>
  <c r="CT107" i="1"/>
  <c r="CP107" i="1"/>
  <c r="CN107" i="1"/>
  <c r="CM107" i="1"/>
  <c r="CI107" i="1"/>
  <c r="CG107" i="1"/>
  <c r="CF107" i="1"/>
  <c r="CB107" i="1"/>
  <c r="BZ107" i="1"/>
  <c r="BU107" i="1"/>
  <c r="BT107" i="1"/>
  <c r="BR107" i="1"/>
  <c r="BQ107" i="1"/>
  <c r="BK107" i="1"/>
  <c r="BJ107" i="1"/>
  <c r="BD107" i="1"/>
  <c r="BC107" i="1"/>
  <c r="AW107" i="1"/>
  <c r="AV107" i="1"/>
  <c r="AP107" i="1"/>
  <c r="AO107" i="1"/>
  <c r="AK107" i="1"/>
  <c r="AG107" i="1"/>
  <c r="AF107" i="1"/>
  <c r="Z107" i="1"/>
  <c r="Y107" i="1"/>
  <c r="U107" i="1"/>
  <c r="W107" i="1" s="1"/>
  <c r="S107" i="1"/>
  <c r="FG106" i="1"/>
  <c r="FH106" i="1" s="1"/>
  <c r="FC106" i="1"/>
  <c r="FD106" i="1" s="1"/>
  <c r="FA106" i="1"/>
  <c r="FB106" i="1" s="1"/>
  <c r="EY106" i="1"/>
  <c r="EZ106" i="1" s="1"/>
  <c r="EW106" i="1"/>
  <c r="EX106" i="1" s="1"/>
  <c r="EU106" i="1"/>
  <c r="ES106" i="1"/>
  <c r="ET106" i="1" s="1"/>
  <c r="EQ106" i="1"/>
  <c r="ER106" i="1" s="1"/>
  <c r="EO106" i="1"/>
  <c r="EP106" i="1" s="1"/>
  <c r="EM106" i="1"/>
  <c r="EN106" i="1" s="1"/>
  <c r="EK106" i="1"/>
  <c r="EI106" i="1"/>
  <c r="EJ106" i="1" s="1"/>
  <c r="EG106" i="1"/>
  <c r="EB106" i="1"/>
  <c r="EA106" i="1"/>
  <c r="DV106" i="1"/>
  <c r="DL106" i="1"/>
  <c r="DK106" i="1"/>
  <c r="DI106" i="1"/>
  <c r="DH106" i="1"/>
  <c r="DD106" i="1"/>
  <c r="DB106" i="1"/>
  <c r="DA106" i="1"/>
  <c r="CW106" i="1"/>
  <c r="CU106" i="1"/>
  <c r="CT106" i="1"/>
  <c r="CP106" i="1"/>
  <c r="CN106" i="1"/>
  <c r="CM106" i="1"/>
  <c r="CI106" i="1"/>
  <c r="CG106" i="1"/>
  <c r="CF106" i="1"/>
  <c r="CB106" i="1"/>
  <c r="CD106" i="1" s="1"/>
  <c r="BZ106" i="1"/>
  <c r="BU106" i="1"/>
  <c r="BT106" i="1"/>
  <c r="BR106" i="1"/>
  <c r="BQ106" i="1"/>
  <c r="BK106" i="1"/>
  <c r="BJ106" i="1"/>
  <c r="BD106" i="1"/>
  <c r="BC106" i="1"/>
  <c r="AW106" i="1"/>
  <c r="AV106" i="1"/>
  <c r="AP106" i="1"/>
  <c r="AO106" i="1"/>
  <c r="AK106" i="1"/>
  <c r="AG106" i="1"/>
  <c r="AF106" i="1"/>
  <c r="Z106" i="1"/>
  <c r="Y106" i="1"/>
  <c r="U106" i="1"/>
  <c r="W106" i="1" s="1"/>
  <c r="S106" i="1"/>
  <c r="FG105" i="1"/>
  <c r="FH105" i="1" s="1"/>
  <c r="FC105" i="1"/>
  <c r="FD105" i="1" s="1"/>
  <c r="FA105" i="1"/>
  <c r="FB105" i="1" s="1"/>
  <c r="EY105" i="1"/>
  <c r="EZ105" i="1" s="1"/>
  <c r="EW105" i="1"/>
  <c r="EX105" i="1" s="1"/>
  <c r="EU105" i="1"/>
  <c r="ES105" i="1"/>
  <c r="ET105" i="1" s="1"/>
  <c r="EQ105" i="1"/>
  <c r="ER105" i="1" s="1"/>
  <c r="EO105" i="1"/>
  <c r="EP105" i="1" s="1"/>
  <c r="EM105" i="1"/>
  <c r="EN105" i="1" s="1"/>
  <c r="EK105" i="1"/>
  <c r="EI105" i="1"/>
  <c r="EJ105" i="1" s="1"/>
  <c r="EG105" i="1"/>
  <c r="EB105" i="1"/>
  <c r="EA105" i="1"/>
  <c r="DV105" i="1"/>
  <c r="DL105" i="1"/>
  <c r="DK105" i="1"/>
  <c r="DI105" i="1"/>
  <c r="DH105" i="1"/>
  <c r="DD105" i="1"/>
  <c r="DB105" i="1"/>
  <c r="DA105" i="1"/>
  <c r="CW105" i="1"/>
  <c r="CU105" i="1"/>
  <c r="CT105" i="1"/>
  <c r="CP105" i="1"/>
  <c r="CN105" i="1"/>
  <c r="CM105" i="1"/>
  <c r="CI105" i="1"/>
  <c r="CG105" i="1"/>
  <c r="CF105" i="1"/>
  <c r="CB105" i="1"/>
  <c r="CD105" i="1" s="1"/>
  <c r="BZ105" i="1"/>
  <c r="BU105" i="1"/>
  <c r="BT105" i="1"/>
  <c r="BR105" i="1"/>
  <c r="BQ105" i="1"/>
  <c r="BK105" i="1"/>
  <c r="BJ105" i="1"/>
  <c r="BD105" i="1"/>
  <c r="BC105" i="1"/>
  <c r="AW105" i="1"/>
  <c r="AV105" i="1"/>
  <c r="AP105" i="1"/>
  <c r="AO105" i="1"/>
  <c r="AK105" i="1"/>
  <c r="AG105" i="1"/>
  <c r="AF105" i="1"/>
  <c r="Z105" i="1"/>
  <c r="Y105" i="1"/>
  <c r="U105" i="1"/>
  <c r="S105" i="1"/>
  <c r="FG104" i="1"/>
  <c r="FH104" i="1" s="1"/>
  <c r="FC104" i="1"/>
  <c r="FD104" i="1" s="1"/>
  <c r="FA104" i="1"/>
  <c r="FB104" i="1" s="1"/>
  <c r="EY104" i="1"/>
  <c r="EZ104" i="1" s="1"/>
  <c r="EW104" i="1"/>
  <c r="EX104" i="1" s="1"/>
  <c r="EU104" i="1"/>
  <c r="ES104" i="1"/>
  <c r="ET104" i="1" s="1"/>
  <c r="EQ104" i="1"/>
  <c r="ER104" i="1" s="1"/>
  <c r="EO104" i="1"/>
  <c r="EP104" i="1" s="1"/>
  <c r="EM104" i="1"/>
  <c r="EN104" i="1" s="1"/>
  <c r="EK104" i="1"/>
  <c r="EI104" i="1"/>
  <c r="EJ104" i="1" s="1"/>
  <c r="EG104" i="1"/>
  <c r="EB104" i="1"/>
  <c r="EA104" i="1"/>
  <c r="DV104" i="1"/>
  <c r="DL104" i="1"/>
  <c r="DK104" i="1"/>
  <c r="DI104" i="1"/>
  <c r="DH104" i="1"/>
  <c r="DD104" i="1"/>
  <c r="DB104" i="1"/>
  <c r="DA104" i="1"/>
  <c r="CW104" i="1"/>
  <c r="CU104" i="1"/>
  <c r="CT104" i="1"/>
  <c r="CP104" i="1"/>
  <c r="CN104" i="1"/>
  <c r="CM104" i="1"/>
  <c r="CI104" i="1"/>
  <c r="CG104" i="1"/>
  <c r="CF104" i="1"/>
  <c r="CB104" i="1"/>
  <c r="BZ104" i="1"/>
  <c r="BU104" i="1"/>
  <c r="BT104" i="1"/>
  <c r="BR104" i="1"/>
  <c r="BQ104" i="1"/>
  <c r="BK104" i="1"/>
  <c r="BJ104" i="1"/>
  <c r="BD104" i="1"/>
  <c r="BC104" i="1"/>
  <c r="AW104" i="1"/>
  <c r="AV104" i="1"/>
  <c r="AP104" i="1"/>
  <c r="AO104" i="1"/>
  <c r="AK104" i="1"/>
  <c r="AM104" i="1" s="1"/>
  <c r="AG104" i="1"/>
  <c r="AF104" i="1"/>
  <c r="Z104" i="1"/>
  <c r="Y104" i="1"/>
  <c r="U104" i="1"/>
  <c r="W104" i="1" s="1"/>
  <c r="S104" i="1"/>
  <c r="FG103" i="1"/>
  <c r="FH103" i="1" s="1"/>
  <c r="FC103" i="1"/>
  <c r="FD103" i="1" s="1"/>
  <c r="FA103" i="1"/>
  <c r="FB103" i="1" s="1"/>
  <c r="EY103" i="1"/>
  <c r="EZ103" i="1" s="1"/>
  <c r="EW103" i="1"/>
  <c r="EX103" i="1" s="1"/>
  <c r="EU103" i="1"/>
  <c r="ES103" i="1"/>
  <c r="ET103" i="1" s="1"/>
  <c r="EQ103" i="1"/>
  <c r="ER103" i="1" s="1"/>
  <c r="EO103" i="1"/>
  <c r="EP103" i="1" s="1"/>
  <c r="EM103" i="1"/>
  <c r="EN103" i="1" s="1"/>
  <c r="EK103" i="1"/>
  <c r="EI103" i="1"/>
  <c r="EJ103" i="1" s="1"/>
  <c r="EG103" i="1"/>
  <c r="EB103" i="1"/>
  <c r="EA103" i="1"/>
  <c r="DV103" i="1"/>
  <c r="DL103" i="1"/>
  <c r="DK103" i="1"/>
  <c r="DI103" i="1"/>
  <c r="DH103" i="1"/>
  <c r="DD103" i="1"/>
  <c r="DB103" i="1"/>
  <c r="DA103" i="1"/>
  <c r="CW103" i="1"/>
  <c r="CU103" i="1"/>
  <c r="CT103" i="1"/>
  <c r="CP103" i="1"/>
  <c r="CN103" i="1"/>
  <c r="CM103" i="1"/>
  <c r="CI103" i="1"/>
  <c r="CG103" i="1"/>
  <c r="CF103" i="1"/>
  <c r="CB103" i="1"/>
  <c r="BZ103" i="1"/>
  <c r="BU103" i="1"/>
  <c r="BT103" i="1"/>
  <c r="BR103" i="1"/>
  <c r="BQ103" i="1"/>
  <c r="BK103" i="1"/>
  <c r="BJ103" i="1"/>
  <c r="BD103" i="1"/>
  <c r="BC103" i="1"/>
  <c r="AW103" i="1"/>
  <c r="AV103" i="1"/>
  <c r="BS103" i="1"/>
  <c r="AP103" i="1"/>
  <c r="AO103" i="1"/>
  <c r="AK103" i="1"/>
  <c r="AM103" i="1" s="1"/>
  <c r="AG103" i="1"/>
  <c r="AF103" i="1"/>
  <c r="Z103" i="1"/>
  <c r="Y103" i="1"/>
  <c r="U103" i="1"/>
  <c r="S103" i="1"/>
  <c r="FG102" i="1"/>
  <c r="FH102" i="1" s="1"/>
  <c r="FC102" i="1"/>
  <c r="FD102" i="1" s="1"/>
  <c r="FA102" i="1"/>
  <c r="FB102" i="1" s="1"/>
  <c r="EY102" i="1"/>
  <c r="EZ102" i="1" s="1"/>
  <c r="EW102" i="1"/>
  <c r="EX102" i="1" s="1"/>
  <c r="EU102" i="1"/>
  <c r="ES102" i="1"/>
  <c r="ET102" i="1" s="1"/>
  <c r="EQ102" i="1"/>
  <c r="ER102" i="1" s="1"/>
  <c r="EO102" i="1"/>
  <c r="EP102" i="1" s="1"/>
  <c r="EM102" i="1"/>
  <c r="EN102" i="1" s="1"/>
  <c r="EK102" i="1"/>
  <c r="EI102" i="1"/>
  <c r="EJ102" i="1" s="1"/>
  <c r="EG102" i="1"/>
  <c r="EB102" i="1"/>
  <c r="EA102" i="1"/>
  <c r="DV102" i="1"/>
  <c r="DL102" i="1"/>
  <c r="DK102" i="1"/>
  <c r="DI102" i="1"/>
  <c r="DH102" i="1"/>
  <c r="DD102" i="1"/>
  <c r="DB102" i="1"/>
  <c r="DA102" i="1"/>
  <c r="CW102" i="1"/>
  <c r="CU102" i="1"/>
  <c r="CT102" i="1"/>
  <c r="CP102" i="1"/>
  <c r="CN102" i="1"/>
  <c r="CM102" i="1"/>
  <c r="CI102" i="1"/>
  <c r="CG102" i="1"/>
  <c r="CF102" i="1"/>
  <c r="CB102" i="1"/>
  <c r="CD102" i="1" s="1"/>
  <c r="BZ102" i="1"/>
  <c r="BU102" i="1"/>
  <c r="BT102" i="1"/>
  <c r="BR102" i="1"/>
  <c r="BQ102" i="1"/>
  <c r="BK102" i="1"/>
  <c r="BJ102" i="1"/>
  <c r="BD102" i="1"/>
  <c r="BC102" i="1"/>
  <c r="AW102" i="1"/>
  <c r="AV102" i="1"/>
  <c r="AP102" i="1"/>
  <c r="AO102" i="1"/>
  <c r="AK102" i="1"/>
  <c r="AG102" i="1"/>
  <c r="AF102" i="1"/>
  <c r="Z102" i="1"/>
  <c r="Y102" i="1"/>
  <c r="U102" i="1"/>
  <c r="S102" i="1"/>
  <c r="FG101" i="1"/>
  <c r="FH101" i="1" s="1"/>
  <c r="FC101" i="1"/>
  <c r="FD101" i="1" s="1"/>
  <c r="FA101" i="1"/>
  <c r="FB101" i="1" s="1"/>
  <c r="EY101" i="1"/>
  <c r="EZ101" i="1" s="1"/>
  <c r="EW101" i="1"/>
  <c r="EX101" i="1" s="1"/>
  <c r="EU101" i="1"/>
  <c r="ES101" i="1"/>
  <c r="ET101" i="1" s="1"/>
  <c r="EQ101" i="1"/>
  <c r="ER101" i="1" s="1"/>
  <c r="EO101" i="1"/>
  <c r="EP101" i="1" s="1"/>
  <c r="EM101" i="1"/>
  <c r="EN101" i="1" s="1"/>
  <c r="EK101" i="1"/>
  <c r="EI101" i="1"/>
  <c r="EJ101" i="1" s="1"/>
  <c r="EG101" i="1"/>
  <c r="EB101" i="1"/>
  <c r="EA101" i="1"/>
  <c r="DV101" i="1"/>
  <c r="DL101" i="1"/>
  <c r="DK101" i="1"/>
  <c r="DI101" i="1"/>
  <c r="DH101" i="1"/>
  <c r="DD101" i="1"/>
  <c r="DB101" i="1"/>
  <c r="DA101" i="1"/>
  <c r="CW101" i="1"/>
  <c r="CU101" i="1"/>
  <c r="CT101" i="1"/>
  <c r="CP101" i="1"/>
  <c r="CN101" i="1"/>
  <c r="CM101" i="1"/>
  <c r="CI101" i="1"/>
  <c r="CG101" i="1"/>
  <c r="CF101" i="1"/>
  <c r="CB101" i="1"/>
  <c r="CD101" i="1" s="1"/>
  <c r="BZ101" i="1"/>
  <c r="BU101" i="1"/>
  <c r="BT101" i="1"/>
  <c r="BR101" i="1"/>
  <c r="BQ101" i="1"/>
  <c r="BK101" i="1"/>
  <c r="BJ101" i="1"/>
  <c r="BD101" i="1"/>
  <c r="BC101" i="1"/>
  <c r="AW101" i="1"/>
  <c r="AV101" i="1"/>
  <c r="AP101" i="1"/>
  <c r="AO101" i="1"/>
  <c r="AK101" i="1"/>
  <c r="AG101" i="1"/>
  <c r="AF101" i="1"/>
  <c r="Z101" i="1"/>
  <c r="Y101" i="1"/>
  <c r="U101" i="1"/>
  <c r="S101" i="1"/>
  <c r="FG100" i="1"/>
  <c r="FH100" i="1" s="1"/>
  <c r="FC100" i="1"/>
  <c r="FD100" i="1" s="1"/>
  <c r="FA100" i="1"/>
  <c r="FB100" i="1" s="1"/>
  <c r="EY100" i="1"/>
  <c r="EZ100" i="1" s="1"/>
  <c r="EW100" i="1"/>
  <c r="EX100" i="1" s="1"/>
  <c r="EU100" i="1"/>
  <c r="ES100" i="1"/>
  <c r="ET100" i="1" s="1"/>
  <c r="EQ100" i="1"/>
  <c r="ER100" i="1" s="1"/>
  <c r="EO100" i="1"/>
  <c r="EP100" i="1" s="1"/>
  <c r="EM100" i="1"/>
  <c r="EN100" i="1" s="1"/>
  <c r="EK100" i="1"/>
  <c r="EI100" i="1"/>
  <c r="EJ100" i="1" s="1"/>
  <c r="EG100" i="1"/>
  <c r="EB100" i="1"/>
  <c r="EA100" i="1"/>
  <c r="DV100" i="1"/>
  <c r="DL100" i="1"/>
  <c r="DK100" i="1"/>
  <c r="DI100" i="1"/>
  <c r="DH100" i="1"/>
  <c r="DD100" i="1"/>
  <c r="DB100" i="1"/>
  <c r="DA100" i="1"/>
  <c r="CW100" i="1"/>
  <c r="CU100" i="1"/>
  <c r="CT100" i="1"/>
  <c r="CP100" i="1"/>
  <c r="CN100" i="1"/>
  <c r="CM100" i="1"/>
  <c r="CI100" i="1"/>
  <c r="CG100" i="1"/>
  <c r="CF100" i="1"/>
  <c r="CB100" i="1"/>
  <c r="BZ100" i="1"/>
  <c r="BU100" i="1"/>
  <c r="BT100" i="1"/>
  <c r="BR100" i="1"/>
  <c r="BQ100" i="1"/>
  <c r="BK100" i="1"/>
  <c r="BJ100" i="1"/>
  <c r="BD100" i="1"/>
  <c r="BC100" i="1"/>
  <c r="AW100" i="1"/>
  <c r="AV100" i="1"/>
  <c r="AP100" i="1"/>
  <c r="AO100" i="1"/>
  <c r="AK100" i="1"/>
  <c r="AM100" i="1" s="1"/>
  <c r="AG100" i="1"/>
  <c r="AF100" i="1"/>
  <c r="Z100" i="1"/>
  <c r="Y100" i="1"/>
  <c r="U100" i="1"/>
  <c r="S100" i="1"/>
  <c r="FG99" i="1"/>
  <c r="FH99" i="1" s="1"/>
  <c r="FC99" i="1"/>
  <c r="FD99" i="1" s="1"/>
  <c r="FA99" i="1"/>
  <c r="FB99" i="1" s="1"/>
  <c r="EY99" i="1"/>
  <c r="EZ99" i="1" s="1"/>
  <c r="EW99" i="1"/>
  <c r="EX99" i="1" s="1"/>
  <c r="EU99" i="1"/>
  <c r="ES99" i="1"/>
  <c r="ET99" i="1" s="1"/>
  <c r="EQ99" i="1"/>
  <c r="ER99" i="1" s="1"/>
  <c r="EO99" i="1"/>
  <c r="EP99" i="1" s="1"/>
  <c r="EM99" i="1"/>
  <c r="EN99" i="1" s="1"/>
  <c r="EK99" i="1"/>
  <c r="EI99" i="1"/>
  <c r="EJ99" i="1" s="1"/>
  <c r="EG99" i="1"/>
  <c r="EB99" i="1"/>
  <c r="EA99" i="1"/>
  <c r="DV99" i="1"/>
  <c r="DL99" i="1"/>
  <c r="DK99" i="1"/>
  <c r="DI99" i="1"/>
  <c r="DH99" i="1"/>
  <c r="DD99" i="1"/>
  <c r="DB99" i="1"/>
  <c r="DA99" i="1"/>
  <c r="CW99" i="1"/>
  <c r="CU99" i="1"/>
  <c r="CT99" i="1"/>
  <c r="CP99" i="1"/>
  <c r="CN99" i="1"/>
  <c r="CM99" i="1"/>
  <c r="CI99" i="1"/>
  <c r="CG99" i="1"/>
  <c r="CF99" i="1"/>
  <c r="CB99" i="1"/>
  <c r="BZ99" i="1"/>
  <c r="BU99" i="1"/>
  <c r="BT99" i="1"/>
  <c r="BS99" i="1"/>
  <c r="BR99" i="1"/>
  <c r="BQ99" i="1"/>
  <c r="BK99" i="1"/>
  <c r="BJ99" i="1"/>
  <c r="BD99" i="1"/>
  <c r="BC99" i="1"/>
  <c r="AW99" i="1"/>
  <c r="AV99" i="1"/>
  <c r="AP99" i="1"/>
  <c r="AO99" i="1"/>
  <c r="AK99" i="1"/>
  <c r="AM99" i="1" s="1"/>
  <c r="AG99" i="1"/>
  <c r="AF99" i="1"/>
  <c r="Z99" i="1"/>
  <c r="Y99" i="1"/>
  <c r="U99" i="1"/>
  <c r="W99" i="1" s="1"/>
  <c r="S99" i="1"/>
  <c r="FG98" i="1"/>
  <c r="FH98" i="1" s="1"/>
  <c r="FC98" i="1"/>
  <c r="FD98" i="1" s="1"/>
  <c r="FA98" i="1"/>
  <c r="FB98" i="1" s="1"/>
  <c r="EY98" i="1"/>
  <c r="EZ98" i="1" s="1"/>
  <c r="EW98" i="1"/>
  <c r="EX98" i="1" s="1"/>
  <c r="EU98" i="1"/>
  <c r="ES98" i="1"/>
  <c r="ET98" i="1" s="1"/>
  <c r="EQ98" i="1"/>
  <c r="ER98" i="1" s="1"/>
  <c r="EO98" i="1"/>
  <c r="EP98" i="1" s="1"/>
  <c r="EM98" i="1"/>
  <c r="EN98" i="1" s="1"/>
  <c r="EK98" i="1"/>
  <c r="EI98" i="1"/>
  <c r="EJ98" i="1" s="1"/>
  <c r="EG98" i="1"/>
  <c r="EB98" i="1"/>
  <c r="EA98" i="1"/>
  <c r="DV98" i="1"/>
  <c r="DL98" i="1"/>
  <c r="DK98" i="1"/>
  <c r="DI98" i="1"/>
  <c r="DH98" i="1"/>
  <c r="DD98" i="1"/>
  <c r="DB98" i="1"/>
  <c r="DA98" i="1"/>
  <c r="CW98" i="1"/>
  <c r="CU98" i="1"/>
  <c r="CT98" i="1"/>
  <c r="CP98" i="1"/>
  <c r="CN98" i="1"/>
  <c r="CM98" i="1"/>
  <c r="CI98" i="1"/>
  <c r="CG98" i="1"/>
  <c r="CF98" i="1"/>
  <c r="CB98" i="1"/>
  <c r="CD98" i="1" s="1"/>
  <c r="BZ98" i="1"/>
  <c r="BU98" i="1"/>
  <c r="BT98" i="1"/>
  <c r="BR98" i="1"/>
  <c r="BQ98" i="1"/>
  <c r="BK98" i="1"/>
  <c r="BJ98" i="1"/>
  <c r="BD98" i="1"/>
  <c r="BC98" i="1"/>
  <c r="AW98" i="1"/>
  <c r="AV98" i="1"/>
  <c r="AP98" i="1"/>
  <c r="AO98" i="1"/>
  <c r="AK98" i="1"/>
  <c r="AM98" i="1" s="1"/>
  <c r="AG98" i="1"/>
  <c r="AF98" i="1"/>
  <c r="Z98" i="1"/>
  <c r="Y98" i="1"/>
  <c r="U98" i="1"/>
  <c r="W98" i="1" s="1"/>
  <c r="S98" i="1"/>
  <c r="FG97" i="1"/>
  <c r="FH97" i="1" s="1"/>
  <c r="FC97" i="1"/>
  <c r="FD97" i="1" s="1"/>
  <c r="FA97" i="1"/>
  <c r="FB97" i="1" s="1"/>
  <c r="EY97" i="1"/>
  <c r="EZ97" i="1" s="1"/>
  <c r="EW97" i="1"/>
  <c r="EX97" i="1" s="1"/>
  <c r="EU97" i="1"/>
  <c r="ES97" i="1"/>
  <c r="ET97" i="1" s="1"/>
  <c r="EQ97" i="1"/>
  <c r="ER97" i="1" s="1"/>
  <c r="EO97" i="1"/>
  <c r="EP97" i="1" s="1"/>
  <c r="EM97" i="1"/>
  <c r="EN97" i="1" s="1"/>
  <c r="EK97" i="1"/>
  <c r="EI97" i="1"/>
  <c r="EJ97" i="1" s="1"/>
  <c r="EG97" i="1"/>
  <c r="EB97" i="1"/>
  <c r="EA97" i="1"/>
  <c r="DV97" i="1"/>
  <c r="DL97" i="1"/>
  <c r="DK97" i="1"/>
  <c r="DI97" i="1"/>
  <c r="DH97" i="1"/>
  <c r="DD97" i="1"/>
  <c r="DB97" i="1"/>
  <c r="DA97" i="1"/>
  <c r="CW97" i="1"/>
  <c r="CU97" i="1"/>
  <c r="CT97" i="1"/>
  <c r="CP97" i="1"/>
  <c r="CN97" i="1"/>
  <c r="CM97" i="1"/>
  <c r="CI97" i="1"/>
  <c r="CG97" i="1"/>
  <c r="CF97" i="1"/>
  <c r="CB97" i="1"/>
  <c r="CD97" i="1" s="1"/>
  <c r="BZ97" i="1"/>
  <c r="BU97" i="1"/>
  <c r="BT97" i="1"/>
  <c r="BR97" i="1"/>
  <c r="BQ97" i="1"/>
  <c r="BK97" i="1"/>
  <c r="BJ97" i="1"/>
  <c r="BD97" i="1"/>
  <c r="BC97" i="1"/>
  <c r="AW97" i="1"/>
  <c r="AV97" i="1"/>
  <c r="AP97" i="1"/>
  <c r="AO97" i="1"/>
  <c r="AK97" i="1"/>
  <c r="AM97" i="1" s="1"/>
  <c r="AG97" i="1"/>
  <c r="AF97" i="1"/>
  <c r="Z97" i="1"/>
  <c r="Y97" i="1"/>
  <c r="U97" i="1"/>
  <c r="W97" i="1" s="1"/>
  <c r="S97" i="1"/>
  <c r="FG96" i="1"/>
  <c r="FH96" i="1" s="1"/>
  <c r="FC96" i="1"/>
  <c r="FD96" i="1" s="1"/>
  <c r="FA96" i="1"/>
  <c r="FB96" i="1" s="1"/>
  <c r="EY96" i="1"/>
  <c r="EZ96" i="1" s="1"/>
  <c r="EW96" i="1"/>
  <c r="EX96" i="1" s="1"/>
  <c r="EU96" i="1"/>
  <c r="ES96" i="1"/>
  <c r="ET96" i="1" s="1"/>
  <c r="EQ96" i="1"/>
  <c r="ER96" i="1" s="1"/>
  <c r="EO96" i="1"/>
  <c r="EP96" i="1" s="1"/>
  <c r="EM96" i="1"/>
  <c r="EN96" i="1" s="1"/>
  <c r="EK96" i="1"/>
  <c r="EI96" i="1"/>
  <c r="EJ96" i="1" s="1"/>
  <c r="EG96" i="1"/>
  <c r="EB96" i="1"/>
  <c r="EA96" i="1"/>
  <c r="DV96" i="1"/>
  <c r="DL96" i="1"/>
  <c r="DK96" i="1"/>
  <c r="DI96" i="1"/>
  <c r="DH96" i="1"/>
  <c r="DD96" i="1"/>
  <c r="DB96" i="1"/>
  <c r="DA96" i="1"/>
  <c r="CW96" i="1"/>
  <c r="CU96" i="1"/>
  <c r="CT96" i="1"/>
  <c r="CP96" i="1"/>
  <c r="CN96" i="1"/>
  <c r="CM96" i="1"/>
  <c r="CI96" i="1"/>
  <c r="CG96" i="1"/>
  <c r="CF96" i="1"/>
  <c r="CB96" i="1"/>
  <c r="BZ96" i="1"/>
  <c r="BU96" i="1"/>
  <c r="BT96" i="1"/>
  <c r="BR96" i="1"/>
  <c r="BQ96" i="1"/>
  <c r="BK96" i="1"/>
  <c r="BJ96" i="1"/>
  <c r="BD96" i="1"/>
  <c r="BC96" i="1"/>
  <c r="AW96" i="1"/>
  <c r="AV96" i="1"/>
  <c r="AP96" i="1"/>
  <c r="AO96" i="1"/>
  <c r="AK96" i="1"/>
  <c r="AM96" i="1" s="1"/>
  <c r="AG96" i="1"/>
  <c r="AF96" i="1"/>
  <c r="Z96" i="1"/>
  <c r="Y96" i="1"/>
  <c r="U96" i="1"/>
  <c r="S96" i="1"/>
  <c r="FG95" i="1"/>
  <c r="FH95" i="1" s="1"/>
  <c r="FC95" i="1"/>
  <c r="FD95" i="1" s="1"/>
  <c r="FA95" i="1"/>
  <c r="FB95" i="1" s="1"/>
  <c r="EY95" i="1"/>
  <c r="EZ95" i="1" s="1"/>
  <c r="EW95" i="1"/>
  <c r="EX95" i="1" s="1"/>
  <c r="EU95" i="1"/>
  <c r="ES95" i="1"/>
  <c r="ET95" i="1" s="1"/>
  <c r="EQ95" i="1"/>
  <c r="ER95" i="1" s="1"/>
  <c r="EO95" i="1"/>
  <c r="EP95" i="1" s="1"/>
  <c r="EM95" i="1"/>
  <c r="EN95" i="1" s="1"/>
  <c r="EK95" i="1"/>
  <c r="EI95" i="1"/>
  <c r="EJ95" i="1" s="1"/>
  <c r="EG95" i="1"/>
  <c r="EB95" i="1"/>
  <c r="EA95" i="1"/>
  <c r="DV95" i="1"/>
  <c r="DL95" i="1"/>
  <c r="DK95" i="1"/>
  <c r="DI95" i="1"/>
  <c r="DH95" i="1"/>
  <c r="DD95" i="1"/>
  <c r="DB95" i="1"/>
  <c r="DA95" i="1"/>
  <c r="CW95" i="1"/>
  <c r="CU95" i="1"/>
  <c r="CT95" i="1"/>
  <c r="CP95" i="1"/>
  <c r="CN95" i="1"/>
  <c r="CM95" i="1"/>
  <c r="CI95" i="1"/>
  <c r="CG95" i="1"/>
  <c r="CF95" i="1"/>
  <c r="CB95" i="1"/>
  <c r="BZ95" i="1"/>
  <c r="BU95" i="1"/>
  <c r="BT95" i="1"/>
  <c r="BR95" i="1"/>
  <c r="BQ95" i="1"/>
  <c r="BK95" i="1"/>
  <c r="BJ95" i="1"/>
  <c r="BD95" i="1"/>
  <c r="BC95" i="1"/>
  <c r="AW95" i="1"/>
  <c r="AV95" i="1"/>
  <c r="AP95" i="1"/>
  <c r="AO95" i="1"/>
  <c r="AK95" i="1"/>
  <c r="AG95" i="1"/>
  <c r="AF95" i="1"/>
  <c r="Z95" i="1"/>
  <c r="Y95" i="1"/>
  <c r="U95" i="1"/>
  <c r="S95" i="1"/>
  <c r="FG94" i="1"/>
  <c r="FH94" i="1" s="1"/>
  <c r="FC94" i="1"/>
  <c r="FD94" i="1" s="1"/>
  <c r="FA94" i="1"/>
  <c r="FB94" i="1" s="1"/>
  <c r="EY94" i="1"/>
  <c r="EZ94" i="1" s="1"/>
  <c r="EW94" i="1"/>
  <c r="EX94" i="1" s="1"/>
  <c r="EU94" i="1"/>
  <c r="ES94" i="1"/>
  <c r="ET94" i="1" s="1"/>
  <c r="EQ94" i="1"/>
  <c r="ER94" i="1" s="1"/>
  <c r="EO94" i="1"/>
  <c r="EP94" i="1" s="1"/>
  <c r="EM94" i="1"/>
  <c r="EN94" i="1" s="1"/>
  <c r="EK94" i="1"/>
  <c r="EI94" i="1"/>
  <c r="EJ94" i="1" s="1"/>
  <c r="EG94" i="1"/>
  <c r="EB94" i="1"/>
  <c r="EA94" i="1"/>
  <c r="DV94" i="1"/>
  <c r="DL94" i="1"/>
  <c r="DK94" i="1"/>
  <c r="DI94" i="1"/>
  <c r="DH94" i="1"/>
  <c r="DD94" i="1"/>
  <c r="DB94" i="1"/>
  <c r="DA94" i="1"/>
  <c r="CW94" i="1"/>
  <c r="CU94" i="1"/>
  <c r="CT94" i="1"/>
  <c r="CP94" i="1"/>
  <c r="CN94" i="1"/>
  <c r="CM94" i="1"/>
  <c r="CI94" i="1"/>
  <c r="CG94" i="1"/>
  <c r="CF94" i="1"/>
  <c r="CB94" i="1"/>
  <c r="CD94" i="1" s="1"/>
  <c r="BZ94" i="1"/>
  <c r="BU94" i="1"/>
  <c r="BT94" i="1"/>
  <c r="BR94" i="1"/>
  <c r="BQ94" i="1"/>
  <c r="BK94" i="1"/>
  <c r="BJ94" i="1"/>
  <c r="BD94" i="1"/>
  <c r="BC94" i="1"/>
  <c r="AW94" i="1"/>
  <c r="AV94" i="1"/>
  <c r="AP94" i="1"/>
  <c r="AO94" i="1"/>
  <c r="AK94" i="1"/>
  <c r="AM94" i="1" s="1"/>
  <c r="AG94" i="1"/>
  <c r="AF94" i="1"/>
  <c r="Z94" i="1"/>
  <c r="Y94" i="1"/>
  <c r="U94" i="1"/>
  <c r="W94" i="1" s="1"/>
  <c r="S94" i="1"/>
  <c r="FG93" i="1"/>
  <c r="FH93" i="1" s="1"/>
  <c r="FC93" i="1"/>
  <c r="FD93" i="1" s="1"/>
  <c r="FA93" i="1"/>
  <c r="FB93" i="1" s="1"/>
  <c r="EY93" i="1"/>
  <c r="EZ93" i="1" s="1"/>
  <c r="EW93" i="1"/>
  <c r="EX93" i="1" s="1"/>
  <c r="EU93" i="1"/>
  <c r="ES93" i="1"/>
  <c r="ET93" i="1" s="1"/>
  <c r="EQ93" i="1"/>
  <c r="ER93" i="1" s="1"/>
  <c r="EO93" i="1"/>
  <c r="EP93" i="1" s="1"/>
  <c r="EM93" i="1"/>
  <c r="EN93" i="1" s="1"/>
  <c r="EK93" i="1"/>
  <c r="EI93" i="1"/>
  <c r="EJ93" i="1" s="1"/>
  <c r="EG93" i="1"/>
  <c r="EB93" i="1"/>
  <c r="EA93" i="1"/>
  <c r="DV93" i="1"/>
  <c r="DL93" i="1"/>
  <c r="DK93" i="1"/>
  <c r="DI93" i="1"/>
  <c r="DH93" i="1"/>
  <c r="DD93" i="1"/>
  <c r="DB93" i="1"/>
  <c r="DA93" i="1"/>
  <c r="CW93" i="1"/>
  <c r="CU93" i="1"/>
  <c r="CT93" i="1"/>
  <c r="CP93" i="1"/>
  <c r="CN93" i="1"/>
  <c r="CM93" i="1"/>
  <c r="CI93" i="1"/>
  <c r="CG93" i="1"/>
  <c r="CF93" i="1"/>
  <c r="CB93" i="1"/>
  <c r="CD93" i="1" s="1"/>
  <c r="BZ93" i="1"/>
  <c r="BU93" i="1"/>
  <c r="BT93" i="1"/>
  <c r="BR93" i="1"/>
  <c r="BQ93" i="1"/>
  <c r="BK93" i="1"/>
  <c r="BJ93" i="1"/>
  <c r="BD93" i="1"/>
  <c r="BC93" i="1"/>
  <c r="AW93" i="1"/>
  <c r="AV93" i="1"/>
  <c r="AP93" i="1"/>
  <c r="AO93" i="1"/>
  <c r="AK93" i="1"/>
  <c r="AG93" i="1"/>
  <c r="AF93" i="1"/>
  <c r="Z93" i="1"/>
  <c r="Y93" i="1"/>
  <c r="U93" i="1"/>
  <c r="W93" i="1" s="1"/>
  <c r="S93" i="1"/>
  <c r="FG92" i="1"/>
  <c r="FH92" i="1" s="1"/>
  <c r="FC92" i="1"/>
  <c r="FD92" i="1" s="1"/>
  <c r="FA92" i="1"/>
  <c r="FB92" i="1" s="1"/>
  <c r="EY92" i="1"/>
  <c r="EZ92" i="1" s="1"/>
  <c r="EW92" i="1"/>
  <c r="EX92" i="1" s="1"/>
  <c r="EU92" i="1"/>
  <c r="ES92" i="1"/>
  <c r="ET92" i="1" s="1"/>
  <c r="EQ92" i="1"/>
  <c r="ER92" i="1" s="1"/>
  <c r="EO92" i="1"/>
  <c r="EP92" i="1" s="1"/>
  <c r="EM92" i="1"/>
  <c r="EN92" i="1" s="1"/>
  <c r="EK92" i="1"/>
  <c r="EI92" i="1"/>
  <c r="EJ92" i="1" s="1"/>
  <c r="EG92" i="1"/>
  <c r="EB92" i="1"/>
  <c r="EA92" i="1"/>
  <c r="DV92" i="1"/>
  <c r="DL92" i="1"/>
  <c r="DK92" i="1"/>
  <c r="DI92" i="1"/>
  <c r="DH92" i="1"/>
  <c r="DD92" i="1"/>
  <c r="DB92" i="1"/>
  <c r="DA92" i="1"/>
  <c r="CW92" i="1"/>
  <c r="CU92" i="1"/>
  <c r="CT92" i="1"/>
  <c r="CP92" i="1"/>
  <c r="CN92" i="1"/>
  <c r="CM92" i="1"/>
  <c r="CI92" i="1"/>
  <c r="CG92" i="1"/>
  <c r="CF92" i="1"/>
  <c r="CB92" i="1"/>
  <c r="CD92" i="1" s="1"/>
  <c r="BZ92" i="1"/>
  <c r="BU92" i="1"/>
  <c r="BT92" i="1"/>
  <c r="BR92" i="1"/>
  <c r="BQ92" i="1"/>
  <c r="BK92" i="1"/>
  <c r="BJ92" i="1"/>
  <c r="BD92" i="1"/>
  <c r="BC92" i="1"/>
  <c r="AW92" i="1"/>
  <c r="AV92" i="1"/>
  <c r="AP92" i="1"/>
  <c r="AO92" i="1"/>
  <c r="AK92" i="1"/>
  <c r="AG92" i="1"/>
  <c r="AF92" i="1"/>
  <c r="Z92" i="1"/>
  <c r="Y92" i="1"/>
  <c r="U92" i="1"/>
  <c r="S92" i="1"/>
  <c r="FG91" i="1"/>
  <c r="FH91" i="1" s="1"/>
  <c r="FC91" i="1"/>
  <c r="FD91" i="1" s="1"/>
  <c r="FA91" i="1"/>
  <c r="FB91" i="1" s="1"/>
  <c r="EY91" i="1"/>
  <c r="EZ91" i="1" s="1"/>
  <c r="EW91" i="1"/>
  <c r="EX91" i="1" s="1"/>
  <c r="EU91" i="1"/>
  <c r="ES91" i="1"/>
  <c r="ET91" i="1" s="1"/>
  <c r="EQ91" i="1"/>
  <c r="ER91" i="1" s="1"/>
  <c r="EO91" i="1"/>
  <c r="EP91" i="1" s="1"/>
  <c r="EM91" i="1"/>
  <c r="EN91" i="1" s="1"/>
  <c r="EK91" i="1"/>
  <c r="EI91" i="1"/>
  <c r="EJ91" i="1" s="1"/>
  <c r="EG91" i="1"/>
  <c r="EB91" i="1"/>
  <c r="EA91" i="1"/>
  <c r="DV91" i="1"/>
  <c r="DL91" i="1"/>
  <c r="DK91" i="1"/>
  <c r="DI91" i="1"/>
  <c r="DH91" i="1"/>
  <c r="DD91" i="1"/>
  <c r="DB91" i="1"/>
  <c r="DA91" i="1"/>
  <c r="CW91" i="1"/>
  <c r="CU91" i="1"/>
  <c r="CT91" i="1"/>
  <c r="CP91" i="1"/>
  <c r="CN91" i="1"/>
  <c r="CM91" i="1"/>
  <c r="CI91" i="1"/>
  <c r="CG91" i="1"/>
  <c r="CF91" i="1"/>
  <c r="CB91" i="1"/>
  <c r="CD91" i="1" s="1"/>
  <c r="BZ91" i="1"/>
  <c r="BU91" i="1"/>
  <c r="BT91" i="1"/>
  <c r="BR91" i="1"/>
  <c r="BQ91" i="1"/>
  <c r="BK91" i="1"/>
  <c r="BJ91" i="1"/>
  <c r="BD91" i="1"/>
  <c r="BC91" i="1"/>
  <c r="AW91" i="1"/>
  <c r="AV91" i="1"/>
  <c r="AP91" i="1"/>
  <c r="AO91" i="1"/>
  <c r="AK91" i="1"/>
  <c r="AG91" i="1"/>
  <c r="AF91" i="1"/>
  <c r="Z91" i="1"/>
  <c r="Y91" i="1"/>
  <c r="U91" i="1"/>
  <c r="W91" i="1" s="1"/>
  <c r="S91" i="1"/>
  <c r="FG90" i="1"/>
  <c r="FH90" i="1" s="1"/>
  <c r="FC90" i="1"/>
  <c r="FD90" i="1" s="1"/>
  <c r="FA90" i="1"/>
  <c r="FB90" i="1" s="1"/>
  <c r="EY90" i="1"/>
  <c r="EZ90" i="1" s="1"/>
  <c r="EW90" i="1"/>
  <c r="EX90" i="1" s="1"/>
  <c r="EU90" i="1"/>
  <c r="ES90" i="1"/>
  <c r="ET90" i="1" s="1"/>
  <c r="EQ90" i="1"/>
  <c r="ER90" i="1" s="1"/>
  <c r="EO90" i="1"/>
  <c r="EP90" i="1" s="1"/>
  <c r="EM90" i="1"/>
  <c r="EN90" i="1" s="1"/>
  <c r="EK90" i="1"/>
  <c r="EI90" i="1"/>
  <c r="EJ90" i="1" s="1"/>
  <c r="EG90" i="1"/>
  <c r="EB90" i="1"/>
  <c r="EA90" i="1"/>
  <c r="DV90" i="1"/>
  <c r="DL90" i="1"/>
  <c r="DK90" i="1"/>
  <c r="DI90" i="1"/>
  <c r="DH90" i="1"/>
  <c r="DD90" i="1"/>
  <c r="DB90" i="1"/>
  <c r="DA90" i="1"/>
  <c r="CW90" i="1"/>
  <c r="CU90" i="1"/>
  <c r="CT90" i="1"/>
  <c r="CP90" i="1"/>
  <c r="CN90" i="1"/>
  <c r="CM90" i="1"/>
  <c r="CI90" i="1"/>
  <c r="CG90" i="1"/>
  <c r="CF90" i="1"/>
  <c r="CB90" i="1"/>
  <c r="CD90" i="1" s="1"/>
  <c r="BZ90" i="1"/>
  <c r="BU90" i="1"/>
  <c r="BT90" i="1"/>
  <c r="BR90" i="1"/>
  <c r="BQ90" i="1"/>
  <c r="BK90" i="1"/>
  <c r="BJ90" i="1"/>
  <c r="BD90" i="1"/>
  <c r="BC90" i="1"/>
  <c r="AW90" i="1"/>
  <c r="AV90" i="1"/>
  <c r="AP90" i="1"/>
  <c r="AO90" i="1"/>
  <c r="AK90" i="1"/>
  <c r="AM90" i="1" s="1"/>
  <c r="AG90" i="1"/>
  <c r="AF90" i="1"/>
  <c r="Z90" i="1"/>
  <c r="Y90" i="1"/>
  <c r="U90" i="1"/>
  <c r="S90" i="1"/>
  <c r="FG89" i="1"/>
  <c r="FH89" i="1" s="1"/>
  <c r="FC89" i="1"/>
  <c r="FD89" i="1" s="1"/>
  <c r="FA89" i="1"/>
  <c r="FB89" i="1" s="1"/>
  <c r="EY89" i="1"/>
  <c r="EZ89" i="1" s="1"/>
  <c r="EW89" i="1"/>
  <c r="EX89" i="1" s="1"/>
  <c r="EU89" i="1"/>
  <c r="ES89" i="1"/>
  <c r="ET89" i="1" s="1"/>
  <c r="EQ89" i="1"/>
  <c r="ER89" i="1" s="1"/>
  <c r="EO89" i="1"/>
  <c r="EP89" i="1" s="1"/>
  <c r="EM89" i="1"/>
  <c r="EN89" i="1" s="1"/>
  <c r="EK89" i="1"/>
  <c r="EI89" i="1"/>
  <c r="EJ89" i="1" s="1"/>
  <c r="EG89" i="1"/>
  <c r="EB89" i="1"/>
  <c r="EA89" i="1"/>
  <c r="DV89" i="1"/>
  <c r="DL89" i="1"/>
  <c r="DK89" i="1"/>
  <c r="DI89" i="1"/>
  <c r="DH89" i="1"/>
  <c r="DD89" i="1"/>
  <c r="DB89" i="1"/>
  <c r="DA89" i="1"/>
  <c r="CW89" i="1"/>
  <c r="CU89" i="1"/>
  <c r="CT89" i="1"/>
  <c r="CP89" i="1"/>
  <c r="CN89" i="1"/>
  <c r="CM89" i="1"/>
  <c r="CI89" i="1"/>
  <c r="CG89" i="1"/>
  <c r="CF89" i="1"/>
  <c r="CB89" i="1"/>
  <c r="CD89" i="1" s="1"/>
  <c r="BZ89" i="1"/>
  <c r="BU89" i="1"/>
  <c r="BT89" i="1"/>
  <c r="BR89" i="1"/>
  <c r="BQ89" i="1"/>
  <c r="BK89" i="1"/>
  <c r="BJ89" i="1"/>
  <c r="BD89" i="1"/>
  <c r="BC89" i="1"/>
  <c r="AW89" i="1"/>
  <c r="AV89" i="1"/>
  <c r="BS89" i="1"/>
  <c r="AP89" i="1"/>
  <c r="AO89" i="1"/>
  <c r="AK89" i="1"/>
  <c r="AG89" i="1"/>
  <c r="AF89" i="1"/>
  <c r="Z89" i="1"/>
  <c r="Y89" i="1"/>
  <c r="U89" i="1"/>
  <c r="S89" i="1"/>
  <c r="FG88" i="1"/>
  <c r="FH88" i="1" s="1"/>
  <c r="FC88" i="1"/>
  <c r="FD88" i="1" s="1"/>
  <c r="FA88" i="1"/>
  <c r="FB88" i="1" s="1"/>
  <c r="EY88" i="1"/>
  <c r="EZ88" i="1" s="1"/>
  <c r="EW88" i="1"/>
  <c r="EX88" i="1" s="1"/>
  <c r="EU88" i="1"/>
  <c r="ES88" i="1"/>
  <c r="ET88" i="1" s="1"/>
  <c r="EQ88" i="1"/>
  <c r="ER88" i="1" s="1"/>
  <c r="EO88" i="1"/>
  <c r="EP88" i="1" s="1"/>
  <c r="EM88" i="1"/>
  <c r="EN88" i="1" s="1"/>
  <c r="EK88" i="1"/>
  <c r="EI88" i="1"/>
  <c r="EJ88" i="1" s="1"/>
  <c r="EG88" i="1"/>
  <c r="EB88" i="1"/>
  <c r="EA88" i="1"/>
  <c r="DV88" i="1"/>
  <c r="DL88" i="1"/>
  <c r="DK88" i="1"/>
  <c r="DI88" i="1"/>
  <c r="DH88" i="1"/>
  <c r="DD88" i="1"/>
  <c r="DB88" i="1"/>
  <c r="DA88" i="1"/>
  <c r="CW88" i="1"/>
  <c r="CU88" i="1"/>
  <c r="CT88" i="1"/>
  <c r="CP88" i="1"/>
  <c r="CN88" i="1"/>
  <c r="CM88" i="1"/>
  <c r="CI88" i="1"/>
  <c r="CG88" i="1"/>
  <c r="CF88" i="1"/>
  <c r="CB88" i="1"/>
  <c r="BZ88" i="1"/>
  <c r="BU88" i="1"/>
  <c r="BT88" i="1"/>
  <c r="BR88" i="1"/>
  <c r="BQ88" i="1"/>
  <c r="BK88" i="1"/>
  <c r="BJ88" i="1"/>
  <c r="BD88" i="1"/>
  <c r="BC88" i="1"/>
  <c r="AW88" i="1"/>
  <c r="AV88" i="1"/>
  <c r="AP88" i="1"/>
  <c r="AO88" i="1"/>
  <c r="AK88" i="1"/>
  <c r="AM88" i="1" s="1"/>
  <c r="AG88" i="1"/>
  <c r="AF88" i="1"/>
  <c r="Z88" i="1"/>
  <c r="Y88" i="1"/>
  <c r="U88" i="1"/>
  <c r="W88" i="1" s="1"/>
  <c r="S88" i="1"/>
  <c r="FG87" i="1"/>
  <c r="FH87" i="1" s="1"/>
  <c r="FC87" i="1"/>
  <c r="FD87" i="1" s="1"/>
  <c r="FA87" i="1"/>
  <c r="FB87" i="1" s="1"/>
  <c r="EY87" i="1"/>
  <c r="EZ87" i="1" s="1"/>
  <c r="EW87" i="1"/>
  <c r="EX87" i="1" s="1"/>
  <c r="EU87" i="1"/>
  <c r="ES87" i="1"/>
  <c r="ET87" i="1" s="1"/>
  <c r="EQ87" i="1"/>
  <c r="ER87" i="1" s="1"/>
  <c r="EO87" i="1"/>
  <c r="EP87" i="1" s="1"/>
  <c r="EM87" i="1"/>
  <c r="EN87" i="1" s="1"/>
  <c r="EK87" i="1"/>
  <c r="EI87" i="1"/>
  <c r="EJ87" i="1" s="1"/>
  <c r="EG87" i="1"/>
  <c r="EB87" i="1"/>
  <c r="EA87" i="1"/>
  <c r="DV87" i="1"/>
  <c r="DL87" i="1"/>
  <c r="DK87" i="1"/>
  <c r="DI87" i="1"/>
  <c r="DH87" i="1"/>
  <c r="DD87" i="1"/>
  <c r="DB87" i="1"/>
  <c r="DA87" i="1"/>
  <c r="CW87" i="1"/>
  <c r="CU87" i="1"/>
  <c r="CT87" i="1"/>
  <c r="CP87" i="1"/>
  <c r="CN87" i="1"/>
  <c r="CM87" i="1"/>
  <c r="CI87" i="1"/>
  <c r="CG87" i="1"/>
  <c r="CF87" i="1"/>
  <c r="CB87" i="1"/>
  <c r="BZ87" i="1"/>
  <c r="BU87" i="1"/>
  <c r="BT87" i="1"/>
  <c r="BR87" i="1"/>
  <c r="BQ87" i="1"/>
  <c r="BK87" i="1"/>
  <c r="BJ87" i="1"/>
  <c r="BD87" i="1"/>
  <c r="BC87" i="1"/>
  <c r="AW87" i="1"/>
  <c r="AV87" i="1"/>
  <c r="AP87" i="1"/>
  <c r="AO87" i="1"/>
  <c r="AK87" i="1"/>
  <c r="AG87" i="1"/>
  <c r="AF87" i="1"/>
  <c r="Z87" i="1"/>
  <c r="Y87" i="1"/>
  <c r="U87" i="1"/>
  <c r="S87" i="1"/>
  <c r="FG86" i="1"/>
  <c r="FH86" i="1" s="1"/>
  <c r="FC86" i="1"/>
  <c r="FD86" i="1" s="1"/>
  <c r="FA86" i="1"/>
  <c r="FB86" i="1" s="1"/>
  <c r="EY86" i="1"/>
  <c r="EZ86" i="1" s="1"/>
  <c r="EW86" i="1"/>
  <c r="EX86" i="1" s="1"/>
  <c r="EU86" i="1"/>
  <c r="ES86" i="1"/>
  <c r="ET86" i="1" s="1"/>
  <c r="EQ86" i="1"/>
  <c r="ER86" i="1" s="1"/>
  <c r="EO86" i="1"/>
  <c r="EP86" i="1" s="1"/>
  <c r="EM86" i="1"/>
  <c r="EN86" i="1" s="1"/>
  <c r="EK86" i="1"/>
  <c r="EI86" i="1"/>
  <c r="EJ86" i="1" s="1"/>
  <c r="EG86" i="1"/>
  <c r="EB86" i="1"/>
  <c r="EA86" i="1"/>
  <c r="DV86" i="1"/>
  <c r="DL86" i="1"/>
  <c r="DK86" i="1"/>
  <c r="DI86" i="1"/>
  <c r="DH86" i="1"/>
  <c r="DD86" i="1"/>
  <c r="DB86" i="1"/>
  <c r="DA86" i="1"/>
  <c r="CW86" i="1"/>
  <c r="CU86" i="1"/>
  <c r="CT86" i="1"/>
  <c r="CP86" i="1"/>
  <c r="CN86" i="1"/>
  <c r="CM86" i="1"/>
  <c r="CI86" i="1"/>
  <c r="CG86" i="1"/>
  <c r="CF86" i="1"/>
  <c r="CB86" i="1"/>
  <c r="CD86" i="1" s="1"/>
  <c r="BZ86" i="1"/>
  <c r="BU86" i="1"/>
  <c r="BT86" i="1"/>
  <c r="BR86" i="1"/>
  <c r="BQ86" i="1"/>
  <c r="BK86" i="1"/>
  <c r="BJ86" i="1"/>
  <c r="BD86" i="1"/>
  <c r="BC86" i="1"/>
  <c r="AW86" i="1"/>
  <c r="AV86" i="1"/>
  <c r="AP86" i="1"/>
  <c r="AO86" i="1"/>
  <c r="AK86" i="1"/>
  <c r="AG86" i="1"/>
  <c r="AF86" i="1"/>
  <c r="Z86" i="1"/>
  <c r="Y86" i="1"/>
  <c r="U86" i="1"/>
  <c r="W86" i="1" s="1"/>
  <c r="S86" i="1"/>
  <c r="FG85" i="1"/>
  <c r="FH85" i="1" s="1"/>
  <c r="FC85" i="1"/>
  <c r="FD85" i="1" s="1"/>
  <c r="FA85" i="1"/>
  <c r="FB85" i="1" s="1"/>
  <c r="EY85" i="1"/>
  <c r="EZ85" i="1" s="1"/>
  <c r="EW85" i="1"/>
  <c r="EX85" i="1" s="1"/>
  <c r="EU85" i="1"/>
  <c r="ES85" i="1"/>
  <c r="ET85" i="1" s="1"/>
  <c r="EQ85" i="1"/>
  <c r="ER85" i="1" s="1"/>
  <c r="EO85" i="1"/>
  <c r="EP85" i="1" s="1"/>
  <c r="EM85" i="1"/>
  <c r="EN85" i="1" s="1"/>
  <c r="EK85" i="1"/>
  <c r="EI85" i="1"/>
  <c r="EJ85" i="1" s="1"/>
  <c r="EG85" i="1"/>
  <c r="EB85" i="1"/>
  <c r="EA85" i="1"/>
  <c r="DV85" i="1"/>
  <c r="DL85" i="1"/>
  <c r="DK85" i="1"/>
  <c r="DI85" i="1"/>
  <c r="DH85" i="1"/>
  <c r="DD85" i="1"/>
  <c r="DB85" i="1"/>
  <c r="DA85" i="1"/>
  <c r="CW85" i="1"/>
  <c r="CU85" i="1"/>
  <c r="CT85" i="1"/>
  <c r="CP85" i="1"/>
  <c r="CN85" i="1"/>
  <c r="CM85" i="1"/>
  <c r="CI85" i="1"/>
  <c r="CG85" i="1"/>
  <c r="CF85" i="1"/>
  <c r="CB85" i="1"/>
  <c r="BZ85" i="1"/>
  <c r="BU85" i="1"/>
  <c r="BT85" i="1"/>
  <c r="BR85" i="1"/>
  <c r="BQ85" i="1"/>
  <c r="BK85" i="1"/>
  <c r="BJ85" i="1"/>
  <c r="BD85" i="1"/>
  <c r="BC85" i="1"/>
  <c r="AW85" i="1"/>
  <c r="AV85" i="1"/>
  <c r="AP85" i="1"/>
  <c r="AO85" i="1"/>
  <c r="AK85" i="1"/>
  <c r="AG85" i="1"/>
  <c r="AF85" i="1"/>
  <c r="Z85" i="1"/>
  <c r="Y85" i="1"/>
  <c r="U85" i="1"/>
  <c r="W85" i="1" s="1"/>
  <c r="S85" i="1"/>
  <c r="FG84" i="1"/>
  <c r="FH84" i="1" s="1"/>
  <c r="FC84" i="1"/>
  <c r="FD84" i="1" s="1"/>
  <c r="FA84" i="1"/>
  <c r="FB84" i="1" s="1"/>
  <c r="EY84" i="1"/>
  <c r="EZ84" i="1" s="1"/>
  <c r="EW84" i="1"/>
  <c r="EX84" i="1" s="1"/>
  <c r="EU84" i="1"/>
  <c r="ES84" i="1"/>
  <c r="ET84" i="1" s="1"/>
  <c r="EQ84" i="1"/>
  <c r="ER84" i="1" s="1"/>
  <c r="EO84" i="1"/>
  <c r="EP84" i="1" s="1"/>
  <c r="EM84" i="1"/>
  <c r="EN84" i="1" s="1"/>
  <c r="EK84" i="1"/>
  <c r="EI84" i="1"/>
  <c r="EJ84" i="1" s="1"/>
  <c r="EG84" i="1"/>
  <c r="EB84" i="1"/>
  <c r="EA84" i="1"/>
  <c r="DV84" i="1"/>
  <c r="DL84" i="1"/>
  <c r="DK84" i="1"/>
  <c r="DI84" i="1"/>
  <c r="DH84" i="1"/>
  <c r="DD84" i="1"/>
  <c r="DB84" i="1"/>
  <c r="DA84" i="1"/>
  <c r="CW84" i="1"/>
  <c r="CU84" i="1"/>
  <c r="CT84" i="1"/>
  <c r="CP84" i="1"/>
  <c r="CN84" i="1"/>
  <c r="CM84" i="1"/>
  <c r="CI84" i="1"/>
  <c r="CG84" i="1"/>
  <c r="CF84" i="1"/>
  <c r="CB84" i="1"/>
  <c r="BZ84" i="1"/>
  <c r="BU84" i="1"/>
  <c r="BT84" i="1"/>
  <c r="BR84" i="1"/>
  <c r="BQ84" i="1"/>
  <c r="BK84" i="1"/>
  <c r="BJ84" i="1"/>
  <c r="BD84" i="1"/>
  <c r="BC84" i="1"/>
  <c r="AW84" i="1"/>
  <c r="AV84" i="1"/>
  <c r="AP84" i="1"/>
  <c r="AO84" i="1"/>
  <c r="AK84" i="1"/>
  <c r="AM84" i="1" s="1"/>
  <c r="AG84" i="1"/>
  <c r="AF84" i="1"/>
  <c r="Z84" i="1"/>
  <c r="Y84" i="1"/>
  <c r="U84" i="1"/>
  <c r="S84" i="1"/>
  <c r="FG83" i="1"/>
  <c r="FH83" i="1" s="1"/>
  <c r="FC83" i="1"/>
  <c r="FD83" i="1" s="1"/>
  <c r="FA83" i="1"/>
  <c r="FB83" i="1" s="1"/>
  <c r="EY83" i="1"/>
  <c r="EZ83" i="1" s="1"/>
  <c r="EW83" i="1"/>
  <c r="EX83" i="1" s="1"/>
  <c r="EU83" i="1"/>
  <c r="ES83" i="1"/>
  <c r="ET83" i="1" s="1"/>
  <c r="EQ83" i="1"/>
  <c r="ER83" i="1" s="1"/>
  <c r="EO83" i="1"/>
  <c r="EP83" i="1" s="1"/>
  <c r="EM83" i="1"/>
  <c r="EN83" i="1" s="1"/>
  <c r="EK83" i="1"/>
  <c r="EI83" i="1"/>
  <c r="EJ83" i="1" s="1"/>
  <c r="EG83" i="1"/>
  <c r="EB83" i="1"/>
  <c r="EA83" i="1"/>
  <c r="DV83" i="1"/>
  <c r="DL83" i="1"/>
  <c r="DK83" i="1"/>
  <c r="DI83" i="1"/>
  <c r="DH83" i="1"/>
  <c r="DD83" i="1"/>
  <c r="DB83" i="1"/>
  <c r="DA83" i="1"/>
  <c r="CW83" i="1"/>
  <c r="CU83" i="1"/>
  <c r="CT83" i="1"/>
  <c r="CP83" i="1"/>
  <c r="CN83" i="1"/>
  <c r="CM83" i="1"/>
  <c r="CI83" i="1"/>
  <c r="CG83" i="1"/>
  <c r="CF83" i="1"/>
  <c r="CB83" i="1"/>
  <c r="BZ83" i="1"/>
  <c r="BU83" i="1"/>
  <c r="BT83" i="1"/>
  <c r="BR83" i="1"/>
  <c r="BQ83" i="1"/>
  <c r="BK83" i="1"/>
  <c r="BJ83" i="1"/>
  <c r="BD83" i="1"/>
  <c r="BC83" i="1"/>
  <c r="AW83" i="1"/>
  <c r="AV83" i="1"/>
  <c r="BS83" i="1"/>
  <c r="AP83" i="1"/>
  <c r="AO83" i="1"/>
  <c r="AK83" i="1"/>
  <c r="AM83" i="1" s="1"/>
  <c r="AG83" i="1"/>
  <c r="AF83" i="1"/>
  <c r="Z83" i="1"/>
  <c r="Y83" i="1"/>
  <c r="U83" i="1"/>
  <c r="W83" i="1" s="1"/>
  <c r="S83" i="1"/>
  <c r="FG82" i="1"/>
  <c r="FH82" i="1" s="1"/>
  <c r="FC82" i="1"/>
  <c r="FD82" i="1" s="1"/>
  <c r="FA82" i="1"/>
  <c r="FB82" i="1" s="1"/>
  <c r="EY82" i="1"/>
  <c r="EZ82" i="1" s="1"/>
  <c r="EW82" i="1"/>
  <c r="EX82" i="1" s="1"/>
  <c r="EU82" i="1"/>
  <c r="ES82" i="1"/>
  <c r="ET82" i="1" s="1"/>
  <c r="EQ82" i="1"/>
  <c r="ER82" i="1" s="1"/>
  <c r="EO82" i="1"/>
  <c r="EP82" i="1" s="1"/>
  <c r="EM82" i="1"/>
  <c r="EN82" i="1" s="1"/>
  <c r="EK82" i="1"/>
  <c r="EI82" i="1"/>
  <c r="EJ82" i="1" s="1"/>
  <c r="EG82" i="1"/>
  <c r="EB82" i="1"/>
  <c r="EA82" i="1"/>
  <c r="DV82" i="1"/>
  <c r="DL82" i="1"/>
  <c r="DK82" i="1"/>
  <c r="DI82" i="1"/>
  <c r="DH82" i="1"/>
  <c r="DD82" i="1"/>
  <c r="DB82" i="1"/>
  <c r="DA82" i="1"/>
  <c r="CW82" i="1"/>
  <c r="CU82" i="1"/>
  <c r="CT82" i="1"/>
  <c r="CP82" i="1"/>
  <c r="CN82" i="1"/>
  <c r="CM82" i="1"/>
  <c r="CI82" i="1"/>
  <c r="CG82" i="1"/>
  <c r="CF82" i="1"/>
  <c r="CB82" i="1"/>
  <c r="CD82" i="1" s="1"/>
  <c r="BZ82" i="1"/>
  <c r="BU82" i="1"/>
  <c r="BT82" i="1"/>
  <c r="BR82" i="1"/>
  <c r="BQ82" i="1"/>
  <c r="BK82" i="1"/>
  <c r="BJ82" i="1"/>
  <c r="BD82" i="1"/>
  <c r="BC82" i="1"/>
  <c r="AW82" i="1"/>
  <c r="AV82" i="1"/>
  <c r="AP82" i="1"/>
  <c r="AO82" i="1"/>
  <c r="AK82" i="1"/>
  <c r="AG82" i="1"/>
  <c r="AF82" i="1"/>
  <c r="Z82" i="1"/>
  <c r="Y82" i="1"/>
  <c r="U82" i="1"/>
  <c r="W82" i="1" s="1"/>
  <c r="S82" i="1"/>
  <c r="FG81" i="1"/>
  <c r="FH81" i="1" s="1"/>
  <c r="FC81" i="1"/>
  <c r="FD81" i="1" s="1"/>
  <c r="FA81" i="1"/>
  <c r="FB81" i="1" s="1"/>
  <c r="EY81" i="1"/>
  <c r="EZ81" i="1" s="1"/>
  <c r="EW81" i="1"/>
  <c r="EX81" i="1" s="1"/>
  <c r="EU81" i="1"/>
  <c r="ES81" i="1"/>
  <c r="ET81" i="1" s="1"/>
  <c r="EQ81" i="1"/>
  <c r="ER81" i="1" s="1"/>
  <c r="EO81" i="1"/>
  <c r="EP81" i="1" s="1"/>
  <c r="EM81" i="1"/>
  <c r="EN81" i="1" s="1"/>
  <c r="EK81" i="1"/>
  <c r="EI81" i="1"/>
  <c r="EJ81" i="1" s="1"/>
  <c r="EG81" i="1"/>
  <c r="EB81" i="1"/>
  <c r="EA81" i="1"/>
  <c r="DV81" i="1"/>
  <c r="DL81" i="1"/>
  <c r="DK81" i="1"/>
  <c r="DI81" i="1"/>
  <c r="DH81" i="1"/>
  <c r="DD81" i="1"/>
  <c r="DB81" i="1"/>
  <c r="DA81" i="1"/>
  <c r="CW81" i="1"/>
  <c r="CU81" i="1"/>
  <c r="CT81" i="1"/>
  <c r="CP81" i="1"/>
  <c r="CN81" i="1"/>
  <c r="CM81" i="1"/>
  <c r="CI81" i="1"/>
  <c r="CG81" i="1"/>
  <c r="CF81" i="1"/>
  <c r="CB81" i="1"/>
  <c r="CD81" i="1" s="1"/>
  <c r="BZ81" i="1"/>
  <c r="BU81" i="1"/>
  <c r="BT81" i="1"/>
  <c r="BR81" i="1"/>
  <c r="BQ81" i="1"/>
  <c r="BK81" i="1"/>
  <c r="BJ81" i="1"/>
  <c r="BD81" i="1"/>
  <c r="BC81" i="1"/>
  <c r="AW81" i="1"/>
  <c r="AV81" i="1"/>
  <c r="BS81" i="1"/>
  <c r="AP81" i="1"/>
  <c r="AO81" i="1"/>
  <c r="AK81" i="1"/>
  <c r="AM81" i="1" s="1"/>
  <c r="AG81" i="1"/>
  <c r="AF81" i="1"/>
  <c r="Z81" i="1"/>
  <c r="Y81" i="1"/>
  <c r="U81" i="1"/>
  <c r="W81" i="1" s="1"/>
  <c r="S81" i="1"/>
  <c r="FG80" i="1"/>
  <c r="FH80" i="1" s="1"/>
  <c r="FC80" i="1"/>
  <c r="FD80" i="1" s="1"/>
  <c r="FA80" i="1"/>
  <c r="FB80" i="1" s="1"/>
  <c r="EY80" i="1"/>
  <c r="EZ80" i="1" s="1"/>
  <c r="EW80" i="1"/>
  <c r="EX80" i="1" s="1"/>
  <c r="EU80" i="1"/>
  <c r="ES80" i="1"/>
  <c r="ET80" i="1" s="1"/>
  <c r="EQ80" i="1"/>
  <c r="ER80" i="1" s="1"/>
  <c r="EO80" i="1"/>
  <c r="EP80" i="1" s="1"/>
  <c r="EM80" i="1"/>
  <c r="EN80" i="1" s="1"/>
  <c r="EK80" i="1"/>
  <c r="EI80" i="1"/>
  <c r="EJ80" i="1" s="1"/>
  <c r="EG80" i="1"/>
  <c r="EB80" i="1"/>
  <c r="EA80" i="1"/>
  <c r="DV80" i="1"/>
  <c r="DL80" i="1"/>
  <c r="DK80" i="1"/>
  <c r="DI80" i="1"/>
  <c r="DH80" i="1"/>
  <c r="DD80" i="1"/>
  <c r="DB80" i="1"/>
  <c r="DA80" i="1"/>
  <c r="CW80" i="1"/>
  <c r="CU80" i="1"/>
  <c r="CT80" i="1"/>
  <c r="CP80" i="1"/>
  <c r="CN80" i="1"/>
  <c r="CM80" i="1"/>
  <c r="CI80" i="1"/>
  <c r="CG80" i="1"/>
  <c r="CF80" i="1"/>
  <c r="CB80" i="1"/>
  <c r="BZ80" i="1"/>
  <c r="BU80" i="1"/>
  <c r="BT80" i="1"/>
  <c r="BR80" i="1"/>
  <c r="BQ80" i="1"/>
  <c r="BK80" i="1"/>
  <c r="BJ80" i="1"/>
  <c r="BD80" i="1"/>
  <c r="BC80" i="1"/>
  <c r="AW80" i="1"/>
  <c r="AV80" i="1"/>
  <c r="BS80" i="1"/>
  <c r="AP80" i="1"/>
  <c r="AO80" i="1"/>
  <c r="AK80" i="1"/>
  <c r="AG80" i="1"/>
  <c r="AF80" i="1"/>
  <c r="Z80" i="1"/>
  <c r="Y80" i="1"/>
  <c r="U80" i="1"/>
  <c r="W80" i="1" s="1"/>
  <c r="S80" i="1"/>
  <c r="FG79" i="1"/>
  <c r="FH79" i="1" s="1"/>
  <c r="FC79" i="1"/>
  <c r="FD79" i="1" s="1"/>
  <c r="FA79" i="1"/>
  <c r="FB79" i="1" s="1"/>
  <c r="EY79" i="1"/>
  <c r="EZ79" i="1" s="1"/>
  <c r="EW79" i="1"/>
  <c r="EX79" i="1" s="1"/>
  <c r="EU79" i="1"/>
  <c r="ES79" i="1"/>
  <c r="ET79" i="1" s="1"/>
  <c r="EQ79" i="1"/>
  <c r="ER79" i="1" s="1"/>
  <c r="EO79" i="1"/>
  <c r="EP79" i="1" s="1"/>
  <c r="EM79" i="1"/>
  <c r="EN79" i="1" s="1"/>
  <c r="EK79" i="1"/>
  <c r="EI79" i="1"/>
  <c r="EJ79" i="1" s="1"/>
  <c r="EG79" i="1"/>
  <c r="EB79" i="1"/>
  <c r="EA79" i="1"/>
  <c r="DV79" i="1"/>
  <c r="DL79" i="1"/>
  <c r="DK79" i="1"/>
  <c r="DI79" i="1"/>
  <c r="DH79" i="1"/>
  <c r="DD79" i="1"/>
  <c r="DB79" i="1"/>
  <c r="DA79" i="1"/>
  <c r="CW79" i="1"/>
  <c r="CU79" i="1"/>
  <c r="CT79" i="1"/>
  <c r="CP79" i="1"/>
  <c r="CN79" i="1"/>
  <c r="CM79" i="1"/>
  <c r="CI79" i="1"/>
  <c r="CG79" i="1"/>
  <c r="CF79" i="1"/>
  <c r="CB79" i="1"/>
  <c r="BZ79" i="1"/>
  <c r="BU79" i="1"/>
  <c r="BT79" i="1"/>
  <c r="BR79" i="1"/>
  <c r="BQ79" i="1"/>
  <c r="BK79" i="1"/>
  <c r="BJ79" i="1"/>
  <c r="BD79" i="1"/>
  <c r="BC79" i="1"/>
  <c r="AW79" i="1"/>
  <c r="AV79" i="1"/>
  <c r="AP79" i="1"/>
  <c r="AO79" i="1"/>
  <c r="AK79" i="1"/>
  <c r="AG79" i="1"/>
  <c r="AF79" i="1"/>
  <c r="Z79" i="1"/>
  <c r="Y79" i="1"/>
  <c r="U79" i="1"/>
  <c r="W79" i="1" s="1"/>
  <c r="S79" i="1"/>
  <c r="FG78" i="1"/>
  <c r="FH78" i="1" s="1"/>
  <c r="FC78" i="1"/>
  <c r="FD78" i="1" s="1"/>
  <c r="FA78" i="1"/>
  <c r="FB78" i="1" s="1"/>
  <c r="EY78" i="1"/>
  <c r="EZ78" i="1" s="1"/>
  <c r="EW78" i="1"/>
  <c r="EX78" i="1" s="1"/>
  <c r="EU78" i="1"/>
  <c r="ES78" i="1"/>
  <c r="ET78" i="1" s="1"/>
  <c r="EQ78" i="1"/>
  <c r="ER78" i="1" s="1"/>
  <c r="EO78" i="1"/>
  <c r="EP78" i="1" s="1"/>
  <c r="EM78" i="1"/>
  <c r="EN78" i="1" s="1"/>
  <c r="EK78" i="1"/>
  <c r="EI78" i="1"/>
  <c r="EJ78" i="1" s="1"/>
  <c r="EG78" i="1"/>
  <c r="EB78" i="1"/>
  <c r="EA78" i="1"/>
  <c r="DV78" i="1"/>
  <c r="DL78" i="1"/>
  <c r="DK78" i="1"/>
  <c r="DI78" i="1"/>
  <c r="DH78" i="1"/>
  <c r="DD78" i="1"/>
  <c r="DB78" i="1"/>
  <c r="DA78" i="1"/>
  <c r="CW78" i="1"/>
  <c r="CU78" i="1"/>
  <c r="CT78" i="1"/>
  <c r="CP78" i="1"/>
  <c r="CN78" i="1"/>
  <c r="CM78" i="1"/>
  <c r="CI78" i="1"/>
  <c r="CG78" i="1"/>
  <c r="CF78" i="1"/>
  <c r="CB78" i="1"/>
  <c r="CD78" i="1" s="1"/>
  <c r="BZ78" i="1"/>
  <c r="BU78" i="1"/>
  <c r="BT78" i="1"/>
  <c r="BR78" i="1"/>
  <c r="BQ78" i="1"/>
  <c r="BK78" i="1"/>
  <c r="BJ78" i="1"/>
  <c r="BD78" i="1"/>
  <c r="BC78" i="1"/>
  <c r="AW78" i="1"/>
  <c r="AV78" i="1"/>
  <c r="AP78" i="1"/>
  <c r="AO78" i="1"/>
  <c r="AK78" i="1"/>
  <c r="AG78" i="1"/>
  <c r="AF78" i="1"/>
  <c r="Z78" i="1"/>
  <c r="Y78" i="1"/>
  <c r="U78" i="1"/>
  <c r="S78" i="1"/>
  <c r="FG77" i="1"/>
  <c r="FH77" i="1" s="1"/>
  <c r="FC77" i="1"/>
  <c r="FD77" i="1" s="1"/>
  <c r="FA77" i="1"/>
  <c r="FB77" i="1" s="1"/>
  <c r="EY77" i="1"/>
  <c r="EZ77" i="1" s="1"/>
  <c r="EW77" i="1"/>
  <c r="EX77" i="1" s="1"/>
  <c r="EU77" i="1"/>
  <c r="ES77" i="1"/>
  <c r="ET77" i="1" s="1"/>
  <c r="EQ77" i="1"/>
  <c r="ER77" i="1" s="1"/>
  <c r="EO77" i="1"/>
  <c r="EP77" i="1" s="1"/>
  <c r="EM77" i="1"/>
  <c r="EN77" i="1" s="1"/>
  <c r="EK77" i="1"/>
  <c r="EI77" i="1"/>
  <c r="EJ77" i="1" s="1"/>
  <c r="EG77" i="1"/>
  <c r="EB77" i="1"/>
  <c r="EA77" i="1"/>
  <c r="DV77" i="1"/>
  <c r="DL77" i="1"/>
  <c r="DK77" i="1"/>
  <c r="DI77" i="1"/>
  <c r="DH77" i="1"/>
  <c r="DD77" i="1"/>
  <c r="DB77" i="1"/>
  <c r="DA77" i="1"/>
  <c r="CW77" i="1"/>
  <c r="CU77" i="1"/>
  <c r="CT77" i="1"/>
  <c r="CP77" i="1"/>
  <c r="CN77" i="1"/>
  <c r="CM77" i="1"/>
  <c r="CI77" i="1"/>
  <c r="CG77" i="1"/>
  <c r="CF77" i="1"/>
  <c r="CB77" i="1"/>
  <c r="BZ77" i="1"/>
  <c r="BU77" i="1"/>
  <c r="BT77" i="1"/>
  <c r="BR77" i="1"/>
  <c r="BQ77" i="1"/>
  <c r="BK77" i="1"/>
  <c r="BJ77" i="1"/>
  <c r="BD77" i="1"/>
  <c r="BC77" i="1"/>
  <c r="AW77" i="1"/>
  <c r="AV77" i="1"/>
  <c r="AP77" i="1"/>
  <c r="AO77" i="1"/>
  <c r="AK77" i="1"/>
  <c r="AM77" i="1" s="1"/>
  <c r="AG77" i="1"/>
  <c r="AF77" i="1"/>
  <c r="Z77" i="1"/>
  <c r="Y77" i="1"/>
  <c r="U77" i="1"/>
  <c r="W77" i="1" s="1"/>
  <c r="S77" i="1"/>
  <c r="FG76" i="1"/>
  <c r="FH76" i="1" s="1"/>
  <c r="FC76" i="1"/>
  <c r="FD76" i="1" s="1"/>
  <c r="FA76" i="1"/>
  <c r="FB76" i="1" s="1"/>
  <c r="EY76" i="1"/>
  <c r="EZ76" i="1" s="1"/>
  <c r="EW76" i="1"/>
  <c r="EX76" i="1" s="1"/>
  <c r="EU76" i="1"/>
  <c r="ES76" i="1"/>
  <c r="ET76" i="1" s="1"/>
  <c r="EQ76" i="1"/>
  <c r="ER76" i="1" s="1"/>
  <c r="EO76" i="1"/>
  <c r="EP76" i="1" s="1"/>
  <c r="EM76" i="1"/>
  <c r="EN76" i="1" s="1"/>
  <c r="EK76" i="1"/>
  <c r="EI76" i="1"/>
  <c r="EJ76" i="1" s="1"/>
  <c r="EG76" i="1"/>
  <c r="EB76" i="1"/>
  <c r="EA76" i="1"/>
  <c r="DV76" i="1"/>
  <c r="DL76" i="1"/>
  <c r="DK76" i="1"/>
  <c r="DI76" i="1"/>
  <c r="DH76" i="1"/>
  <c r="DD76" i="1"/>
  <c r="DB76" i="1"/>
  <c r="DA76" i="1"/>
  <c r="CW76" i="1"/>
  <c r="CU76" i="1"/>
  <c r="CT76" i="1"/>
  <c r="CP76" i="1"/>
  <c r="CN76" i="1"/>
  <c r="CM76" i="1"/>
  <c r="CI76" i="1"/>
  <c r="CG76" i="1"/>
  <c r="CF76" i="1"/>
  <c r="CB76" i="1"/>
  <c r="CD76" i="1" s="1"/>
  <c r="BZ76" i="1"/>
  <c r="BU76" i="1"/>
  <c r="BT76" i="1"/>
  <c r="BR76" i="1"/>
  <c r="BQ76" i="1"/>
  <c r="BK76" i="1"/>
  <c r="BJ76" i="1"/>
  <c r="BD76" i="1"/>
  <c r="BC76" i="1"/>
  <c r="AW76" i="1"/>
  <c r="AV76" i="1"/>
  <c r="BS76" i="1"/>
  <c r="AP76" i="1"/>
  <c r="AO76" i="1"/>
  <c r="AK76" i="1"/>
  <c r="AG76" i="1"/>
  <c r="AF76" i="1"/>
  <c r="Z76" i="1"/>
  <c r="Y76" i="1"/>
  <c r="U76" i="1"/>
  <c r="W76" i="1" s="1"/>
  <c r="S76" i="1"/>
  <c r="FG75" i="1"/>
  <c r="FH75" i="1" s="1"/>
  <c r="FC75" i="1"/>
  <c r="FD75" i="1" s="1"/>
  <c r="FA75" i="1"/>
  <c r="FB75" i="1" s="1"/>
  <c r="EY75" i="1"/>
  <c r="EZ75" i="1" s="1"/>
  <c r="EW75" i="1"/>
  <c r="EX75" i="1" s="1"/>
  <c r="EU75" i="1"/>
  <c r="ES75" i="1"/>
  <c r="ET75" i="1" s="1"/>
  <c r="EQ75" i="1"/>
  <c r="ER75" i="1" s="1"/>
  <c r="EO75" i="1"/>
  <c r="EP75" i="1" s="1"/>
  <c r="EM75" i="1"/>
  <c r="EN75" i="1" s="1"/>
  <c r="EK75" i="1"/>
  <c r="EI75" i="1"/>
  <c r="EJ75" i="1" s="1"/>
  <c r="EG75" i="1"/>
  <c r="EB75" i="1"/>
  <c r="EA75" i="1"/>
  <c r="DV75" i="1"/>
  <c r="DL75" i="1"/>
  <c r="DK75" i="1"/>
  <c r="DI75" i="1"/>
  <c r="DH75" i="1"/>
  <c r="DD75" i="1"/>
  <c r="DB75" i="1"/>
  <c r="DA75" i="1"/>
  <c r="CW75" i="1"/>
  <c r="CU75" i="1"/>
  <c r="CT75" i="1"/>
  <c r="CP75" i="1"/>
  <c r="CN75" i="1"/>
  <c r="CM75" i="1"/>
  <c r="CI75" i="1"/>
  <c r="CG75" i="1"/>
  <c r="CF75" i="1"/>
  <c r="CB75" i="1"/>
  <c r="CD75" i="1" s="1"/>
  <c r="BZ75" i="1"/>
  <c r="BU75" i="1"/>
  <c r="BT75" i="1"/>
  <c r="BR75" i="1"/>
  <c r="BQ75" i="1"/>
  <c r="BK75" i="1"/>
  <c r="BJ75" i="1"/>
  <c r="BD75" i="1"/>
  <c r="BC75" i="1"/>
  <c r="AW75" i="1"/>
  <c r="AV75" i="1"/>
  <c r="AP75" i="1"/>
  <c r="AO75" i="1"/>
  <c r="AK75" i="1"/>
  <c r="AM75" i="1" s="1"/>
  <c r="AG75" i="1"/>
  <c r="AF75" i="1"/>
  <c r="Z75" i="1"/>
  <c r="Y75" i="1"/>
  <c r="U75" i="1"/>
  <c r="W75" i="1" s="1"/>
  <c r="S75" i="1"/>
  <c r="FG74" i="1"/>
  <c r="FH74" i="1" s="1"/>
  <c r="FC74" i="1"/>
  <c r="FD74" i="1" s="1"/>
  <c r="FA74" i="1"/>
  <c r="FB74" i="1" s="1"/>
  <c r="EY74" i="1"/>
  <c r="EZ74" i="1" s="1"/>
  <c r="EW74" i="1"/>
  <c r="EX74" i="1" s="1"/>
  <c r="EU74" i="1"/>
  <c r="ES74" i="1"/>
  <c r="ET74" i="1" s="1"/>
  <c r="EQ74" i="1"/>
  <c r="ER74" i="1" s="1"/>
  <c r="EO74" i="1"/>
  <c r="EP74" i="1" s="1"/>
  <c r="EM74" i="1"/>
  <c r="EK74" i="1"/>
  <c r="EI74" i="1"/>
  <c r="EJ74" i="1" s="1"/>
  <c r="EG74" i="1"/>
  <c r="EB74" i="1"/>
  <c r="EA74" i="1"/>
  <c r="DV74" i="1"/>
  <c r="DL74" i="1"/>
  <c r="DK74" i="1"/>
  <c r="DI74" i="1"/>
  <c r="DH74" i="1"/>
  <c r="DD74" i="1"/>
  <c r="DB74" i="1"/>
  <c r="DA74" i="1"/>
  <c r="CW74" i="1"/>
  <c r="CU74" i="1"/>
  <c r="CT74" i="1"/>
  <c r="CP74" i="1"/>
  <c r="CN74" i="1"/>
  <c r="CM74" i="1"/>
  <c r="CI74" i="1"/>
  <c r="CG74" i="1"/>
  <c r="CF74" i="1"/>
  <c r="CB74" i="1"/>
  <c r="CD74" i="1" s="1"/>
  <c r="BZ74" i="1"/>
  <c r="BU74" i="1"/>
  <c r="BT74" i="1"/>
  <c r="BR74" i="1"/>
  <c r="BQ74" i="1"/>
  <c r="BK74" i="1"/>
  <c r="BJ74" i="1"/>
  <c r="BD74" i="1"/>
  <c r="BC74" i="1"/>
  <c r="AW74" i="1"/>
  <c r="AV74" i="1"/>
  <c r="BS74" i="1"/>
  <c r="AP74" i="1"/>
  <c r="AO74" i="1"/>
  <c r="AK74" i="1"/>
  <c r="AM74" i="1" s="1"/>
  <c r="AG74" i="1"/>
  <c r="AF74" i="1"/>
  <c r="Z74" i="1"/>
  <c r="Y74" i="1"/>
  <c r="U74" i="1"/>
  <c r="S74" i="1"/>
  <c r="FG73" i="1"/>
  <c r="FH73" i="1" s="1"/>
  <c r="FC73" i="1"/>
  <c r="FD73" i="1" s="1"/>
  <c r="FA73" i="1"/>
  <c r="FB73" i="1" s="1"/>
  <c r="EY73" i="1"/>
  <c r="EZ73" i="1" s="1"/>
  <c r="EW73" i="1"/>
  <c r="EX73" i="1" s="1"/>
  <c r="EU73" i="1"/>
  <c r="ES73" i="1"/>
  <c r="ET73" i="1" s="1"/>
  <c r="EQ73" i="1"/>
  <c r="ER73" i="1" s="1"/>
  <c r="EO73" i="1"/>
  <c r="EP73" i="1" s="1"/>
  <c r="EM73" i="1"/>
  <c r="EN73" i="1" s="1"/>
  <c r="EK73" i="1"/>
  <c r="EI73" i="1"/>
  <c r="EJ73" i="1" s="1"/>
  <c r="EG73" i="1"/>
  <c r="EB73" i="1"/>
  <c r="EA73" i="1"/>
  <c r="DV73" i="1"/>
  <c r="DL73" i="1"/>
  <c r="DK73" i="1"/>
  <c r="DI73" i="1"/>
  <c r="DH73" i="1"/>
  <c r="DD73" i="1"/>
  <c r="DB73" i="1"/>
  <c r="DA73" i="1"/>
  <c r="CW73" i="1"/>
  <c r="CU73" i="1"/>
  <c r="CT73" i="1"/>
  <c r="CP73" i="1"/>
  <c r="CN73" i="1"/>
  <c r="CM73" i="1"/>
  <c r="CI73" i="1"/>
  <c r="CG73" i="1"/>
  <c r="CF73" i="1"/>
  <c r="CB73" i="1"/>
  <c r="BZ73" i="1"/>
  <c r="BU73" i="1"/>
  <c r="BT73" i="1"/>
  <c r="BR73" i="1"/>
  <c r="BQ73" i="1"/>
  <c r="BK73" i="1"/>
  <c r="BJ73" i="1"/>
  <c r="BD73" i="1"/>
  <c r="BC73" i="1"/>
  <c r="AW73" i="1"/>
  <c r="AV73" i="1"/>
  <c r="AP73" i="1"/>
  <c r="AO73" i="1"/>
  <c r="AK73" i="1"/>
  <c r="AM73" i="1" s="1"/>
  <c r="AG73" i="1"/>
  <c r="AF73" i="1"/>
  <c r="Z73" i="1"/>
  <c r="Y73" i="1"/>
  <c r="U73" i="1"/>
  <c r="S73" i="1"/>
  <c r="FG72" i="1"/>
  <c r="FH72" i="1" s="1"/>
  <c r="FC72" i="1"/>
  <c r="FD72" i="1" s="1"/>
  <c r="FA72" i="1"/>
  <c r="FB72" i="1" s="1"/>
  <c r="EY72" i="1"/>
  <c r="EZ72" i="1" s="1"/>
  <c r="EW72" i="1"/>
  <c r="EX72" i="1" s="1"/>
  <c r="EU72" i="1"/>
  <c r="ES72" i="1"/>
  <c r="ET72" i="1" s="1"/>
  <c r="EQ72" i="1"/>
  <c r="ER72" i="1" s="1"/>
  <c r="EO72" i="1"/>
  <c r="EP72" i="1" s="1"/>
  <c r="EM72" i="1"/>
  <c r="EN72" i="1" s="1"/>
  <c r="EK72" i="1"/>
  <c r="EI72" i="1"/>
  <c r="EJ72" i="1" s="1"/>
  <c r="EG72" i="1"/>
  <c r="EB72" i="1"/>
  <c r="EA72" i="1"/>
  <c r="DV72" i="1"/>
  <c r="DL72" i="1"/>
  <c r="DK72" i="1"/>
  <c r="DI72" i="1"/>
  <c r="DH72" i="1"/>
  <c r="DD72" i="1"/>
  <c r="DB72" i="1"/>
  <c r="DA72" i="1"/>
  <c r="CW72" i="1"/>
  <c r="CU72" i="1"/>
  <c r="CT72" i="1"/>
  <c r="CP72" i="1"/>
  <c r="CN72" i="1"/>
  <c r="CM72" i="1"/>
  <c r="CI72" i="1"/>
  <c r="CG72" i="1"/>
  <c r="CF72" i="1"/>
  <c r="CB72" i="1"/>
  <c r="CD72" i="1" s="1"/>
  <c r="BZ72" i="1"/>
  <c r="BU72" i="1"/>
  <c r="BT72" i="1"/>
  <c r="BS72" i="1"/>
  <c r="BR72" i="1"/>
  <c r="BQ72" i="1"/>
  <c r="BK72" i="1"/>
  <c r="BJ72" i="1"/>
  <c r="BD72" i="1"/>
  <c r="BC72" i="1"/>
  <c r="AW72" i="1"/>
  <c r="AV72" i="1"/>
  <c r="AP72" i="1"/>
  <c r="AO72" i="1"/>
  <c r="AK72" i="1"/>
  <c r="AG72" i="1"/>
  <c r="AF72" i="1"/>
  <c r="Z72" i="1"/>
  <c r="Y72" i="1"/>
  <c r="U72" i="1"/>
  <c r="W72" i="1" s="1"/>
  <c r="S72" i="1"/>
  <c r="FG71" i="1"/>
  <c r="FH71" i="1" s="1"/>
  <c r="FC71" i="1"/>
  <c r="FD71" i="1" s="1"/>
  <c r="FA71" i="1"/>
  <c r="FB71" i="1" s="1"/>
  <c r="EY71" i="1"/>
  <c r="EZ71" i="1" s="1"/>
  <c r="EW71" i="1"/>
  <c r="EX71" i="1" s="1"/>
  <c r="EU71" i="1"/>
  <c r="ES71" i="1"/>
  <c r="ET71" i="1" s="1"/>
  <c r="EQ71" i="1"/>
  <c r="ER71" i="1" s="1"/>
  <c r="EO71" i="1"/>
  <c r="EP71" i="1" s="1"/>
  <c r="EM71" i="1"/>
  <c r="EN71" i="1" s="1"/>
  <c r="EK71" i="1"/>
  <c r="EI71" i="1"/>
  <c r="EJ71" i="1" s="1"/>
  <c r="EG71" i="1"/>
  <c r="EB71" i="1"/>
  <c r="EA71" i="1"/>
  <c r="DV71" i="1"/>
  <c r="DL71" i="1"/>
  <c r="DK71" i="1"/>
  <c r="DI71" i="1"/>
  <c r="DH71" i="1"/>
  <c r="DD71" i="1"/>
  <c r="DB71" i="1"/>
  <c r="DA71" i="1"/>
  <c r="CW71" i="1"/>
  <c r="CU71" i="1"/>
  <c r="CT71" i="1"/>
  <c r="CP71" i="1"/>
  <c r="CN71" i="1"/>
  <c r="CM71" i="1"/>
  <c r="CI71" i="1"/>
  <c r="CG71" i="1"/>
  <c r="CF71" i="1"/>
  <c r="CB71" i="1"/>
  <c r="CD71" i="1" s="1"/>
  <c r="BZ71" i="1"/>
  <c r="BU71" i="1"/>
  <c r="BT71" i="1"/>
  <c r="BR71" i="1"/>
  <c r="BQ71" i="1"/>
  <c r="BK71" i="1"/>
  <c r="BJ71" i="1"/>
  <c r="BD71" i="1"/>
  <c r="BC71" i="1"/>
  <c r="AW71" i="1"/>
  <c r="AV71" i="1"/>
  <c r="BS71" i="1"/>
  <c r="AP71" i="1"/>
  <c r="AO71" i="1"/>
  <c r="AK71" i="1"/>
  <c r="AM71" i="1" s="1"/>
  <c r="AG71" i="1"/>
  <c r="AF71" i="1"/>
  <c r="Z71" i="1"/>
  <c r="Y71" i="1"/>
  <c r="U71" i="1"/>
  <c r="W71" i="1" s="1"/>
  <c r="DR71" i="1" s="1"/>
  <c r="S71" i="1"/>
  <c r="FG70" i="1"/>
  <c r="FH70" i="1" s="1"/>
  <c r="FC70" i="1"/>
  <c r="FD70" i="1" s="1"/>
  <c r="FA70" i="1"/>
  <c r="FB70" i="1" s="1"/>
  <c r="EY70" i="1"/>
  <c r="EZ70" i="1" s="1"/>
  <c r="EW70" i="1"/>
  <c r="EX70" i="1" s="1"/>
  <c r="EU70" i="1"/>
  <c r="ES70" i="1"/>
  <c r="ET70" i="1" s="1"/>
  <c r="EQ70" i="1"/>
  <c r="ER70" i="1" s="1"/>
  <c r="EO70" i="1"/>
  <c r="EP70" i="1" s="1"/>
  <c r="EM70" i="1"/>
  <c r="EN70" i="1" s="1"/>
  <c r="EK70" i="1"/>
  <c r="EI70" i="1"/>
  <c r="EJ70" i="1" s="1"/>
  <c r="EG70" i="1"/>
  <c r="EB70" i="1"/>
  <c r="EA70" i="1"/>
  <c r="DV70" i="1"/>
  <c r="DL70" i="1"/>
  <c r="DK70" i="1"/>
  <c r="DI70" i="1"/>
  <c r="DH70" i="1"/>
  <c r="DD70" i="1"/>
  <c r="DB70" i="1"/>
  <c r="DA70" i="1"/>
  <c r="CW70" i="1"/>
  <c r="CU70" i="1"/>
  <c r="CT70" i="1"/>
  <c r="CP70" i="1"/>
  <c r="CN70" i="1"/>
  <c r="CM70" i="1"/>
  <c r="CI70" i="1"/>
  <c r="CG70" i="1"/>
  <c r="CF70" i="1"/>
  <c r="CB70" i="1"/>
  <c r="CD70" i="1" s="1"/>
  <c r="BZ70" i="1"/>
  <c r="BU70" i="1"/>
  <c r="BT70" i="1"/>
  <c r="BR70" i="1"/>
  <c r="BQ70" i="1"/>
  <c r="BK70" i="1"/>
  <c r="BJ70" i="1"/>
  <c r="BD70" i="1"/>
  <c r="BC70" i="1"/>
  <c r="AW70" i="1"/>
  <c r="AV70" i="1"/>
  <c r="AP70" i="1"/>
  <c r="AO70" i="1"/>
  <c r="AK70" i="1"/>
  <c r="AG70" i="1"/>
  <c r="AF70" i="1"/>
  <c r="Z70" i="1"/>
  <c r="Y70" i="1"/>
  <c r="U70" i="1"/>
  <c r="W70" i="1" s="1"/>
  <c r="S70" i="1"/>
  <c r="FG69" i="1"/>
  <c r="FH69" i="1" s="1"/>
  <c r="FC69" i="1"/>
  <c r="FD69" i="1" s="1"/>
  <c r="FA69" i="1"/>
  <c r="FB69" i="1" s="1"/>
  <c r="EY69" i="1"/>
  <c r="EZ69" i="1" s="1"/>
  <c r="EW69" i="1"/>
  <c r="EX69" i="1" s="1"/>
  <c r="EU69" i="1"/>
  <c r="ES69" i="1"/>
  <c r="ET69" i="1" s="1"/>
  <c r="EQ69" i="1"/>
  <c r="ER69" i="1" s="1"/>
  <c r="EO69" i="1"/>
  <c r="EP69" i="1" s="1"/>
  <c r="EM69" i="1"/>
  <c r="EN69" i="1" s="1"/>
  <c r="EK69" i="1"/>
  <c r="EI69" i="1"/>
  <c r="EJ69" i="1" s="1"/>
  <c r="EG69" i="1"/>
  <c r="EB69" i="1"/>
  <c r="EA69" i="1"/>
  <c r="DV69" i="1"/>
  <c r="DL69" i="1"/>
  <c r="DK69" i="1"/>
  <c r="DI69" i="1"/>
  <c r="DH69" i="1"/>
  <c r="DD69" i="1"/>
  <c r="DB69" i="1"/>
  <c r="DA69" i="1"/>
  <c r="CW69" i="1"/>
  <c r="CU69" i="1"/>
  <c r="CT69" i="1"/>
  <c r="CP69" i="1"/>
  <c r="CN69" i="1"/>
  <c r="CM69" i="1"/>
  <c r="CI69" i="1"/>
  <c r="CG69" i="1"/>
  <c r="CF69" i="1"/>
  <c r="CB69" i="1"/>
  <c r="BZ69" i="1"/>
  <c r="BU69" i="1"/>
  <c r="BT69" i="1"/>
  <c r="BR69" i="1"/>
  <c r="BQ69" i="1"/>
  <c r="BK69" i="1"/>
  <c r="BJ69" i="1"/>
  <c r="BD69" i="1"/>
  <c r="BC69" i="1"/>
  <c r="AW69" i="1"/>
  <c r="AV69" i="1"/>
  <c r="AP69" i="1"/>
  <c r="AO69" i="1"/>
  <c r="AK69" i="1"/>
  <c r="AM69" i="1" s="1"/>
  <c r="AG69" i="1"/>
  <c r="AF69" i="1"/>
  <c r="Z69" i="1"/>
  <c r="Y69" i="1"/>
  <c r="U69" i="1"/>
  <c r="S69" i="1"/>
  <c r="FG68" i="1"/>
  <c r="FH68" i="1" s="1"/>
  <c r="FC68" i="1"/>
  <c r="FD68" i="1" s="1"/>
  <c r="FA68" i="1"/>
  <c r="FB68" i="1" s="1"/>
  <c r="EY68" i="1"/>
  <c r="EZ68" i="1" s="1"/>
  <c r="EW68" i="1"/>
  <c r="EX68" i="1" s="1"/>
  <c r="EU68" i="1"/>
  <c r="ES68" i="1"/>
  <c r="ET68" i="1" s="1"/>
  <c r="EQ68" i="1"/>
  <c r="ER68" i="1" s="1"/>
  <c r="EO68" i="1"/>
  <c r="EP68" i="1" s="1"/>
  <c r="EM68" i="1"/>
  <c r="EN68" i="1" s="1"/>
  <c r="EK68" i="1"/>
  <c r="EI68" i="1"/>
  <c r="EJ68" i="1" s="1"/>
  <c r="EG68" i="1"/>
  <c r="EB68" i="1"/>
  <c r="EA68" i="1"/>
  <c r="DV68" i="1"/>
  <c r="DL68" i="1"/>
  <c r="DK68" i="1"/>
  <c r="DI68" i="1"/>
  <c r="DH68" i="1"/>
  <c r="DD68" i="1"/>
  <c r="DB68" i="1"/>
  <c r="DA68" i="1"/>
  <c r="CW68" i="1"/>
  <c r="CU68" i="1"/>
  <c r="CT68" i="1"/>
  <c r="CP68" i="1"/>
  <c r="CN68" i="1"/>
  <c r="CM68" i="1"/>
  <c r="CI68" i="1"/>
  <c r="CG68" i="1"/>
  <c r="CF68" i="1"/>
  <c r="CB68" i="1"/>
  <c r="CD68" i="1" s="1"/>
  <c r="BZ68" i="1"/>
  <c r="BU68" i="1"/>
  <c r="BT68" i="1"/>
  <c r="BR68" i="1"/>
  <c r="BQ68" i="1"/>
  <c r="BK68" i="1"/>
  <c r="BJ68" i="1"/>
  <c r="BD68" i="1"/>
  <c r="BC68" i="1"/>
  <c r="AW68" i="1"/>
  <c r="AV68" i="1"/>
  <c r="AP68" i="1"/>
  <c r="AO68" i="1"/>
  <c r="AK68" i="1"/>
  <c r="AG68" i="1"/>
  <c r="AF68" i="1"/>
  <c r="Z68" i="1"/>
  <c r="Y68" i="1"/>
  <c r="U68" i="1"/>
  <c r="W68" i="1" s="1"/>
  <c r="S68" i="1"/>
  <c r="FG67" i="1"/>
  <c r="FH67" i="1" s="1"/>
  <c r="FC67" i="1"/>
  <c r="FD67" i="1" s="1"/>
  <c r="FA67" i="1"/>
  <c r="FB67" i="1" s="1"/>
  <c r="EY67" i="1"/>
  <c r="EZ67" i="1" s="1"/>
  <c r="EW67" i="1"/>
  <c r="EX67" i="1" s="1"/>
  <c r="EU67" i="1"/>
  <c r="ES67" i="1"/>
  <c r="ET67" i="1" s="1"/>
  <c r="EQ67" i="1"/>
  <c r="ER67" i="1" s="1"/>
  <c r="EO67" i="1"/>
  <c r="EP67" i="1" s="1"/>
  <c r="EM67" i="1"/>
  <c r="EN67" i="1" s="1"/>
  <c r="EK67" i="1"/>
  <c r="EI67" i="1"/>
  <c r="EJ67" i="1" s="1"/>
  <c r="EG67" i="1"/>
  <c r="EB67" i="1"/>
  <c r="EA67" i="1"/>
  <c r="DV67" i="1"/>
  <c r="DL67" i="1"/>
  <c r="DK67" i="1"/>
  <c r="DI67" i="1"/>
  <c r="DD67" i="1"/>
  <c r="DB67" i="1"/>
  <c r="CW67" i="1"/>
  <c r="CU67" i="1"/>
  <c r="CT67" i="1"/>
  <c r="CP67" i="1"/>
  <c r="CN67" i="1"/>
  <c r="CM67" i="1"/>
  <c r="CI67" i="1"/>
  <c r="CG67" i="1"/>
  <c r="BZ67" i="1"/>
  <c r="CB67" i="1"/>
  <c r="CF67" i="1" s="1"/>
  <c r="BU67" i="1"/>
  <c r="BT67" i="1"/>
  <c r="BR67" i="1"/>
  <c r="BK67" i="1"/>
  <c r="BJ67" i="1"/>
  <c r="BD67" i="1"/>
  <c r="BC67" i="1"/>
  <c r="AW67" i="1"/>
  <c r="AP67" i="1"/>
  <c r="AK67" i="1"/>
  <c r="AM67" i="1" s="1"/>
  <c r="AG67" i="1"/>
  <c r="AF67" i="1"/>
  <c r="Z67" i="1"/>
  <c r="U67" i="1"/>
  <c r="Y67" i="1" s="1"/>
  <c r="S67" i="1"/>
  <c r="FG66" i="1"/>
  <c r="FH66" i="1" s="1"/>
  <c r="FC66" i="1"/>
  <c r="FD66" i="1" s="1"/>
  <c r="FA66" i="1"/>
  <c r="FB66" i="1" s="1"/>
  <c r="EY66" i="1"/>
  <c r="EZ66" i="1" s="1"/>
  <c r="EW66" i="1"/>
  <c r="EX66" i="1" s="1"/>
  <c r="EU66" i="1"/>
  <c r="ES66" i="1"/>
  <c r="ET66" i="1" s="1"/>
  <c r="EQ66" i="1"/>
  <c r="ER66" i="1" s="1"/>
  <c r="EO66" i="1"/>
  <c r="EP66" i="1" s="1"/>
  <c r="EM66" i="1"/>
  <c r="EN66" i="1" s="1"/>
  <c r="EK66" i="1"/>
  <c r="EI66" i="1"/>
  <c r="EJ66" i="1" s="1"/>
  <c r="EG66" i="1"/>
  <c r="EB66" i="1"/>
  <c r="DV66" i="1"/>
  <c r="DL66" i="1"/>
  <c r="DK66" i="1"/>
  <c r="DI66" i="1"/>
  <c r="DD66" i="1"/>
  <c r="DB66" i="1"/>
  <c r="CW66" i="1"/>
  <c r="CU66" i="1"/>
  <c r="CP66" i="1"/>
  <c r="CN66" i="1"/>
  <c r="CI66" i="1"/>
  <c r="CG66" i="1"/>
  <c r="BZ66" i="1"/>
  <c r="CB66" i="1"/>
  <c r="CF66" i="1" s="1"/>
  <c r="BU66" i="1"/>
  <c r="BT66" i="1"/>
  <c r="BR66" i="1"/>
  <c r="BQ66" i="1"/>
  <c r="BK66" i="1"/>
  <c r="BD66" i="1"/>
  <c r="AW66" i="1"/>
  <c r="AP66" i="1"/>
  <c r="AK66" i="1"/>
  <c r="AM66" i="1" s="1"/>
  <c r="AG66" i="1"/>
  <c r="AF66" i="1"/>
  <c r="Z66" i="1"/>
  <c r="S66" i="1"/>
  <c r="U66" i="1"/>
  <c r="W66" i="1" s="1"/>
  <c r="FG65" i="1"/>
  <c r="FH65" i="1" s="1"/>
  <c r="FC65" i="1"/>
  <c r="FD65" i="1" s="1"/>
  <c r="FA65" i="1"/>
  <c r="FB65" i="1" s="1"/>
  <c r="EY65" i="1"/>
  <c r="EZ65" i="1" s="1"/>
  <c r="EW65" i="1"/>
  <c r="EX65" i="1" s="1"/>
  <c r="EU65" i="1"/>
  <c r="ES65" i="1"/>
  <c r="ET65" i="1" s="1"/>
  <c r="EQ65" i="1"/>
  <c r="ER65" i="1" s="1"/>
  <c r="EO65" i="1"/>
  <c r="EP65" i="1" s="1"/>
  <c r="EM65" i="1"/>
  <c r="EN65" i="1" s="1"/>
  <c r="EK65" i="1"/>
  <c r="EI65" i="1"/>
  <c r="EJ65" i="1" s="1"/>
  <c r="EG65" i="1"/>
  <c r="EB65" i="1"/>
  <c r="EA65" i="1"/>
  <c r="DV65" i="1"/>
  <c r="DL65" i="1"/>
  <c r="DK65" i="1"/>
  <c r="DI65" i="1"/>
  <c r="DH65" i="1"/>
  <c r="DD65" i="1"/>
  <c r="DB65" i="1"/>
  <c r="DA65" i="1"/>
  <c r="CW65" i="1"/>
  <c r="CU65" i="1"/>
  <c r="CT65" i="1"/>
  <c r="CP65" i="1"/>
  <c r="CN65" i="1"/>
  <c r="CM65" i="1"/>
  <c r="CI65" i="1"/>
  <c r="CG65" i="1"/>
  <c r="CF65" i="1"/>
  <c r="BZ65" i="1"/>
  <c r="CB65" i="1"/>
  <c r="CD65" i="1" s="1"/>
  <c r="BU65" i="1"/>
  <c r="BT65" i="1"/>
  <c r="BR65" i="1"/>
  <c r="BQ65" i="1"/>
  <c r="BK65" i="1"/>
  <c r="BJ65" i="1"/>
  <c r="BD65" i="1"/>
  <c r="BC65" i="1"/>
  <c r="AW65" i="1"/>
  <c r="AV65" i="1"/>
  <c r="BS65" i="1"/>
  <c r="AP65" i="1"/>
  <c r="AO65" i="1"/>
  <c r="AK65" i="1"/>
  <c r="AM65" i="1" s="1"/>
  <c r="AG65" i="1"/>
  <c r="AF65" i="1"/>
  <c r="Z65" i="1"/>
  <c r="Y65" i="1"/>
  <c r="S65" i="1"/>
  <c r="U65" i="1"/>
  <c r="W65" i="1" s="1"/>
  <c r="FG64" i="1"/>
  <c r="FH64" i="1" s="1"/>
  <c r="FC64" i="1"/>
  <c r="FD64" i="1" s="1"/>
  <c r="FA64" i="1"/>
  <c r="FB64" i="1" s="1"/>
  <c r="EY64" i="1"/>
  <c r="EZ64" i="1" s="1"/>
  <c r="EW64" i="1"/>
  <c r="EX64" i="1" s="1"/>
  <c r="EU64" i="1"/>
  <c r="ES64" i="1"/>
  <c r="ET64" i="1" s="1"/>
  <c r="EQ64" i="1"/>
  <c r="ER64" i="1" s="1"/>
  <c r="EO64" i="1"/>
  <c r="EP64" i="1" s="1"/>
  <c r="EM64" i="1"/>
  <c r="EN64" i="1" s="1"/>
  <c r="EK64" i="1"/>
  <c r="EI64" i="1"/>
  <c r="EJ64" i="1" s="1"/>
  <c r="EG64" i="1"/>
  <c r="EB64" i="1"/>
  <c r="EA64" i="1"/>
  <c r="DV64" i="1"/>
  <c r="DL64" i="1"/>
  <c r="DK64" i="1"/>
  <c r="DI64" i="1"/>
  <c r="DH64" i="1"/>
  <c r="DD64" i="1"/>
  <c r="DB64" i="1"/>
  <c r="DA64" i="1"/>
  <c r="CW64" i="1"/>
  <c r="CU64" i="1"/>
  <c r="CT64" i="1"/>
  <c r="CP64" i="1"/>
  <c r="CN64" i="1"/>
  <c r="CM64" i="1"/>
  <c r="CI64" i="1"/>
  <c r="CG64" i="1"/>
  <c r="CF64" i="1"/>
  <c r="BZ64" i="1"/>
  <c r="CB64" i="1"/>
  <c r="BU64" i="1"/>
  <c r="BT64" i="1"/>
  <c r="BR64" i="1"/>
  <c r="BQ64" i="1"/>
  <c r="BK64" i="1"/>
  <c r="BJ64" i="1"/>
  <c r="BD64" i="1"/>
  <c r="BC64" i="1"/>
  <c r="AW64" i="1"/>
  <c r="AV64" i="1"/>
  <c r="AP64" i="1"/>
  <c r="AO64" i="1"/>
  <c r="AK64" i="1"/>
  <c r="AM64" i="1" s="1"/>
  <c r="AG64" i="1"/>
  <c r="AF64" i="1"/>
  <c r="Z64" i="1"/>
  <c r="Y64" i="1"/>
  <c r="S64" i="1"/>
  <c r="U64" i="1"/>
  <c r="FG63" i="1"/>
  <c r="FH63" i="1" s="1"/>
  <c r="FC63" i="1"/>
  <c r="FD63" i="1" s="1"/>
  <c r="FA63" i="1"/>
  <c r="FB63" i="1" s="1"/>
  <c r="EY63" i="1"/>
  <c r="EZ63" i="1" s="1"/>
  <c r="EW63" i="1"/>
  <c r="EX63" i="1" s="1"/>
  <c r="EU63" i="1"/>
  <c r="ES63" i="1"/>
  <c r="ET63" i="1" s="1"/>
  <c r="EQ63" i="1"/>
  <c r="ER63" i="1" s="1"/>
  <c r="EO63" i="1"/>
  <c r="EP63" i="1" s="1"/>
  <c r="EM63" i="1"/>
  <c r="EN63" i="1" s="1"/>
  <c r="EK63" i="1"/>
  <c r="EI63" i="1"/>
  <c r="EJ63" i="1" s="1"/>
  <c r="EG63" i="1"/>
  <c r="EB63" i="1"/>
  <c r="EA63" i="1"/>
  <c r="DV63" i="1"/>
  <c r="DL63" i="1"/>
  <c r="DK63" i="1"/>
  <c r="DI63" i="1"/>
  <c r="DH63" i="1"/>
  <c r="DD63" i="1"/>
  <c r="DB63" i="1"/>
  <c r="DA63" i="1"/>
  <c r="CW63" i="1"/>
  <c r="CU63" i="1"/>
  <c r="CT63" i="1"/>
  <c r="CP63" i="1"/>
  <c r="CN63" i="1"/>
  <c r="CM63" i="1"/>
  <c r="CI63" i="1"/>
  <c r="CG63" i="1"/>
  <c r="CF63" i="1"/>
  <c r="BZ63" i="1"/>
  <c r="CB63" i="1"/>
  <c r="BU63" i="1"/>
  <c r="BT63" i="1"/>
  <c r="BR63" i="1"/>
  <c r="BQ63" i="1"/>
  <c r="BK63" i="1"/>
  <c r="BJ63" i="1"/>
  <c r="BD63" i="1"/>
  <c r="BC63" i="1"/>
  <c r="AW63" i="1"/>
  <c r="AV63" i="1"/>
  <c r="AP63" i="1"/>
  <c r="AO63" i="1"/>
  <c r="AK63" i="1"/>
  <c r="AM63" i="1" s="1"/>
  <c r="AG63" i="1"/>
  <c r="AF63" i="1"/>
  <c r="Z63" i="1"/>
  <c r="Y63" i="1"/>
  <c r="U63" i="1"/>
  <c r="W63" i="1" s="1"/>
  <c r="S63" i="1"/>
  <c r="FG62" i="1"/>
  <c r="FH62" i="1" s="1"/>
  <c r="FC62" i="1"/>
  <c r="FD62" i="1" s="1"/>
  <c r="FA62" i="1"/>
  <c r="FB62" i="1" s="1"/>
  <c r="EY62" i="1"/>
  <c r="EZ62" i="1" s="1"/>
  <c r="EW62" i="1"/>
  <c r="EX62" i="1" s="1"/>
  <c r="EU62" i="1"/>
  <c r="ES62" i="1"/>
  <c r="ET62" i="1" s="1"/>
  <c r="EQ62" i="1"/>
  <c r="ER62" i="1" s="1"/>
  <c r="EO62" i="1"/>
  <c r="EP62" i="1" s="1"/>
  <c r="EM62" i="1"/>
  <c r="EN62" i="1" s="1"/>
  <c r="EK62" i="1"/>
  <c r="EI62" i="1"/>
  <c r="EJ62" i="1" s="1"/>
  <c r="EG62" i="1"/>
  <c r="EB62" i="1"/>
  <c r="EA62" i="1"/>
  <c r="DV62" i="1"/>
  <c r="DL62" i="1"/>
  <c r="DK62" i="1"/>
  <c r="DI62" i="1"/>
  <c r="DH62" i="1"/>
  <c r="DD62" i="1"/>
  <c r="DB62" i="1"/>
  <c r="DA62" i="1"/>
  <c r="CW62" i="1"/>
  <c r="CU62" i="1"/>
  <c r="CT62" i="1"/>
  <c r="CP62" i="1"/>
  <c r="CN62" i="1"/>
  <c r="CM62" i="1"/>
  <c r="CI62" i="1"/>
  <c r="CG62" i="1"/>
  <c r="CF62" i="1"/>
  <c r="CB62" i="1"/>
  <c r="CD62" i="1" s="1"/>
  <c r="BZ62" i="1"/>
  <c r="BU62" i="1"/>
  <c r="BT62" i="1"/>
  <c r="BR62" i="1"/>
  <c r="BQ62" i="1"/>
  <c r="BK62" i="1"/>
  <c r="BJ62" i="1"/>
  <c r="BD62" i="1"/>
  <c r="BC62" i="1"/>
  <c r="AW62" i="1"/>
  <c r="AV62" i="1"/>
  <c r="AP62" i="1"/>
  <c r="AO62" i="1"/>
  <c r="AK62" i="1"/>
  <c r="AG62" i="1"/>
  <c r="AF62" i="1"/>
  <c r="Z62" i="1"/>
  <c r="Y62" i="1"/>
  <c r="S62" i="1"/>
  <c r="U62" i="1"/>
  <c r="W62" i="1" s="1"/>
  <c r="FG61" i="1"/>
  <c r="FH61" i="1" s="1"/>
  <c r="FC61" i="1"/>
  <c r="FD61" i="1" s="1"/>
  <c r="FA61" i="1"/>
  <c r="FB61" i="1" s="1"/>
  <c r="EY61" i="1"/>
  <c r="EZ61" i="1" s="1"/>
  <c r="EW61" i="1"/>
  <c r="EX61" i="1" s="1"/>
  <c r="EU61" i="1"/>
  <c r="ES61" i="1"/>
  <c r="ET61" i="1" s="1"/>
  <c r="EQ61" i="1"/>
  <c r="ER61" i="1" s="1"/>
  <c r="EO61" i="1"/>
  <c r="EP61" i="1" s="1"/>
  <c r="EM61" i="1"/>
  <c r="EN61" i="1" s="1"/>
  <c r="EK61" i="1"/>
  <c r="EI61" i="1"/>
  <c r="EJ61" i="1" s="1"/>
  <c r="EG61" i="1"/>
  <c r="EB61" i="1"/>
  <c r="EA61" i="1"/>
  <c r="DV61" i="1"/>
  <c r="DL61" i="1"/>
  <c r="DK61" i="1"/>
  <c r="DI61" i="1"/>
  <c r="DH61" i="1"/>
  <c r="DD61" i="1"/>
  <c r="DB61" i="1"/>
  <c r="DA61" i="1"/>
  <c r="CW61" i="1"/>
  <c r="CU61" i="1"/>
  <c r="CT61" i="1"/>
  <c r="CP61" i="1"/>
  <c r="CN61" i="1"/>
  <c r="CM61" i="1"/>
  <c r="CI61" i="1"/>
  <c r="CG61" i="1"/>
  <c r="CF61" i="1"/>
  <c r="BZ61" i="1"/>
  <c r="CB61" i="1"/>
  <c r="BU61" i="1"/>
  <c r="BT61" i="1"/>
  <c r="BR61" i="1"/>
  <c r="BQ61" i="1"/>
  <c r="BK61" i="1"/>
  <c r="BJ61" i="1"/>
  <c r="BD61" i="1"/>
  <c r="BC61" i="1"/>
  <c r="AW61" i="1"/>
  <c r="AV61" i="1"/>
  <c r="AP61" i="1"/>
  <c r="AO61" i="1"/>
  <c r="AK61" i="1"/>
  <c r="AG61" i="1"/>
  <c r="AF61" i="1"/>
  <c r="Z61" i="1"/>
  <c r="Y61" i="1"/>
  <c r="S61" i="1"/>
  <c r="U61" i="1"/>
  <c r="W61" i="1" s="1"/>
  <c r="FG60" i="1"/>
  <c r="FH60" i="1" s="1"/>
  <c r="FC60" i="1"/>
  <c r="FD60" i="1" s="1"/>
  <c r="FA60" i="1"/>
  <c r="FB60" i="1" s="1"/>
  <c r="EY60" i="1"/>
  <c r="EZ60" i="1" s="1"/>
  <c r="EW60" i="1"/>
  <c r="EX60" i="1" s="1"/>
  <c r="EU60" i="1"/>
  <c r="ES60" i="1"/>
  <c r="ET60" i="1" s="1"/>
  <c r="EQ60" i="1"/>
  <c r="ER60" i="1" s="1"/>
  <c r="EO60" i="1"/>
  <c r="EP60" i="1" s="1"/>
  <c r="EM60" i="1"/>
  <c r="EN60" i="1" s="1"/>
  <c r="EK60" i="1"/>
  <c r="EI60" i="1"/>
  <c r="EJ60" i="1" s="1"/>
  <c r="EG60" i="1"/>
  <c r="EB60" i="1"/>
  <c r="EA60" i="1"/>
  <c r="DV60" i="1"/>
  <c r="DL60" i="1"/>
  <c r="DK60" i="1"/>
  <c r="DI60" i="1"/>
  <c r="DH60" i="1"/>
  <c r="DD60" i="1"/>
  <c r="DB60" i="1"/>
  <c r="DA60" i="1"/>
  <c r="CW60" i="1"/>
  <c r="CU60" i="1"/>
  <c r="CT60" i="1"/>
  <c r="CP60" i="1"/>
  <c r="CN60" i="1"/>
  <c r="CM60" i="1"/>
  <c r="CI60" i="1"/>
  <c r="CG60" i="1"/>
  <c r="CF60" i="1"/>
  <c r="BZ60" i="1"/>
  <c r="CB60" i="1"/>
  <c r="BU60" i="1"/>
  <c r="BT60" i="1"/>
  <c r="BS60" i="1"/>
  <c r="BR60" i="1"/>
  <c r="BQ60" i="1"/>
  <c r="BK60" i="1"/>
  <c r="BJ60" i="1"/>
  <c r="BD60" i="1"/>
  <c r="BC60" i="1"/>
  <c r="AW60" i="1"/>
  <c r="AV60" i="1"/>
  <c r="AP60" i="1"/>
  <c r="AO60" i="1"/>
  <c r="AK60" i="1"/>
  <c r="AG60" i="1"/>
  <c r="AF60" i="1"/>
  <c r="Z60" i="1"/>
  <c r="Y60" i="1"/>
  <c r="U60" i="1"/>
  <c r="S60" i="1"/>
  <c r="FG59" i="1"/>
  <c r="FH59" i="1" s="1"/>
  <c r="FC59" i="1"/>
  <c r="FD59" i="1" s="1"/>
  <c r="FA59" i="1"/>
  <c r="FB59" i="1" s="1"/>
  <c r="EY59" i="1"/>
  <c r="EZ59" i="1" s="1"/>
  <c r="EW59" i="1"/>
  <c r="EX59" i="1" s="1"/>
  <c r="EU59" i="1"/>
  <c r="ES59" i="1"/>
  <c r="ET59" i="1" s="1"/>
  <c r="EQ59" i="1"/>
  <c r="ER59" i="1" s="1"/>
  <c r="EO59" i="1"/>
  <c r="EP59" i="1" s="1"/>
  <c r="EM59" i="1"/>
  <c r="EN59" i="1" s="1"/>
  <c r="EK59" i="1"/>
  <c r="EI59" i="1"/>
  <c r="EJ59" i="1" s="1"/>
  <c r="EG59" i="1"/>
  <c r="EB59" i="1"/>
  <c r="EA59" i="1"/>
  <c r="DV59" i="1"/>
  <c r="DL59" i="1"/>
  <c r="DK59" i="1"/>
  <c r="DI59" i="1"/>
  <c r="DH59" i="1"/>
  <c r="DD59" i="1"/>
  <c r="DB59" i="1"/>
  <c r="DA59" i="1"/>
  <c r="CW59" i="1"/>
  <c r="CU59" i="1"/>
  <c r="CT59" i="1"/>
  <c r="CP59" i="1"/>
  <c r="CN59" i="1"/>
  <c r="CM59" i="1"/>
  <c r="CI59" i="1"/>
  <c r="CG59" i="1"/>
  <c r="CF59" i="1"/>
  <c r="BZ59" i="1"/>
  <c r="CB59" i="1"/>
  <c r="CD59" i="1" s="1"/>
  <c r="BU59" i="1"/>
  <c r="BT59" i="1"/>
  <c r="BR59" i="1"/>
  <c r="BQ59" i="1"/>
  <c r="BK59" i="1"/>
  <c r="BJ59" i="1"/>
  <c r="BD59" i="1"/>
  <c r="BC59" i="1"/>
  <c r="AW59" i="1"/>
  <c r="AV59" i="1"/>
  <c r="AP59" i="1"/>
  <c r="AO59" i="1"/>
  <c r="AK59" i="1"/>
  <c r="AG59" i="1"/>
  <c r="AF59" i="1"/>
  <c r="Z59" i="1"/>
  <c r="Y59" i="1"/>
  <c r="S59" i="1"/>
  <c r="U59" i="1"/>
  <c r="W59" i="1" s="1"/>
  <c r="FG58" i="1"/>
  <c r="FH58" i="1" s="1"/>
  <c r="FC58" i="1"/>
  <c r="FD58" i="1" s="1"/>
  <c r="FA58" i="1"/>
  <c r="FB58" i="1" s="1"/>
  <c r="EY58" i="1"/>
  <c r="EZ58" i="1" s="1"/>
  <c r="EW58" i="1"/>
  <c r="EX58" i="1" s="1"/>
  <c r="EU58" i="1"/>
  <c r="ES58" i="1"/>
  <c r="ET58" i="1" s="1"/>
  <c r="EQ58" i="1"/>
  <c r="ER58" i="1" s="1"/>
  <c r="EO58" i="1"/>
  <c r="EP58" i="1" s="1"/>
  <c r="EM58" i="1"/>
  <c r="EN58" i="1" s="1"/>
  <c r="EK58" i="1"/>
  <c r="EI58" i="1"/>
  <c r="EJ58" i="1" s="1"/>
  <c r="EG58" i="1"/>
  <c r="EB58" i="1"/>
  <c r="EA58" i="1"/>
  <c r="DV58" i="1"/>
  <c r="DL58" i="1"/>
  <c r="DK58" i="1"/>
  <c r="DI58" i="1"/>
  <c r="DH58" i="1"/>
  <c r="DD58" i="1"/>
  <c r="DB58" i="1"/>
  <c r="DA58" i="1"/>
  <c r="CW58" i="1"/>
  <c r="CU58" i="1"/>
  <c r="CT58" i="1"/>
  <c r="CP58" i="1"/>
  <c r="CN58" i="1"/>
  <c r="CM58" i="1"/>
  <c r="CI58" i="1"/>
  <c r="CG58" i="1"/>
  <c r="CF58" i="1"/>
  <c r="BZ58" i="1"/>
  <c r="CB58" i="1"/>
  <c r="CD58" i="1" s="1"/>
  <c r="BU58" i="1"/>
  <c r="BT58" i="1"/>
  <c r="BR58" i="1"/>
  <c r="BQ58" i="1"/>
  <c r="BK58" i="1"/>
  <c r="BJ58" i="1"/>
  <c r="BD58" i="1"/>
  <c r="BC58" i="1"/>
  <c r="AW58" i="1"/>
  <c r="AV58" i="1"/>
  <c r="AP58" i="1"/>
  <c r="AO58" i="1"/>
  <c r="AK58" i="1"/>
  <c r="AG58" i="1"/>
  <c r="AF58" i="1"/>
  <c r="Z58" i="1"/>
  <c r="Y58" i="1"/>
  <c r="S58" i="1"/>
  <c r="U58" i="1"/>
  <c r="FG57" i="1"/>
  <c r="FH57" i="1" s="1"/>
  <c r="FC57" i="1"/>
  <c r="FD57" i="1" s="1"/>
  <c r="FA57" i="1"/>
  <c r="FB57" i="1" s="1"/>
  <c r="EY57" i="1"/>
  <c r="EZ57" i="1" s="1"/>
  <c r="EW57" i="1"/>
  <c r="EX57" i="1" s="1"/>
  <c r="EU57" i="1"/>
  <c r="ES57" i="1"/>
  <c r="ET57" i="1" s="1"/>
  <c r="EQ57" i="1"/>
  <c r="ER57" i="1" s="1"/>
  <c r="EO57" i="1"/>
  <c r="EP57" i="1" s="1"/>
  <c r="EM57" i="1"/>
  <c r="EN57" i="1" s="1"/>
  <c r="EK57" i="1"/>
  <c r="EI57" i="1"/>
  <c r="EJ57" i="1" s="1"/>
  <c r="EG57" i="1"/>
  <c r="EB57" i="1"/>
  <c r="EA57" i="1"/>
  <c r="DV57" i="1"/>
  <c r="DL57" i="1"/>
  <c r="DK57" i="1"/>
  <c r="DI57" i="1"/>
  <c r="DH57" i="1"/>
  <c r="DD57" i="1"/>
  <c r="DB57" i="1"/>
  <c r="DA57" i="1"/>
  <c r="CW57" i="1"/>
  <c r="CU57" i="1"/>
  <c r="CT57" i="1"/>
  <c r="CP57" i="1"/>
  <c r="CN57" i="1"/>
  <c r="CM57" i="1"/>
  <c r="CI57" i="1"/>
  <c r="CG57" i="1"/>
  <c r="CF57" i="1"/>
  <c r="BZ57" i="1"/>
  <c r="CB57" i="1"/>
  <c r="CD57" i="1" s="1"/>
  <c r="BU57" i="1"/>
  <c r="BT57" i="1"/>
  <c r="BR57" i="1"/>
  <c r="BQ57" i="1"/>
  <c r="BK57" i="1"/>
  <c r="BJ57" i="1"/>
  <c r="BD57" i="1"/>
  <c r="BC57" i="1"/>
  <c r="AW57" i="1"/>
  <c r="AV57" i="1"/>
  <c r="AP57" i="1"/>
  <c r="AO57" i="1"/>
  <c r="AK57" i="1"/>
  <c r="AM57" i="1" s="1"/>
  <c r="AG57" i="1"/>
  <c r="AF57" i="1"/>
  <c r="Z57" i="1"/>
  <c r="Y57" i="1"/>
  <c r="U57" i="1"/>
  <c r="S57" i="1"/>
  <c r="FG56" i="1"/>
  <c r="FH56" i="1" s="1"/>
  <c r="FC56" i="1"/>
  <c r="FD56" i="1" s="1"/>
  <c r="FA56" i="1"/>
  <c r="FB56" i="1" s="1"/>
  <c r="EY56" i="1"/>
  <c r="EZ56" i="1" s="1"/>
  <c r="EW56" i="1"/>
  <c r="EX56" i="1" s="1"/>
  <c r="EU56" i="1"/>
  <c r="ES56" i="1"/>
  <c r="ET56" i="1" s="1"/>
  <c r="EQ56" i="1"/>
  <c r="ER56" i="1" s="1"/>
  <c r="EO56" i="1"/>
  <c r="EP56" i="1" s="1"/>
  <c r="EM56" i="1"/>
  <c r="EN56" i="1" s="1"/>
  <c r="EK56" i="1"/>
  <c r="EI56" i="1"/>
  <c r="EG56" i="1"/>
  <c r="EB56" i="1"/>
  <c r="EA56" i="1"/>
  <c r="DV56" i="1"/>
  <c r="DL56" i="1"/>
  <c r="DK56" i="1"/>
  <c r="DI56" i="1"/>
  <c r="DH56" i="1"/>
  <c r="DD56" i="1"/>
  <c r="DB56" i="1"/>
  <c r="DA56" i="1"/>
  <c r="CW56" i="1"/>
  <c r="CU56" i="1"/>
  <c r="CT56" i="1"/>
  <c r="CP56" i="1"/>
  <c r="CN56" i="1"/>
  <c r="CM56" i="1"/>
  <c r="CI56" i="1"/>
  <c r="CG56" i="1"/>
  <c r="CF56" i="1"/>
  <c r="CB56" i="1"/>
  <c r="CD56" i="1" s="1"/>
  <c r="BZ56" i="1"/>
  <c r="BU56" i="1"/>
  <c r="BT56" i="1"/>
  <c r="BR56" i="1"/>
  <c r="BQ56" i="1"/>
  <c r="BK56" i="1"/>
  <c r="BJ56" i="1"/>
  <c r="BD56" i="1"/>
  <c r="BC56" i="1"/>
  <c r="AW56" i="1"/>
  <c r="AV56" i="1"/>
  <c r="AP56" i="1"/>
  <c r="AO56" i="1"/>
  <c r="AK56" i="1"/>
  <c r="AG56" i="1"/>
  <c r="AF56" i="1"/>
  <c r="Z56" i="1"/>
  <c r="Y56" i="1"/>
  <c r="U56" i="1"/>
  <c r="S56" i="1"/>
  <c r="FG55" i="1"/>
  <c r="FH55" i="1" s="1"/>
  <c r="FC55" i="1"/>
  <c r="FD55" i="1" s="1"/>
  <c r="FA55" i="1"/>
  <c r="FB55" i="1" s="1"/>
  <c r="EY55" i="1"/>
  <c r="EZ55" i="1" s="1"/>
  <c r="EW55" i="1"/>
  <c r="EX55" i="1" s="1"/>
  <c r="EU55" i="1"/>
  <c r="ES55" i="1"/>
  <c r="ET55" i="1" s="1"/>
  <c r="EQ55" i="1"/>
  <c r="ER55" i="1" s="1"/>
  <c r="EO55" i="1"/>
  <c r="EP55" i="1" s="1"/>
  <c r="EM55" i="1"/>
  <c r="EN55" i="1" s="1"/>
  <c r="EK55" i="1"/>
  <c r="EI55" i="1"/>
  <c r="EJ55" i="1" s="1"/>
  <c r="EG55" i="1"/>
  <c r="EB55" i="1"/>
  <c r="EA55" i="1"/>
  <c r="DV55" i="1"/>
  <c r="DL55" i="1"/>
  <c r="DK55" i="1"/>
  <c r="DI55" i="1"/>
  <c r="DH55" i="1"/>
  <c r="DD55" i="1"/>
  <c r="DB55" i="1"/>
  <c r="DA55" i="1"/>
  <c r="CW55" i="1"/>
  <c r="CU55" i="1"/>
  <c r="CT55" i="1"/>
  <c r="CP55" i="1"/>
  <c r="CN55" i="1"/>
  <c r="CM55" i="1"/>
  <c r="CI55" i="1"/>
  <c r="CG55" i="1"/>
  <c r="CF55" i="1"/>
  <c r="CB55" i="1"/>
  <c r="BZ55" i="1"/>
  <c r="BU55" i="1"/>
  <c r="BT55" i="1"/>
  <c r="BR55" i="1"/>
  <c r="BQ55" i="1"/>
  <c r="BK55" i="1"/>
  <c r="BJ55" i="1"/>
  <c r="BD55" i="1"/>
  <c r="BC55" i="1"/>
  <c r="AW55" i="1"/>
  <c r="AV55" i="1"/>
  <c r="AP55" i="1"/>
  <c r="AO55" i="1"/>
  <c r="AK55" i="1"/>
  <c r="AM55" i="1" s="1"/>
  <c r="AG55" i="1"/>
  <c r="AF55" i="1"/>
  <c r="Z55" i="1"/>
  <c r="Y55" i="1"/>
  <c r="S55" i="1"/>
  <c r="U55" i="1"/>
  <c r="W55" i="1" s="1"/>
  <c r="FG54" i="1"/>
  <c r="FH54" i="1" s="1"/>
  <c r="FC54" i="1"/>
  <c r="FD54" i="1" s="1"/>
  <c r="FA54" i="1"/>
  <c r="FB54" i="1" s="1"/>
  <c r="EY54" i="1"/>
  <c r="EZ54" i="1" s="1"/>
  <c r="EW54" i="1"/>
  <c r="EX54" i="1" s="1"/>
  <c r="EU54" i="1"/>
  <c r="ES54" i="1"/>
  <c r="ET54" i="1" s="1"/>
  <c r="EQ54" i="1"/>
  <c r="ER54" i="1" s="1"/>
  <c r="EO54" i="1"/>
  <c r="EP54" i="1" s="1"/>
  <c r="EM54" i="1"/>
  <c r="EN54" i="1" s="1"/>
  <c r="EK54" i="1"/>
  <c r="EI54" i="1"/>
  <c r="EJ54" i="1" s="1"/>
  <c r="EG54" i="1"/>
  <c r="EB54" i="1"/>
  <c r="EA54" i="1"/>
  <c r="DV54" i="1"/>
  <c r="DL54" i="1"/>
  <c r="DK54" i="1"/>
  <c r="DI54" i="1"/>
  <c r="DH54" i="1"/>
  <c r="DD54" i="1"/>
  <c r="DB54" i="1"/>
  <c r="DA54" i="1"/>
  <c r="CW54" i="1"/>
  <c r="CU54" i="1"/>
  <c r="CT54" i="1"/>
  <c r="CP54" i="1"/>
  <c r="CN54" i="1"/>
  <c r="CM54" i="1"/>
  <c r="CI54" i="1"/>
  <c r="CG54" i="1"/>
  <c r="CF54" i="1"/>
  <c r="CB54" i="1"/>
  <c r="BZ54" i="1"/>
  <c r="BU54" i="1"/>
  <c r="BT54" i="1"/>
  <c r="BR54" i="1"/>
  <c r="BQ54" i="1"/>
  <c r="BK54" i="1"/>
  <c r="BJ54" i="1"/>
  <c r="BD54" i="1"/>
  <c r="BC54" i="1"/>
  <c r="AW54" i="1"/>
  <c r="AV54" i="1"/>
  <c r="AP54" i="1"/>
  <c r="AO54" i="1"/>
  <c r="AK54" i="1"/>
  <c r="AG54" i="1"/>
  <c r="AF54" i="1"/>
  <c r="Z54" i="1"/>
  <c r="Y54" i="1"/>
  <c r="S54" i="1"/>
  <c r="U54" i="1"/>
  <c r="W54" i="1" s="1"/>
  <c r="FG53" i="1"/>
  <c r="FH53" i="1" s="1"/>
  <c r="FC53" i="1"/>
  <c r="FD53" i="1" s="1"/>
  <c r="FA53" i="1"/>
  <c r="FB53" i="1" s="1"/>
  <c r="EY53" i="1"/>
  <c r="EZ53" i="1" s="1"/>
  <c r="EW53" i="1"/>
  <c r="EX53" i="1" s="1"/>
  <c r="EU53" i="1"/>
  <c r="ES53" i="1"/>
  <c r="ET53" i="1" s="1"/>
  <c r="EQ53" i="1"/>
  <c r="ER53" i="1" s="1"/>
  <c r="EO53" i="1"/>
  <c r="EP53" i="1" s="1"/>
  <c r="EM53" i="1"/>
  <c r="EN53" i="1" s="1"/>
  <c r="EK53" i="1"/>
  <c r="EI53" i="1"/>
  <c r="EJ53" i="1" s="1"/>
  <c r="EG53" i="1"/>
  <c r="EB53" i="1"/>
  <c r="EA53" i="1"/>
  <c r="DV53" i="1"/>
  <c r="DL53" i="1"/>
  <c r="DK53" i="1"/>
  <c r="DI53" i="1"/>
  <c r="DH53" i="1"/>
  <c r="DD53" i="1"/>
  <c r="DB53" i="1"/>
  <c r="DA53" i="1"/>
  <c r="CW53" i="1"/>
  <c r="CU53" i="1"/>
  <c r="CT53" i="1"/>
  <c r="CP53" i="1"/>
  <c r="CN53" i="1"/>
  <c r="CM53" i="1"/>
  <c r="CI53" i="1"/>
  <c r="CG53" i="1"/>
  <c r="CF53" i="1"/>
  <c r="CB53" i="1"/>
  <c r="CD53" i="1" s="1"/>
  <c r="BZ53" i="1"/>
  <c r="BU53" i="1"/>
  <c r="BT53" i="1"/>
  <c r="BR53" i="1"/>
  <c r="BQ53" i="1"/>
  <c r="BK53" i="1"/>
  <c r="BJ53" i="1"/>
  <c r="BD53" i="1"/>
  <c r="BC53" i="1"/>
  <c r="AW53" i="1"/>
  <c r="AV53" i="1"/>
  <c r="AP53" i="1"/>
  <c r="AO53" i="1"/>
  <c r="AK53" i="1"/>
  <c r="AM53" i="1" s="1"/>
  <c r="AG53" i="1"/>
  <c r="AF53" i="1"/>
  <c r="Z53" i="1"/>
  <c r="Y53" i="1"/>
  <c r="U53" i="1"/>
  <c r="S53" i="1"/>
  <c r="FG52" i="1"/>
  <c r="FH52" i="1" s="1"/>
  <c r="FC52" i="1"/>
  <c r="FD52" i="1" s="1"/>
  <c r="FA52" i="1"/>
  <c r="FB52" i="1" s="1"/>
  <c r="EY52" i="1"/>
  <c r="EZ52" i="1" s="1"/>
  <c r="EW52" i="1"/>
  <c r="EX52" i="1" s="1"/>
  <c r="EU52" i="1"/>
  <c r="ES52" i="1"/>
  <c r="ET52" i="1" s="1"/>
  <c r="EQ52" i="1"/>
  <c r="ER52" i="1" s="1"/>
  <c r="EO52" i="1"/>
  <c r="EP52" i="1" s="1"/>
  <c r="EM52" i="1"/>
  <c r="EN52" i="1" s="1"/>
  <c r="EK52" i="1"/>
  <c r="EI52" i="1"/>
  <c r="EJ52" i="1" s="1"/>
  <c r="EG52" i="1"/>
  <c r="EB52" i="1"/>
  <c r="EA52" i="1"/>
  <c r="DV52" i="1"/>
  <c r="DL52" i="1"/>
  <c r="DK52" i="1"/>
  <c r="DI52" i="1"/>
  <c r="DH52" i="1"/>
  <c r="DD52" i="1"/>
  <c r="DB52" i="1"/>
  <c r="DA52" i="1"/>
  <c r="CW52" i="1"/>
  <c r="CU52" i="1"/>
  <c r="CT52" i="1"/>
  <c r="CP52" i="1"/>
  <c r="CN52" i="1"/>
  <c r="CM52" i="1"/>
  <c r="CI52" i="1"/>
  <c r="CG52" i="1"/>
  <c r="CF52" i="1"/>
  <c r="CB52" i="1"/>
  <c r="BZ52" i="1"/>
  <c r="BU52" i="1"/>
  <c r="BT52" i="1"/>
  <c r="BR52" i="1"/>
  <c r="BQ52" i="1"/>
  <c r="BK52" i="1"/>
  <c r="BJ52" i="1"/>
  <c r="BD52" i="1"/>
  <c r="BC52" i="1"/>
  <c r="AW52" i="1"/>
  <c r="AV52" i="1"/>
  <c r="AP52" i="1"/>
  <c r="AO52" i="1"/>
  <c r="AK52" i="1"/>
  <c r="AM52" i="1" s="1"/>
  <c r="AG52" i="1"/>
  <c r="AF52" i="1"/>
  <c r="Z52" i="1"/>
  <c r="Y52" i="1"/>
  <c r="U52" i="1"/>
  <c r="S52" i="1"/>
  <c r="FG51" i="1"/>
  <c r="FH51" i="1" s="1"/>
  <c r="FC51" i="1"/>
  <c r="FD51" i="1" s="1"/>
  <c r="FA51" i="1"/>
  <c r="FB51" i="1" s="1"/>
  <c r="EY51" i="1"/>
  <c r="EZ51" i="1" s="1"/>
  <c r="EW51" i="1"/>
  <c r="EX51" i="1" s="1"/>
  <c r="EU51" i="1"/>
  <c r="ES51" i="1"/>
  <c r="ET51" i="1" s="1"/>
  <c r="EQ51" i="1"/>
  <c r="ER51" i="1" s="1"/>
  <c r="EO51" i="1"/>
  <c r="EP51" i="1" s="1"/>
  <c r="EM51" i="1"/>
  <c r="EN51" i="1" s="1"/>
  <c r="EK51" i="1"/>
  <c r="EI51" i="1"/>
  <c r="EJ51" i="1" s="1"/>
  <c r="EG51" i="1"/>
  <c r="EB51" i="1"/>
  <c r="EA51" i="1"/>
  <c r="DV51" i="1"/>
  <c r="DL51" i="1"/>
  <c r="DK51" i="1"/>
  <c r="DI51" i="1"/>
  <c r="DH51" i="1"/>
  <c r="DD51" i="1"/>
  <c r="DB51" i="1"/>
  <c r="DA51" i="1"/>
  <c r="CW51" i="1"/>
  <c r="CU51" i="1"/>
  <c r="CT51" i="1"/>
  <c r="CP51" i="1"/>
  <c r="CN51" i="1"/>
  <c r="CM51" i="1"/>
  <c r="CI51" i="1"/>
  <c r="CG51" i="1"/>
  <c r="CF51" i="1"/>
  <c r="CB51" i="1"/>
  <c r="BZ51" i="1"/>
  <c r="BU51" i="1"/>
  <c r="BT51" i="1"/>
  <c r="BR51" i="1"/>
  <c r="BQ51" i="1"/>
  <c r="BK51" i="1"/>
  <c r="BJ51" i="1"/>
  <c r="BD51" i="1"/>
  <c r="BC51" i="1"/>
  <c r="AW51" i="1"/>
  <c r="AV51" i="1"/>
  <c r="AP51" i="1"/>
  <c r="AO51" i="1"/>
  <c r="AK51" i="1"/>
  <c r="AG51" i="1"/>
  <c r="AF51" i="1"/>
  <c r="Z51" i="1"/>
  <c r="Y51" i="1"/>
  <c r="S51" i="1"/>
  <c r="U51" i="1"/>
  <c r="W51" i="1" s="1"/>
  <c r="FG50" i="1"/>
  <c r="FH50" i="1" s="1"/>
  <c r="FC50" i="1"/>
  <c r="FD50" i="1" s="1"/>
  <c r="FA50" i="1"/>
  <c r="FB50" i="1" s="1"/>
  <c r="EY50" i="1"/>
  <c r="EZ50" i="1" s="1"/>
  <c r="EW50" i="1"/>
  <c r="EX50" i="1" s="1"/>
  <c r="EU50" i="1"/>
  <c r="ES50" i="1"/>
  <c r="ET50" i="1" s="1"/>
  <c r="EQ50" i="1"/>
  <c r="ER50" i="1" s="1"/>
  <c r="EO50" i="1"/>
  <c r="EP50" i="1" s="1"/>
  <c r="EM50" i="1"/>
  <c r="EN50" i="1" s="1"/>
  <c r="EK50" i="1"/>
  <c r="EI50" i="1"/>
  <c r="EJ50" i="1" s="1"/>
  <c r="EG50" i="1"/>
  <c r="EB50" i="1"/>
  <c r="EA50" i="1"/>
  <c r="DV50" i="1"/>
  <c r="DL50" i="1"/>
  <c r="DK50" i="1"/>
  <c r="DI50" i="1"/>
  <c r="DH50" i="1"/>
  <c r="DD50" i="1"/>
  <c r="DB50" i="1"/>
  <c r="DA50" i="1"/>
  <c r="CW50" i="1"/>
  <c r="CU50" i="1"/>
  <c r="CT50" i="1"/>
  <c r="CP50" i="1"/>
  <c r="CN50" i="1"/>
  <c r="CM50" i="1"/>
  <c r="CI50" i="1"/>
  <c r="CG50" i="1"/>
  <c r="CF50" i="1"/>
  <c r="CB50" i="1"/>
  <c r="CD50" i="1" s="1"/>
  <c r="BZ50" i="1"/>
  <c r="BU50" i="1"/>
  <c r="BT50" i="1"/>
  <c r="BR50" i="1"/>
  <c r="BQ50" i="1"/>
  <c r="BK50" i="1"/>
  <c r="BJ50" i="1"/>
  <c r="BD50" i="1"/>
  <c r="BC50" i="1"/>
  <c r="AW50" i="1"/>
  <c r="AV50" i="1"/>
  <c r="BS50" i="1"/>
  <c r="AP50" i="1"/>
  <c r="AO50" i="1"/>
  <c r="AK50" i="1"/>
  <c r="AG50" i="1"/>
  <c r="AF50" i="1"/>
  <c r="Z50" i="1"/>
  <c r="Y50" i="1"/>
  <c r="U50" i="1"/>
  <c r="W50" i="1" s="1"/>
  <c r="S50" i="1"/>
  <c r="FG49" i="1"/>
  <c r="FH49" i="1" s="1"/>
  <c r="FC49" i="1"/>
  <c r="FD49" i="1" s="1"/>
  <c r="FA49" i="1"/>
  <c r="FB49" i="1" s="1"/>
  <c r="EY49" i="1"/>
  <c r="EZ49" i="1" s="1"/>
  <c r="EW49" i="1"/>
  <c r="EX49" i="1" s="1"/>
  <c r="EU49" i="1"/>
  <c r="ES49" i="1"/>
  <c r="ET49" i="1" s="1"/>
  <c r="EQ49" i="1"/>
  <c r="ER49" i="1" s="1"/>
  <c r="EO49" i="1"/>
  <c r="EP49" i="1" s="1"/>
  <c r="EM49" i="1"/>
  <c r="EN49" i="1" s="1"/>
  <c r="EK49" i="1"/>
  <c r="EI49" i="1"/>
  <c r="EJ49" i="1" s="1"/>
  <c r="EG49" i="1"/>
  <c r="EB49" i="1"/>
  <c r="EA49" i="1"/>
  <c r="DV49" i="1"/>
  <c r="DL49" i="1"/>
  <c r="DK49" i="1"/>
  <c r="DI49" i="1"/>
  <c r="DH49" i="1"/>
  <c r="DD49" i="1"/>
  <c r="DB49" i="1"/>
  <c r="DA49" i="1"/>
  <c r="CW49" i="1"/>
  <c r="CU49" i="1"/>
  <c r="CT49" i="1"/>
  <c r="CP49" i="1"/>
  <c r="CN49" i="1"/>
  <c r="CM49" i="1"/>
  <c r="CI49" i="1"/>
  <c r="CG49" i="1"/>
  <c r="CF49" i="1"/>
  <c r="BZ49" i="1"/>
  <c r="CB49" i="1"/>
  <c r="CD49" i="1" s="1"/>
  <c r="BU49" i="1"/>
  <c r="BT49" i="1"/>
  <c r="BR49" i="1"/>
  <c r="BQ49" i="1"/>
  <c r="BK49" i="1"/>
  <c r="BJ49" i="1"/>
  <c r="BD49" i="1"/>
  <c r="BC49" i="1"/>
  <c r="AW49" i="1"/>
  <c r="AV49" i="1"/>
  <c r="AP49" i="1"/>
  <c r="AO49" i="1"/>
  <c r="AK49" i="1"/>
  <c r="AM49" i="1" s="1"/>
  <c r="AG49" i="1"/>
  <c r="AF49" i="1"/>
  <c r="Z49" i="1"/>
  <c r="Y49" i="1"/>
  <c r="U49" i="1"/>
  <c r="S49" i="1"/>
  <c r="FG48" i="1"/>
  <c r="FH48" i="1" s="1"/>
  <c r="FC48" i="1"/>
  <c r="FD48" i="1" s="1"/>
  <c r="FA48" i="1"/>
  <c r="FB48" i="1" s="1"/>
  <c r="EY48" i="1"/>
  <c r="EZ48" i="1" s="1"/>
  <c r="EW48" i="1"/>
  <c r="EX48" i="1" s="1"/>
  <c r="EU48" i="1"/>
  <c r="ES48" i="1"/>
  <c r="ET48" i="1" s="1"/>
  <c r="EQ48" i="1"/>
  <c r="ER48" i="1" s="1"/>
  <c r="EO48" i="1"/>
  <c r="EP48" i="1" s="1"/>
  <c r="EM48" i="1"/>
  <c r="EN48" i="1" s="1"/>
  <c r="EK48" i="1"/>
  <c r="EI48" i="1"/>
  <c r="EJ48" i="1" s="1"/>
  <c r="EG48" i="1"/>
  <c r="EB48" i="1"/>
  <c r="EA48" i="1"/>
  <c r="DV48" i="1"/>
  <c r="DL48" i="1"/>
  <c r="DK48" i="1"/>
  <c r="DI48" i="1"/>
  <c r="DH48" i="1"/>
  <c r="DD48" i="1"/>
  <c r="DB48" i="1"/>
  <c r="DA48" i="1"/>
  <c r="CW48" i="1"/>
  <c r="CU48" i="1"/>
  <c r="CT48" i="1"/>
  <c r="CP48" i="1"/>
  <c r="CN48" i="1"/>
  <c r="CM48" i="1"/>
  <c r="CI48" i="1"/>
  <c r="CG48" i="1"/>
  <c r="CF48" i="1"/>
  <c r="BZ48" i="1"/>
  <c r="CB48" i="1"/>
  <c r="BU48" i="1"/>
  <c r="BT48" i="1"/>
  <c r="BR48" i="1"/>
  <c r="BQ48" i="1"/>
  <c r="BK48" i="1"/>
  <c r="BJ48" i="1"/>
  <c r="BD48" i="1"/>
  <c r="BC48" i="1"/>
  <c r="AW48" i="1"/>
  <c r="AV48" i="1"/>
  <c r="AP48" i="1"/>
  <c r="AO48" i="1"/>
  <c r="AK48" i="1"/>
  <c r="AG48" i="1"/>
  <c r="AF48" i="1"/>
  <c r="Z48" i="1"/>
  <c r="Y48" i="1"/>
  <c r="S48" i="1"/>
  <c r="U48" i="1"/>
  <c r="FG47" i="1"/>
  <c r="FH47" i="1" s="1"/>
  <c r="FC47" i="1"/>
  <c r="FD47" i="1" s="1"/>
  <c r="FA47" i="1"/>
  <c r="FB47" i="1" s="1"/>
  <c r="EY47" i="1"/>
  <c r="EZ47" i="1" s="1"/>
  <c r="EW47" i="1"/>
  <c r="EX47" i="1" s="1"/>
  <c r="EU47" i="1"/>
  <c r="ES47" i="1"/>
  <c r="ET47" i="1" s="1"/>
  <c r="EQ47" i="1"/>
  <c r="ER47" i="1" s="1"/>
  <c r="EO47" i="1"/>
  <c r="EP47" i="1" s="1"/>
  <c r="EM47" i="1"/>
  <c r="EN47" i="1" s="1"/>
  <c r="EK47" i="1"/>
  <c r="EI47" i="1"/>
  <c r="EJ47" i="1" s="1"/>
  <c r="EG47" i="1"/>
  <c r="EB47" i="1"/>
  <c r="EA47" i="1"/>
  <c r="DV47" i="1"/>
  <c r="DL47" i="1"/>
  <c r="DK47" i="1"/>
  <c r="DI47" i="1"/>
  <c r="DH47" i="1"/>
  <c r="DD47" i="1"/>
  <c r="DB47" i="1"/>
  <c r="DA47" i="1"/>
  <c r="CW47" i="1"/>
  <c r="CU47" i="1"/>
  <c r="CT47" i="1"/>
  <c r="CP47" i="1"/>
  <c r="CN47" i="1"/>
  <c r="CM47" i="1"/>
  <c r="CI47" i="1"/>
  <c r="CG47" i="1"/>
  <c r="CF47" i="1"/>
  <c r="CB47" i="1"/>
  <c r="BZ47" i="1"/>
  <c r="BU47" i="1"/>
  <c r="BT47" i="1"/>
  <c r="BR47" i="1"/>
  <c r="BQ47" i="1"/>
  <c r="BK47" i="1"/>
  <c r="BJ47" i="1"/>
  <c r="BD47" i="1"/>
  <c r="BC47" i="1"/>
  <c r="AW47" i="1"/>
  <c r="AV47" i="1"/>
  <c r="AP47" i="1"/>
  <c r="AO47" i="1"/>
  <c r="AK47" i="1"/>
  <c r="AM47" i="1" s="1"/>
  <c r="AG47" i="1"/>
  <c r="AF47" i="1"/>
  <c r="Z47" i="1"/>
  <c r="Y47" i="1"/>
  <c r="S47" i="1"/>
  <c r="U47" i="1"/>
  <c r="FG46" i="1"/>
  <c r="FH46" i="1" s="1"/>
  <c r="FC46" i="1"/>
  <c r="FD46" i="1" s="1"/>
  <c r="FA46" i="1"/>
  <c r="FB46" i="1" s="1"/>
  <c r="EY46" i="1"/>
  <c r="EZ46" i="1" s="1"/>
  <c r="EW46" i="1"/>
  <c r="EX46" i="1" s="1"/>
  <c r="EU46" i="1"/>
  <c r="ES46" i="1"/>
  <c r="ET46" i="1" s="1"/>
  <c r="EQ46" i="1"/>
  <c r="ER46" i="1" s="1"/>
  <c r="EO46" i="1"/>
  <c r="EP46" i="1" s="1"/>
  <c r="EM46" i="1"/>
  <c r="EN46" i="1" s="1"/>
  <c r="EK46" i="1"/>
  <c r="EI46" i="1"/>
  <c r="EJ46" i="1" s="1"/>
  <c r="EG46" i="1"/>
  <c r="EB46" i="1"/>
  <c r="EA46" i="1"/>
  <c r="DV46" i="1"/>
  <c r="DL46" i="1"/>
  <c r="DK46" i="1"/>
  <c r="DI46" i="1"/>
  <c r="DH46" i="1"/>
  <c r="DD46" i="1"/>
  <c r="DB46" i="1"/>
  <c r="DA46" i="1"/>
  <c r="CW46" i="1"/>
  <c r="CU46" i="1"/>
  <c r="CT46" i="1"/>
  <c r="CP46" i="1"/>
  <c r="CN46" i="1"/>
  <c r="CM46" i="1"/>
  <c r="CI46" i="1"/>
  <c r="CG46" i="1"/>
  <c r="CF46" i="1"/>
  <c r="CB46" i="1"/>
  <c r="CD46" i="1" s="1"/>
  <c r="BZ46" i="1"/>
  <c r="BU46" i="1"/>
  <c r="BT46" i="1"/>
  <c r="BR46" i="1"/>
  <c r="BQ46" i="1"/>
  <c r="BK46" i="1"/>
  <c r="BJ46" i="1"/>
  <c r="BD46" i="1"/>
  <c r="BC46" i="1"/>
  <c r="AW46" i="1"/>
  <c r="AV46" i="1"/>
  <c r="AP46" i="1"/>
  <c r="AO46" i="1"/>
  <c r="AK46" i="1"/>
  <c r="AM46" i="1" s="1"/>
  <c r="AG46" i="1"/>
  <c r="AF46" i="1"/>
  <c r="Z46" i="1"/>
  <c r="Y46" i="1"/>
  <c r="U46" i="1"/>
  <c r="S46" i="1"/>
  <c r="FG45" i="1"/>
  <c r="FH45" i="1" s="1"/>
  <c r="FC45" i="1"/>
  <c r="FD45" i="1" s="1"/>
  <c r="FA45" i="1"/>
  <c r="FB45" i="1" s="1"/>
  <c r="EY45" i="1"/>
  <c r="EZ45" i="1" s="1"/>
  <c r="EW45" i="1"/>
  <c r="EX45" i="1" s="1"/>
  <c r="EU45" i="1"/>
  <c r="ES45" i="1"/>
  <c r="ET45" i="1" s="1"/>
  <c r="EQ45" i="1"/>
  <c r="ER45" i="1" s="1"/>
  <c r="EO45" i="1"/>
  <c r="EP45" i="1" s="1"/>
  <c r="EM45" i="1"/>
  <c r="EN45" i="1" s="1"/>
  <c r="EK45" i="1"/>
  <c r="EI45" i="1"/>
  <c r="EJ45" i="1" s="1"/>
  <c r="EG45" i="1"/>
  <c r="EB45" i="1"/>
  <c r="EA45" i="1"/>
  <c r="DV45" i="1"/>
  <c r="DL45" i="1"/>
  <c r="DK45" i="1"/>
  <c r="DI45" i="1"/>
  <c r="DH45" i="1"/>
  <c r="DD45" i="1"/>
  <c r="DB45" i="1"/>
  <c r="DA45" i="1"/>
  <c r="CW45" i="1"/>
  <c r="CU45" i="1"/>
  <c r="CT45" i="1"/>
  <c r="CP45" i="1"/>
  <c r="CN45" i="1"/>
  <c r="CM45" i="1"/>
  <c r="CI45" i="1"/>
  <c r="CG45" i="1"/>
  <c r="CF45" i="1"/>
  <c r="CB45" i="1"/>
  <c r="CD45" i="1" s="1"/>
  <c r="BZ45" i="1"/>
  <c r="BU45" i="1"/>
  <c r="BT45" i="1"/>
  <c r="BR45" i="1"/>
  <c r="BQ45" i="1"/>
  <c r="BK45" i="1"/>
  <c r="BJ45" i="1"/>
  <c r="BD45" i="1"/>
  <c r="BC45" i="1"/>
  <c r="AW45" i="1"/>
  <c r="AV45" i="1"/>
  <c r="AP45" i="1"/>
  <c r="AO45" i="1"/>
  <c r="AK45" i="1"/>
  <c r="AM45" i="1" s="1"/>
  <c r="AG45" i="1"/>
  <c r="AF45" i="1"/>
  <c r="Z45" i="1"/>
  <c r="Y45" i="1"/>
  <c r="U45" i="1"/>
  <c r="S45" i="1"/>
  <c r="FG44" i="1"/>
  <c r="FH44" i="1" s="1"/>
  <c r="FC44" i="1"/>
  <c r="FD44" i="1" s="1"/>
  <c r="FA44" i="1"/>
  <c r="FB44" i="1" s="1"/>
  <c r="EY44" i="1"/>
  <c r="EZ44" i="1" s="1"/>
  <c r="EW44" i="1"/>
  <c r="EX44" i="1" s="1"/>
  <c r="EU44" i="1"/>
  <c r="ES44" i="1"/>
  <c r="ET44" i="1" s="1"/>
  <c r="EQ44" i="1"/>
  <c r="ER44" i="1" s="1"/>
  <c r="EO44" i="1"/>
  <c r="EP44" i="1" s="1"/>
  <c r="EM44" i="1"/>
  <c r="EN44" i="1" s="1"/>
  <c r="EK44" i="1"/>
  <c r="EI44" i="1"/>
  <c r="EJ44" i="1" s="1"/>
  <c r="EG44" i="1"/>
  <c r="EB44" i="1"/>
  <c r="EA44" i="1"/>
  <c r="DV44" i="1"/>
  <c r="DL44" i="1"/>
  <c r="DK44" i="1"/>
  <c r="DI44" i="1"/>
  <c r="DH44" i="1"/>
  <c r="DD44" i="1"/>
  <c r="DB44" i="1"/>
  <c r="DA44" i="1"/>
  <c r="CW44" i="1"/>
  <c r="CU44" i="1"/>
  <c r="CT44" i="1"/>
  <c r="CP44" i="1"/>
  <c r="CN44" i="1"/>
  <c r="CM44" i="1"/>
  <c r="CI44" i="1"/>
  <c r="CG44" i="1"/>
  <c r="CF44" i="1"/>
  <c r="CB44" i="1"/>
  <c r="BZ44" i="1"/>
  <c r="BU44" i="1"/>
  <c r="BT44" i="1"/>
  <c r="BR44" i="1"/>
  <c r="BQ44" i="1"/>
  <c r="BK44" i="1"/>
  <c r="BJ44" i="1"/>
  <c r="BD44" i="1"/>
  <c r="BC44" i="1"/>
  <c r="AW44" i="1"/>
  <c r="AV44" i="1"/>
  <c r="AP44" i="1"/>
  <c r="AO44" i="1"/>
  <c r="AK44" i="1"/>
  <c r="AG44" i="1"/>
  <c r="AF44" i="1"/>
  <c r="Z44" i="1"/>
  <c r="Y44" i="1"/>
  <c r="S44" i="1"/>
  <c r="U44" i="1"/>
  <c r="W44" i="1" s="1"/>
  <c r="FG43" i="1"/>
  <c r="FH43" i="1" s="1"/>
  <c r="FC43" i="1"/>
  <c r="FD43" i="1" s="1"/>
  <c r="FA43" i="1"/>
  <c r="FB43" i="1" s="1"/>
  <c r="EY43" i="1"/>
  <c r="EZ43" i="1" s="1"/>
  <c r="EW43" i="1"/>
  <c r="EX43" i="1" s="1"/>
  <c r="EU43" i="1"/>
  <c r="ES43" i="1"/>
  <c r="ET43" i="1" s="1"/>
  <c r="EQ43" i="1"/>
  <c r="ER43" i="1" s="1"/>
  <c r="EO43" i="1"/>
  <c r="EP43" i="1" s="1"/>
  <c r="EM43" i="1"/>
  <c r="EN43" i="1" s="1"/>
  <c r="EK43" i="1"/>
  <c r="EI43" i="1"/>
  <c r="EJ43" i="1" s="1"/>
  <c r="EG43" i="1"/>
  <c r="EB43" i="1"/>
  <c r="EA43" i="1"/>
  <c r="DV43" i="1"/>
  <c r="DL43" i="1"/>
  <c r="DK43" i="1"/>
  <c r="DI43" i="1"/>
  <c r="DH43" i="1"/>
  <c r="DD43" i="1"/>
  <c r="DB43" i="1"/>
  <c r="DA43" i="1"/>
  <c r="CW43" i="1"/>
  <c r="CU43" i="1"/>
  <c r="CT43" i="1"/>
  <c r="CP43" i="1"/>
  <c r="CN43" i="1"/>
  <c r="CM43" i="1"/>
  <c r="CI43" i="1"/>
  <c r="CG43" i="1"/>
  <c r="CF43" i="1"/>
  <c r="CB43" i="1"/>
  <c r="BZ43" i="1"/>
  <c r="BU43" i="1"/>
  <c r="BT43" i="1"/>
  <c r="BR43" i="1"/>
  <c r="BQ43" i="1"/>
  <c r="BK43" i="1"/>
  <c r="BJ43" i="1"/>
  <c r="BD43" i="1"/>
  <c r="BC43" i="1"/>
  <c r="AW43" i="1"/>
  <c r="AV43" i="1"/>
  <c r="AP43" i="1"/>
  <c r="AO43" i="1"/>
  <c r="AK43" i="1"/>
  <c r="AG43" i="1"/>
  <c r="AF43" i="1"/>
  <c r="Z43" i="1"/>
  <c r="Y43" i="1"/>
  <c r="S43" i="1"/>
  <c r="U43" i="1"/>
  <c r="W43" i="1" s="1"/>
  <c r="FG42" i="1"/>
  <c r="FH42" i="1" s="1"/>
  <c r="FC42" i="1"/>
  <c r="FD42" i="1" s="1"/>
  <c r="FA42" i="1"/>
  <c r="FB42" i="1" s="1"/>
  <c r="EY42" i="1"/>
  <c r="EZ42" i="1" s="1"/>
  <c r="EW42" i="1"/>
  <c r="EX42" i="1" s="1"/>
  <c r="EU42" i="1"/>
  <c r="ES42" i="1"/>
  <c r="ET42" i="1" s="1"/>
  <c r="EQ42" i="1"/>
  <c r="ER42" i="1" s="1"/>
  <c r="EO42" i="1"/>
  <c r="EP42" i="1" s="1"/>
  <c r="EM42" i="1"/>
  <c r="EN42" i="1" s="1"/>
  <c r="EK42" i="1"/>
  <c r="EI42" i="1"/>
  <c r="EJ42" i="1" s="1"/>
  <c r="EG42" i="1"/>
  <c r="EB42" i="1"/>
  <c r="EA42" i="1"/>
  <c r="DV42" i="1"/>
  <c r="DL42" i="1"/>
  <c r="DK42" i="1"/>
  <c r="DI42" i="1"/>
  <c r="DH42" i="1"/>
  <c r="DD42" i="1"/>
  <c r="DB42" i="1"/>
  <c r="DA42" i="1"/>
  <c r="CW42" i="1"/>
  <c r="CU42" i="1"/>
  <c r="CT42" i="1"/>
  <c r="CP42" i="1"/>
  <c r="CN42" i="1"/>
  <c r="CM42" i="1"/>
  <c r="CI42" i="1"/>
  <c r="CG42" i="1"/>
  <c r="CF42" i="1"/>
  <c r="CB42" i="1"/>
  <c r="CD42" i="1" s="1"/>
  <c r="BZ42" i="1"/>
  <c r="BU42" i="1"/>
  <c r="BT42" i="1"/>
  <c r="BR42" i="1"/>
  <c r="BQ42" i="1"/>
  <c r="BK42" i="1"/>
  <c r="BJ42" i="1"/>
  <c r="BD42" i="1"/>
  <c r="BC42" i="1"/>
  <c r="AW42" i="1"/>
  <c r="AV42" i="1"/>
  <c r="AP42" i="1"/>
  <c r="AO42" i="1"/>
  <c r="AK42" i="1"/>
  <c r="AG42" i="1"/>
  <c r="AF42" i="1"/>
  <c r="Z42" i="1"/>
  <c r="Y42" i="1"/>
  <c r="S42" i="1"/>
  <c r="U42" i="1"/>
  <c r="W42" i="1" s="1"/>
  <c r="FC41" i="1"/>
  <c r="FD41" i="1" s="1"/>
  <c r="FA41" i="1"/>
  <c r="FB41" i="1" s="1"/>
  <c r="EY41" i="1"/>
  <c r="EZ41" i="1" s="1"/>
  <c r="EW41" i="1"/>
  <c r="EX41" i="1" s="1"/>
  <c r="ES41" i="1"/>
  <c r="ET41" i="1" s="1"/>
  <c r="EQ41" i="1"/>
  <c r="ER41" i="1" s="1"/>
  <c r="EO41" i="1"/>
  <c r="EP41" i="1" s="1"/>
  <c r="EM41" i="1"/>
  <c r="EN41" i="1" s="1"/>
  <c r="EI41" i="1"/>
  <c r="EJ41" i="1" s="1"/>
  <c r="EA41" i="1"/>
  <c r="DV41" i="1"/>
  <c r="DL41" i="1"/>
  <c r="DK41" i="1"/>
  <c r="DH41" i="1"/>
  <c r="DD41" i="1"/>
  <c r="DB41" i="1"/>
  <c r="DA41" i="1"/>
  <c r="CW41" i="1"/>
  <c r="CU41" i="1"/>
  <c r="CT41" i="1"/>
  <c r="CP41" i="1"/>
  <c r="CM41" i="1"/>
  <c r="CI41" i="1"/>
  <c r="CF41" i="1"/>
  <c r="BZ41" i="1"/>
  <c r="CB41" i="1"/>
  <c r="EU41" i="1" s="1"/>
  <c r="CG41" i="1" s="1"/>
  <c r="BU41" i="1"/>
  <c r="BT41" i="1"/>
  <c r="BQ41" i="1"/>
  <c r="BJ41" i="1"/>
  <c r="BC41" i="1"/>
  <c r="AW41" i="1"/>
  <c r="AV41" i="1"/>
  <c r="AO41" i="1"/>
  <c r="AK41" i="1"/>
  <c r="AM41" i="1" s="1"/>
  <c r="AF41" i="1"/>
  <c r="Y41" i="1"/>
  <c r="U41" i="1"/>
  <c r="EG41" i="1" s="1"/>
  <c r="Z41" i="1" s="1"/>
  <c r="S41" i="1"/>
  <c r="DW41" i="1" s="1"/>
  <c r="FC40" i="1"/>
  <c r="FD40" i="1" s="1"/>
  <c r="FA40" i="1"/>
  <c r="FB40" i="1" s="1"/>
  <c r="EY40" i="1"/>
  <c r="EZ40" i="1" s="1"/>
  <c r="EW40" i="1"/>
  <c r="EX40" i="1" s="1"/>
  <c r="ES40" i="1"/>
  <c r="ET40" i="1" s="1"/>
  <c r="EQ40" i="1"/>
  <c r="ER40" i="1" s="1"/>
  <c r="EO40" i="1"/>
  <c r="EP40" i="1" s="1"/>
  <c r="EM40" i="1"/>
  <c r="EN40" i="1" s="1"/>
  <c r="EI40" i="1"/>
  <c r="EJ40" i="1" s="1"/>
  <c r="EB40" i="1"/>
  <c r="DV40" i="1"/>
  <c r="DL40" i="1"/>
  <c r="DK40" i="1"/>
  <c r="DI40" i="1"/>
  <c r="DH40" i="1"/>
  <c r="DD40" i="1"/>
  <c r="DB40" i="1"/>
  <c r="CW40" i="1"/>
  <c r="CU40" i="1"/>
  <c r="CP40" i="1"/>
  <c r="CN40" i="1"/>
  <c r="CI40" i="1"/>
  <c r="CG40" i="1"/>
  <c r="BZ40" i="1"/>
  <c r="CB40" i="1"/>
  <c r="EU40" i="1" s="1"/>
  <c r="BU40" i="1"/>
  <c r="BT40" i="1"/>
  <c r="BR40" i="1"/>
  <c r="BK40" i="1"/>
  <c r="BD40" i="1"/>
  <c r="BC40" i="1"/>
  <c r="AW40" i="1"/>
  <c r="BS40" i="1"/>
  <c r="AP40" i="1"/>
  <c r="AK40" i="1"/>
  <c r="AM40" i="1" s="1"/>
  <c r="AG40" i="1"/>
  <c r="Z40" i="1"/>
  <c r="S40" i="1"/>
  <c r="U40" i="1"/>
  <c r="W40" i="1" s="1"/>
  <c r="FC39" i="1"/>
  <c r="FD39" i="1" s="1"/>
  <c r="FA39" i="1"/>
  <c r="FB39" i="1" s="1"/>
  <c r="EY39" i="1"/>
  <c r="EZ39" i="1" s="1"/>
  <c r="EW39" i="1"/>
  <c r="EX39" i="1" s="1"/>
  <c r="ES39" i="1"/>
  <c r="ET39" i="1" s="1"/>
  <c r="EQ39" i="1"/>
  <c r="ER39" i="1" s="1"/>
  <c r="EO39" i="1"/>
  <c r="EP39" i="1" s="1"/>
  <c r="EM39" i="1"/>
  <c r="EN39" i="1" s="1"/>
  <c r="EI39" i="1"/>
  <c r="EJ39" i="1" s="1"/>
  <c r="DV39" i="1"/>
  <c r="DL39" i="1"/>
  <c r="DK39" i="1"/>
  <c r="DI39" i="1"/>
  <c r="DH39" i="1"/>
  <c r="DD39" i="1"/>
  <c r="DB39" i="1"/>
  <c r="CW39" i="1"/>
  <c r="CP39" i="1"/>
  <c r="CN39" i="1"/>
  <c r="CM39" i="1"/>
  <c r="CI39" i="1"/>
  <c r="CB39" i="1"/>
  <c r="EU39" i="1" s="1"/>
  <c r="BZ39" i="1"/>
  <c r="BU39" i="1"/>
  <c r="BT39" i="1"/>
  <c r="BR39" i="1"/>
  <c r="BD39" i="1"/>
  <c r="AW39" i="1"/>
  <c r="AK39" i="1"/>
  <c r="AP39" i="1" s="1"/>
  <c r="AF39" i="1"/>
  <c r="U39" i="1"/>
  <c r="S39" i="1"/>
  <c r="DW39" i="1" s="1"/>
  <c r="FC38" i="1"/>
  <c r="FD38" i="1" s="1"/>
  <c r="FA38" i="1"/>
  <c r="FB38" i="1" s="1"/>
  <c r="EY38" i="1"/>
  <c r="EZ38" i="1" s="1"/>
  <c r="EW38" i="1"/>
  <c r="EX38" i="1" s="1"/>
  <c r="EU38" i="1"/>
  <c r="ES38" i="1"/>
  <c r="ET38" i="1" s="1"/>
  <c r="EQ38" i="1"/>
  <c r="ER38" i="1" s="1"/>
  <c r="EO38" i="1"/>
  <c r="EP38" i="1" s="1"/>
  <c r="EM38" i="1"/>
  <c r="EN38" i="1" s="1"/>
  <c r="EI38" i="1"/>
  <c r="EJ38" i="1" s="1"/>
  <c r="DV38" i="1"/>
  <c r="DL38" i="1"/>
  <c r="DK38" i="1"/>
  <c r="DI38" i="1"/>
  <c r="DD38" i="1"/>
  <c r="DB38" i="1"/>
  <c r="DA38" i="1"/>
  <c r="CW38" i="1"/>
  <c r="CT38" i="1"/>
  <c r="CP38" i="1"/>
  <c r="CI38" i="1"/>
  <c r="CG38" i="1"/>
  <c r="CB38" i="1"/>
  <c r="CD38" i="1" s="1"/>
  <c r="BZ38" i="1"/>
  <c r="BU38" i="1"/>
  <c r="BT38" i="1"/>
  <c r="BR38" i="1"/>
  <c r="BQ38" i="1"/>
  <c r="BJ38" i="1"/>
  <c r="BC38" i="1"/>
  <c r="AW38" i="1"/>
  <c r="AP38" i="1"/>
  <c r="AK38" i="1"/>
  <c r="AM38" i="1" s="1"/>
  <c r="AG38" i="1"/>
  <c r="Z38" i="1"/>
  <c r="U38" i="1"/>
  <c r="W38" i="1" s="1"/>
  <c r="S38" i="1"/>
  <c r="FC37" i="1"/>
  <c r="FD37" i="1" s="1"/>
  <c r="FA37" i="1"/>
  <c r="FB37" i="1" s="1"/>
  <c r="EY37" i="1"/>
  <c r="EZ37" i="1" s="1"/>
  <c r="EW37" i="1"/>
  <c r="EX37" i="1" s="1"/>
  <c r="ES37" i="1"/>
  <c r="ET37" i="1" s="1"/>
  <c r="EQ37" i="1"/>
  <c r="ER37" i="1" s="1"/>
  <c r="EO37" i="1"/>
  <c r="EP37" i="1" s="1"/>
  <c r="EM37" i="1"/>
  <c r="EN37" i="1" s="1"/>
  <c r="EI37" i="1"/>
  <c r="EJ37" i="1" s="1"/>
  <c r="DV37" i="1"/>
  <c r="DL37" i="1"/>
  <c r="DK37" i="1"/>
  <c r="DH37" i="1"/>
  <c r="DD37" i="1"/>
  <c r="DB37" i="1"/>
  <c r="DA37" i="1"/>
  <c r="CW37" i="1"/>
  <c r="CU37" i="1"/>
  <c r="CT37" i="1"/>
  <c r="CP37" i="1"/>
  <c r="CM37" i="1"/>
  <c r="CI37" i="1"/>
  <c r="CB37" i="1"/>
  <c r="EU37" i="1" s="1"/>
  <c r="BZ37" i="1"/>
  <c r="BU37" i="1"/>
  <c r="BT37" i="1"/>
  <c r="BR37" i="1"/>
  <c r="BK37" i="1"/>
  <c r="BD37" i="1"/>
  <c r="AW37" i="1"/>
  <c r="AV37" i="1"/>
  <c r="AK37" i="1"/>
  <c r="EK37" i="1" s="1"/>
  <c r="AF37" i="1"/>
  <c r="Y37" i="1"/>
  <c r="S37" i="1"/>
  <c r="DW37" i="1" s="1"/>
  <c r="U37" i="1"/>
  <c r="W37" i="1" s="1"/>
  <c r="FC36" i="1"/>
  <c r="FD36" i="1" s="1"/>
  <c r="FA36" i="1"/>
  <c r="FB36" i="1" s="1"/>
  <c r="EY36" i="1"/>
  <c r="EZ36" i="1" s="1"/>
  <c r="EW36" i="1"/>
  <c r="EX36" i="1" s="1"/>
  <c r="ES36" i="1"/>
  <c r="ET36" i="1" s="1"/>
  <c r="EQ36" i="1"/>
  <c r="ER36" i="1" s="1"/>
  <c r="EO36" i="1"/>
  <c r="EP36" i="1" s="1"/>
  <c r="EM36" i="1"/>
  <c r="EN36" i="1" s="1"/>
  <c r="EK36" i="1"/>
  <c r="EI36" i="1"/>
  <c r="EJ36" i="1" s="1"/>
  <c r="EB36" i="1"/>
  <c r="DV36" i="1"/>
  <c r="DL36" i="1"/>
  <c r="DK36" i="1"/>
  <c r="DI36" i="1"/>
  <c r="DD36" i="1"/>
  <c r="DB36" i="1"/>
  <c r="CW36" i="1"/>
  <c r="CU36" i="1"/>
  <c r="CP36" i="1"/>
  <c r="CN36" i="1"/>
  <c r="CM36" i="1"/>
  <c r="CI36" i="1"/>
  <c r="CG36" i="1"/>
  <c r="CB36" i="1"/>
  <c r="CF36" i="1" s="1"/>
  <c r="BZ36" i="1"/>
  <c r="BU36" i="1"/>
  <c r="BT36" i="1"/>
  <c r="BR36" i="1"/>
  <c r="BQ36" i="1"/>
  <c r="BK36" i="1"/>
  <c r="BD36" i="1"/>
  <c r="BC36" i="1"/>
  <c r="AW36" i="1"/>
  <c r="BS36" i="1"/>
  <c r="AP36" i="1"/>
  <c r="AK36" i="1"/>
  <c r="AM36" i="1" s="1"/>
  <c r="AG36" i="1"/>
  <c r="AF36" i="1"/>
  <c r="Z36" i="1"/>
  <c r="S36" i="1"/>
  <c r="U36" i="1"/>
  <c r="W36" i="1" s="1"/>
  <c r="FC35" i="1"/>
  <c r="FD35" i="1" s="1"/>
  <c r="FA35" i="1"/>
  <c r="FB35" i="1" s="1"/>
  <c r="EY35" i="1"/>
  <c r="EZ35" i="1" s="1"/>
  <c r="EW35" i="1"/>
  <c r="EX35" i="1" s="1"/>
  <c r="ES35" i="1"/>
  <c r="ET35" i="1" s="1"/>
  <c r="EQ35" i="1"/>
  <c r="ER35" i="1" s="1"/>
  <c r="EO35" i="1"/>
  <c r="EP35" i="1" s="1"/>
  <c r="EM35" i="1"/>
  <c r="EN35" i="1" s="1"/>
  <c r="EI35" i="1"/>
  <c r="EJ35" i="1" s="1"/>
  <c r="EA35" i="1"/>
  <c r="DV35" i="1"/>
  <c r="DL35" i="1"/>
  <c r="DK35" i="1"/>
  <c r="DH35" i="1"/>
  <c r="DD35" i="1"/>
  <c r="DB35" i="1"/>
  <c r="DA35" i="1"/>
  <c r="CW35" i="1"/>
  <c r="CT35" i="1"/>
  <c r="CP35" i="1"/>
  <c r="CN35" i="1"/>
  <c r="CM35" i="1"/>
  <c r="CI35" i="1"/>
  <c r="CF35" i="1"/>
  <c r="CB35" i="1"/>
  <c r="CD35" i="1" s="1"/>
  <c r="BZ35" i="1"/>
  <c r="BU35" i="1"/>
  <c r="BT35" i="1"/>
  <c r="BQ35" i="1"/>
  <c r="BJ35" i="1"/>
  <c r="BD35" i="1"/>
  <c r="BC35" i="1"/>
  <c r="AV35" i="1"/>
  <c r="AO35" i="1"/>
  <c r="AK35" i="1"/>
  <c r="AM35" i="1" s="1"/>
  <c r="AF35" i="1"/>
  <c r="Y35" i="1"/>
  <c r="U35" i="1"/>
  <c r="W35" i="1" s="1"/>
  <c r="S35" i="1"/>
  <c r="DW35" i="1" s="1"/>
  <c r="FC34" i="1"/>
  <c r="FD34" i="1" s="1"/>
  <c r="FA34" i="1"/>
  <c r="FB34" i="1" s="1"/>
  <c r="EY34" i="1"/>
  <c r="EZ34" i="1" s="1"/>
  <c r="EW34" i="1"/>
  <c r="EX34" i="1" s="1"/>
  <c r="ES34" i="1"/>
  <c r="ET34" i="1" s="1"/>
  <c r="EQ34" i="1"/>
  <c r="ER34" i="1" s="1"/>
  <c r="EO34" i="1"/>
  <c r="EP34" i="1" s="1"/>
  <c r="EM34" i="1"/>
  <c r="EN34" i="1" s="1"/>
  <c r="EI34" i="1"/>
  <c r="EJ34" i="1" s="1"/>
  <c r="EB34" i="1"/>
  <c r="DV34" i="1"/>
  <c r="DL34" i="1"/>
  <c r="DK34" i="1"/>
  <c r="DI34" i="1"/>
  <c r="DH34" i="1"/>
  <c r="DD34" i="1"/>
  <c r="DB34" i="1"/>
  <c r="CW34" i="1"/>
  <c r="CU34" i="1"/>
  <c r="CP34" i="1"/>
  <c r="CN34" i="1"/>
  <c r="CM34" i="1"/>
  <c r="CI34" i="1"/>
  <c r="CG34" i="1"/>
  <c r="CF34" i="1"/>
  <c r="CB34" i="1"/>
  <c r="EU34" i="1" s="1"/>
  <c r="BZ34" i="1"/>
  <c r="BU34" i="1"/>
  <c r="BT34" i="1"/>
  <c r="BR34" i="1"/>
  <c r="BK34" i="1"/>
  <c r="BJ34" i="1"/>
  <c r="BD34" i="1"/>
  <c r="AW34" i="1"/>
  <c r="AP34" i="1"/>
  <c r="AK34" i="1"/>
  <c r="AM34" i="1" s="1"/>
  <c r="AG34" i="1"/>
  <c r="Z34" i="1"/>
  <c r="S34" i="1"/>
  <c r="U34" i="1"/>
  <c r="W34" i="1" s="1"/>
  <c r="FC33" i="1"/>
  <c r="FD33" i="1" s="1"/>
  <c r="FA33" i="1"/>
  <c r="FB33" i="1" s="1"/>
  <c r="EY33" i="1"/>
  <c r="EZ33" i="1" s="1"/>
  <c r="EW33" i="1"/>
  <c r="EX33" i="1" s="1"/>
  <c r="ES33" i="1"/>
  <c r="ET33" i="1" s="1"/>
  <c r="EQ33" i="1"/>
  <c r="ER33" i="1" s="1"/>
  <c r="EO33" i="1"/>
  <c r="EP33" i="1" s="1"/>
  <c r="EM33" i="1"/>
  <c r="EN33" i="1" s="1"/>
  <c r="EK33" i="1"/>
  <c r="EI33" i="1"/>
  <c r="EJ33" i="1" s="1"/>
  <c r="EA33" i="1"/>
  <c r="DV33" i="1"/>
  <c r="DL33" i="1"/>
  <c r="DK33" i="1"/>
  <c r="DH33" i="1"/>
  <c r="DD33" i="1"/>
  <c r="DB33" i="1"/>
  <c r="DA33" i="1"/>
  <c r="CW33" i="1"/>
  <c r="CT33" i="1"/>
  <c r="CP33" i="1"/>
  <c r="CN33" i="1"/>
  <c r="CM33" i="1"/>
  <c r="CI33" i="1"/>
  <c r="CF33" i="1"/>
  <c r="CB33" i="1"/>
  <c r="EU33" i="1" s="1"/>
  <c r="BZ33" i="1"/>
  <c r="BU33" i="1"/>
  <c r="BT33" i="1"/>
  <c r="BQ33" i="1"/>
  <c r="BJ33" i="1"/>
  <c r="BC33" i="1"/>
  <c r="AV33" i="1"/>
  <c r="AO33" i="1"/>
  <c r="AK33" i="1"/>
  <c r="AM33" i="1" s="1"/>
  <c r="AF33" i="1"/>
  <c r="Y33" i="1"/>
  <c r="S33" i="1"/>
  <c r="DW33" i="1" s="1"/>
  <c r="U33" i="1"/>
  <c r="FC32" i="1"/>
  <c r="FD32" i="1" s="1"/>
  <c r="FA32" i="1"/>
  <c r="FB32" i="1" s="1"/>
  <c r="EY32" i="1"/>
  <c r="EZ32" i="1" s="1"/>
  <c r="EW32" i="1"/>
  <c r="EX32" i="1" s="1"/>
  <c r="ES32" i="1"/>
  <c r="ET32" i="1" s="1"/>
  <c r="EQ32" i="1"/>
  <c r="ER32" i="1" s="1"/>
  <c r="EO32" i="1"/>
  <c r="EP32" i="1" s="1"/>
  <c r="EM32" i="1"/>
  <c r="EN32" i="1" s="1"/>
  <c r="EI32" i="1"/>
  <c r="EJ32" i="1" s="1"/>
  <c r="EB32" i="1"/>
  <c r="DV32" i="1"/>
  <c r="DL32" i="1"/>
  <c r="DK32" i="1"/>
  <c r="DI32" i="1"/>
  <c r="DD32" i="1"/>
  <c r="DB32" i="1"/>
  <c r="DA32" i="1"/>
  <c r="CW32" i="1"/>
  <c r="CU32" i="1"/>
  <c r="CP32" i="1"/>
  <c r="CN32" i="1"/>
  <c r="CM32" i="1"/>
  <c r="CI32" i="1"/>
  <c r="CG32" i="1"/>
  <c r="BZ32" i="1"/>
  <c r="CB32" i="1"/>
  <c r="CF32" i="1" s="1"/>
  <c r="BU32" i="1"/>
  <c r="BT32" i="1"/>
  <c r="BR32" i="1"/>
  <c r="BK32" i="1"/>
  <c r="BD32" i="1"/>
  <c r="AW32" i="1"/>
  <c r="BS32" i="1"/>
  <c r="AP32" i="1"/>
  <c r="AK32" i="1"/>
  <c r="AM32" i="1" s="1"/>
  <c r="AG32" i="1"/>
  <c r="Z32" i="1"/>
  <c r="U32" i="1"/>
  <c r="W32" i="1" s="1"/>
  <c r="S32" i="1"/>
  <c r="FC31" i="1"/>
  <c r="FD31" i="1" s="1"/>
  <c r="FA31" i="1"/>
  <c r="FB31" i="1" s="1"/>
  <c r="EY31" i="1"/>
  <c r="EZ31" i="1" s="1"/>
  <c r="EW31" i="1"/>
  <c r="EX31" i="1" s="1"/>
  <c r="ES31" i="1"/>
  <c r="ET31" i="1" s="1"/>
  <c r="EQ31" i="1"/>
  <c r="ER31" i="1" s="1"/>
  <c r="EO31" i="1"/>
  <c r="EP31" i="1" s="1"/>
  <c r="EM31" i="1"/>
  <c r="EN31" i="1" s="1"/>
  <c r="EI31" i="1"/>
  <c r="EJ31" i="1" s="1"/>
  <c r="EA31" i="1"/>
  <c r="DV31" i="1"/>
  <c r="DL31" i="1"/>
  <c r="DK31" i="1"/>
  <c r="DH31" i="1"/>
  <c r="DD31" i="1"/>
  <c r="DA31" i="1"/>
  <c r="CW31" i="1"/>
  <c r="CT31" i="1"/>
  <c r="CP31" i="1"/>
  <c r="CN31" i="1"/>
  <c r="CM31" i="1"/>
  <c r="CI31" i="1"/>
  <c r="CF31" i="1"/>
  <c r="CB31" i="1"/>
  <c r="CD31" i="1" s="1"/>
  <c r="BZ31" i="1"/>
  <c r="BU31" i="1"/>
  <c r="BT31" i="1"/>
  <c r="BR31" i="1"/>
  <c r="BQ31" i="1"/>
  <c r="BJ31" i="1"/>
  <c r="BC31" i="1"/>
  <c r="AV31" i="1"/>
  <c r="AO31" i="1"/>
  <c r="AK31" i="1"/>
  <c r="EK31" i="1" s="1"/>
  <c r="AG31" i="1"/>
  <c r="AF31" i="1"/>
  <c r="Y31" i="1"/>
  <c r="S31" i="1"/>
  <c r="DW31" i="1" s="1"/>
  <c r="U31" i="1"/>
  <c r="FC30" i="1"/>
  <c r="FD30" i="1" s="1"/>
  <c r="FA30" i="1"/>
  <c r="FB30" i="1" s="1"/>
  <c r="EY30" i="1"/>
  <c r="EZ30" i="1" s="1"/>
  <c r="EW30" i="1"/>
  <c r="EX30" i="1" s="1"/>
  <c r="EU30" i="1"/>
  <c r="ES30" i="1"/>
  <c r="ET30" i="1" s="1"/>
  <c r="EQ30" i="1"/>
  <c r="ER30" i="1" s="1"/>
  <c r="EO30" i="1"/>
  <c r="EP30" i="1" s="1"/>
  <c r="EM30" i="1"/>
  <c r="EN30" i="1" s="1"/>
  <c r="EI30" i="1"/>
  <c r="EJ30" i="1" s="1"/>
  <c r="EB30" i="1"/>
  <c r="DV30" i="1"/>
  <c r="DL30" i="1"/>
  <c r="DK30" i="1"/>
  <c r="DI30" i="1"/>
  <c r="DD30" i="1"/>
  <c r="DB30" i="1"/>
  <c r="CW30" i="1"/>
  <c r="CU30" i="1"/>
  <c r="CP30" i="1"/>
  <c r="CN30" i="1"/>
  <c r="CI30" i="1"/>
  <c r="CG30" i="1"/>
  <c r="CF30" i="1"/>
  <c r="CB30" i="1"/>
  <c r="CD30" i="1" s="1"/>
  <c r="BZ30" i="1"/>
  <c r="BU30" i="1"/>
  <c r="BT30" i="1"/>
  <c r="BR30" i="1"/>
  <c r="BK30" i="1"/>
  <c r="BD30" i="1"/>
  <c r="BC30" i="1"/>
  <c r="AW30" i="1"/>
  <c r="AP30" i="1"/>
  <c r="AK30" i="1"/>
  <c r="AM30" i="1" s="1"/>
  <c r="AG30" i="1"/>
  <c r="Z30" i="1"/>
  <c r="S30" i="1"/>
  <c r="U30" i="1"/>
  <c r="EG30" i="1" s="1"/>
  <c r="Y30" i="1" s="1"/>
  <c r="FC29" i="1"/>
  <c r="FD29" i="1" s="1"/>
  <c r="FA29" i="1"/>
  <c r="FB29" i="1" s="1"/>
  <c r="EY29" i="1"/>
  <c r="EZ29" i="1" s="1"/>
  <c r="EW29" i="1"/>
  <c r="EX29" i="1" s="1"/>
  <c r="ES29" i="1"/>
  <c r="ET29" i="1" s="1"/>
  <c r="EQ29" i="1"/>
  <c r="ER29" i="1" s="1"/>
  <c r="EO29" i="1"/>
  <c r="EP29" i="1" s="1"/>
  <c r="EM29" i="1"/>
  <c r="EN29" i="1" s="1"/>
  <c r="EI29" i="1"/>
  <c r="EJ29" i="1" s="1"/>
  <c r="EA29" i="1"/>
  <c r="DV29" i="1"/>
  <c r="DL29" i="1"/>
  <c r="DK29" i="1"/>
  <c r="DH29" i="1"/>
  <c r="DD29" i="1"/>
  <c r="DA29" i="1"/>
  <c r="CW29" i="1"/>
  <c r="CT29" i="1"/>
  <c r="CP29" i="1"/>
  <c r="CM29" i="1"/>
  <c r="CI29" i="1"/>
  <c r="CF29" i="1"/>
  <c r="BZ29" i="1"/>
  <c r="CB29" i="1"/>
  <c r="EU29" i="1" s="1"/>
  <c r="BU29" i="1"/>
  <c r="BT29" i="1"/>
  <c r="BQ29" i="1"/>
  <c r="BJ29" i="1"/>
  <c r="BC29" i="1"/>
  <c r="AV29" i="1"/>
  <c r="AO29" i="1"/>
  <c r="AK29" i="1"/>
  <c r="AP29" i="1" s="1"/>
  <c r="AF29" i="1"/>
  <c r="Y29" i="1"/>
  <c r="S29" i="1"/>
  <c r="DW29" i="1" s="1"/>
  <c r="U29" i="1"/>
  <c r="W29" i="1" s="1"/>
  <c r="FC28" i="1"/>
  <c r="FD28" i="1" s="1"/>
  <c r="FA28" i="1"/>
  <c r="FB28" i="1" s="1"/>
  <c r="EY28" i="1"/>
  <c r="EZ28" i="1" s="1"/>
  <c r="EW28" i="1"/>
  <c r="EX28" i="1" s="1"/>
  <c r="ES28" i="1"/>
  <c r="ET28" i="1" s="1"/>
  <c r="EQ28" i="1"/>
  <c r="ER28" i="1" s="1"/>
  <c r="EO28" i="1"/>
  <c r="EP28" i="1" s="1"/>
  <c r="EM28" i="1"/>
  <c r="EN28" i="1" s="1"/>
  <c r="EI28" i="1"/>
  <c r="EJ28" i="1" s="1"/>
  <c r="EB28" i="1"/>
  <c r="DV28" i="1"/>
  <c r="DL28" i="1"/>
  <c r="DK28" i="1"/>
  <c r="DI28" i="1"/>
  <c r="DD28" i="1"/>
  <c r="DB28" i="1"/>
  <c r="CW28" i="1"/>
  <c r="CU28" i="1"/>
  <c r="CT28" i="1"/>
  <c r="CP28" i="1"/>
  <c r="CN28" i="1"/>
  <c r="CI28" i="1"/>
  <c r="CG28" i="1"/>
  <c r="BZ28" i="1"/>
  <c r="CB28" i="1"/>
  <c r="EU28" i="1" s="1"/>
  <c r="CF28" i="1" s="1"/>
  <c r="BU28" i="1"/>
  <c r="BT28" i="1"/>
  <c r="BR28" i="1"/>
  <c r="BK28" i="1"/>
  <c r="BJ28" i="1"/>
  <c r="BD28" i="1"/>
  <c r="AW28" i="1"/>
  <c r="AV28" i="1"/>
  <c r="BS28" i="1"/>
  <c r="AP28" i="1"/>
  <c r="AK28" i="1"/>
  <c r="EK28" i="1" s="1"/>
  <c r="AG28" i="1"/>
  <c r="Z28" i="1"/>
  <c r="S28" i="1"/>
  <c r="U28" i="1"/>
  <c r="W28" i="1" s="1"/>
  <c r="FC27" i="1"/>
  <c r="FD27" i="1" s="1"/>
  <c r="FA27" i="1"/>
  <c r="FB27" i="1" s="1"/>
  <c r="EY27" i="1"/>
  <c r="EZ27" i="1" s="1"/>
  <c r="EW27" i="1"/>
  <c r="EX27" i="1" s="1"/>
  <c r="ES27" i="1"/>
  <c r="ET27" i="1" s="1"/>
  <c r="EQ27" i="1"/>
  <c r="ER27" i="1" s="1"/>
  <c r="EO27" i="1"/>
  <c r="EP27" i="1" s="1"/>
  <c r="EM27" i="1"/>
  <c r="EN27" i="1" s="1"/>
  <c r="EI27" i="1"/>
  <c r="EJ27" i="1" s="1"/>
  <c r="EA27" i="1"/>
  <c r="DV27" i="1"/>
  <c r="DL27" i="1"/>
  <c r="DK27" i="1"/>
  <c r="DH27" i="1"/>
  <c r="DD27" i="1"/>
  <c r="DA27" i="1"/>
  <c r="CW27" i="1"/>
  <c r="CU27" i="1"/>
  <c r="CT27" i="1"/>
  <c r="CP27" i="1"/>
  <c r="CM27" i="1"/>
  <c r="CI27" i="1"/>
  <c r="CF27" i="1"/>
  <c r="BZ27" i="1"/>
  <c r="CB27" i="1"/>
  <c r="CD27" i="1" s="1"/>
  <c r="BU27" i="1"/>
  <c r="BT27" i="1"/>
  <c r="BQ27" i="1"/>
  <c r="BK27" i="1"/>
  <c r="BJ27" i="1"/>
  <c r="BC27" i="1"/>
  <c r="AW27" i="1"/>
  <c r="AV27" i="1"/>
  <c r="BS27" i="1"/>
  <c r="AO27" i="1"/>
  <c r="AK27" i="1"/>
  <c r="AM27" i="1" s="1"/>
  <c r="AF27" i="1"/>
  <c r="Y27" i="1"/>
  <c r="U27" i="1"/>
  <c r="EG27" i="1" s="1"/>
  <c r="Z27" i="1" s="1"/>
  <c r="S27" i="1"/>
  <c r="DW27" i="1" s="1"/>
  <c r="FC26" i="1"/>
  <c r="FD26" i="1" s="1"/>
  <c r="FA26" i="1"/>
  <c r="FB26" i="1" s="1"/>
  <c r="EY26" i="1"/>
  <c r="EZ26" i="1" s="1"/>
  <c r="EW26" i="1"/>
  <c r="EX26" i="1" s="1"/>
  <c r="ES26" i="1"/>
  <c r="ET26" i="1" s="1"/>
  <c r="EQ26" i="1"/>
  <c r="ER26" i="1" s="1"/>
  <c r="EO26" i="1"/>
  <c r="EP26" i="1" s="1"/>
  <c r="EM26" i="1"/>
  <c r="EN26" i="1" s="1"/>
  <c r="EI26" i="1"/>
  <c r="EJ26" i="1" s="1"/>
  <c r="EB26" i="1"/>
  <c r="DV26" i="1"/>
  <c r="DL26" i="1"/>
  <c r="DK26" i="1"/>
  <c r="DI26" i="1"/>
  <c r="DH26" i="1"/>
  <c r="DD26" i="1"/>
  <c r="DB26" i="1"/>
  <c r="CW26" i="1"/>
  <c r="CU26" i="1"/>
  <c r="CP26" i="1"/>
  <c r="CN26" i="1"/>
  <c r="CM26" i="1"/>
  <c r="CI26" i="1"/>
  <c r="CG26" i="1"/>
  <c r="CB26" i="1"/>
  <c r="CD26" i="1" s="1"/>
  <c r="BZ26" i="1"/>
  <c r="BU26" i="1"/>
  <c r="BT26" i="1"/>
  <c r="BR26" i="1"/>
  <c r="BK26" i="1"/>
  <c r="BD26" i="1"/>
  <c r="AW26" i="1"/>
  <c r="AP26" i="1"/>
  <c r="AK26" i="1"/>
  <c r="AM26" i="1" s="1"/>
  <c r="AG26" i="1"/>
  <c r="AF26" i="1"/>
  <c r="Z26" i="1"/>
  <c r="U26" i="1"/>
  <c r="W26" i="1" s="1"/>
  <c r="S26" i="1"/>
  <c r="FC25" i="1"/>
  <c r="FD25" i="1" s="1"/>
  <c r="FA25" i="1"/>
  <c r="FB25" i="1" s="1"/>
  <c r="EY25" i="1"/>
  <c r="EZ25" i="1" s="1"/>
  <c r="EW25" i="1"/>
  <c r="EX25" i="1" s="1"/>
  <c r="EU25" i="1"/>
  <c r="ES25" i="1"/>
  <c r="ET25" i="1" s="1"/>
  <c r="EQ25" i="1"/>
  <c r="ER25" i="1" s="1"/>
  <c r="EO25" i="1"/>
  <c r="EP25" i="1" s="1"/>
  <c r="EM25" i="1"/>
  <c r="EN25" i="1" s="1"/>
  <c r="EI25" i="1"/>
  <c r="EJ25" i="1" s="1"/>
  <c r="EA25" i="1"/>
  <c r="DV25" i="1"/>
  <c r="DL25" i="1"/>
  <c r="DK25" i="1"/>
  <c r="DH25" i="1"/>
  <c r="DD25" i="1"/>
  <c r="DA25" i="1"/>
  <c r="CW25" i="1"/>
  <c r="CT25" i="1"/>
  <c r="CP25" i="1"/>
  <c r="CN25" i="1"/>
  <c r="CM25" i="1"/>
  <c r="CI25" i="1"/>
  <c r="CF25" i="1"/>
  <c r="CB25" i="1"/>
  <c r="CG25" i="1" s="1"/>
  <c r="BZ25" i="1"/>
  <c r="BU25" i="1"/>
  <c r="BT25" i="1"/>
  <c r="BQ25" i="1"/>
  <c r="BK25" i="1"/>
  <c r="BJ25" i="1"/>
  <c r="BD25" i="1"/>
  <c r="BC25" i="1"/>
  <c r="AV25" i="1"/>
  <c r="AO25" i="1"/>
  <c r="AK25" i="1"/>
  <c r="EK25" i="1" s="1"/>
  <c r="AF25" i="1"/>
  <c r="Y25" i="1"/>
  <c r="S25" i="1"/>
  <c r="DW25" i="1" s="1"/>
  <c r="U25" i="1"/>
  <c r="FC24" i="1"/>
  <c r="FD24" i="1" s="1"/>
  <c r="FA24" i="1"/>
  <c r="FB24" i="1" s="1"/>
  <c r="EY24" i="1"/>
  <c r="EZ24" i="1" s="1"/>
  <c r="EW24" i="1"/>
  <c r="EX24" i="1" s="1"/>
  <c r="ES24" i="1"/>
  <c r="ET24" i="1" s="1"/>
  <c r="EQ24" i="1"/>
  <c r="ER24" i="1" s="1"/>
  <c r="EO24" i="1"/>
  <c r="EP24" i="1" s="1"/>
  <c r="EM24" i="1"/>
  <c r="EN24" i="1" s="1"/>
  <c r="EK24" i="1"/>
  <c r="EI24" i="1"/>
  <c r="EJ24" i="1" s="1"/>
  <c r="EB24" i="1"/>
  <c r="DV24" i="1"/>
  <c r="DL24" i="1"/>
  <c r="DK24" i="1"/>
  <c r="DI24" i="1"/>
  <c r="DH24" i="1"/>
  <c r="DD24" i="1"/>
  <c r="DB24" i="1"/>
  <c r="CW24" i="1"/>
  <c r="CU24" i="1"/>
  <c r="CT24" i="1"/>
  <c r="CP24" i="1"/>
  <c r="CN24" i="1"/>
  <c r="CI24" i="1"/>
  <c r="CG24" i="1"/>
  <c r="CB24" i="1"/>
  <c r="EU24" i="1" s="1"/>
  <c r="CF24" i="1" s="1"/>
  <c r="BZ24" i="1"/>
  <c r="BU24" i="1"/>
  <c r="BT24" i="1"/>
  <c r="BR24" i="1"/>
  <c r="BK24" i="1"/>
  <c r="BD24" i="1"/>
  <c r="AW24" i="1"/>
  <c r="AV24" i="1"/>
  <c r="BS24" i="1"/>
  <c r="AP24" i="1"/>
  <c r="AK24" i="1"/>
  <c r="AM24" i="1" s="1"/>
  <c r="AG24" i="1"/>
  <c r="AF24" i="1"/>
  <c r="Z24" i="1"/>
  <c r="S24" i="1"/>
  <c r="U24" i="1"/>
  <c r="W24" i="1" s="1"/>
  <c r="FC23" i="1"/>
  <c r="FD23" i="1" s="1"/>
  <c r="FA23" i="1"/>
  <c r="FB23" i="1" s="1"/>
  <c r="EY23" i="1"/>
  <c r="EZ23" i="1" s="1"/>
  <c r="EW23" i="1"/>
  <c r="EX23" i="1" s="1"/>
  <c r="ES23" i="1"/>
  <c r="ET23" i="1" s="1"/>
  <c r="EQ23" i="1"/>
  <c r="ER23" i="1" s="1"/>
  <c r="EO23" i="1"/>
  <c r="EP23" i="1" s="1"/>
  <c r="EM23" i="1"/>
  <c r="EN23" i="1" s="1"/>
  <c r="EI23" i="1"/>
  <c r="EJ23" i="1" s="1"/>
  <c r="EA23" i="1"/>
  <c r="DV23" i="1"/>
  <c r="DL23" i="1"/>
  <c r="DK23" i="1"/>
  <c r="DH23" i="1"/>
  <c r="DD23" i="1"/>
  <c r="DA23" i="1"/>
  <c r="CW23" i="1"/>
  <c r="CT23" i="1"/>
  <c r="CP23" i="1"/>
  <c r="CN23" i="1"/>
  <c r="CM23" i="1"/>
  <c r="CI23" i="1"/>
  <c r="CG23" i="1"/>
  <c r="CF23" i="1"/>
  <c r="CB23" i="1"/>
  <c r="EU23" i="1" s="1"/>
  <c r="BZ23" i="1"/>
  <c r="BU23" i="1"/>
  <c r="BT23" i="1"/>
  <c r="BQ23" i="1"/>
  <c r="BJ23" i="1"/>
  <c r="BD23" i="1"/>
  <c r="BC23" i="1"/>
  <c r="AV23" i="1"/>
  <c r="AO23" i="1"/>
  <c r="AK23" i="1"/>
  <c r="AM23" i="1" s="1"/>
  <c r="AG23" i="1"/>
  <c r="AF23" i="1"/>
  <c r="Y23" i="1"/>
  <c r="U23" i="1"/>
  <c r="S23" i="1"/>
  <c r="DW23" i="1" s="1"/>
  <c r="FC22" i="1"/>
  <c r="FD22" i="1" s="1"/>
  <c r="FA22" i="1"/>
  <c r="FB22" i="1" s="1"/>
  <c r="EY22" i="1"/>
  <c r="EZ22" i="1" s="1"/>
  <c r="EW22" i="1"/>
  <c r="EX22" i="1" s="1"/>
  <c r="ES22" i="1"/>
  <c r="ET22" i="1" s="1"/>
  <c r="EQ22" i="1"/>
  <c r="ER22" i="1" s="1"/>
  <c r="EO22" i="1"/>
  <c r="EP22" i="1" s="1"/>
  <c r="EM22" i="1"/>
  <c r="EN22" i="1" s="1"/>
  <c r="EI22" i="1"/>
  <c r="EJ22" i="1" s="1"/>
  <c r="EB22" i="1"/>
  <c r="DV22" i="1"/>
  <c r="DL22" i="1"/>
  <c r="DK22" i="1"/>
  <c r="DI22" i="1"/>
  <c r="DD22" i="1"/>
  <c r="DB22" i="1"/>
  <c r="DA22" i="1"/>
  <c r="CW22" i="1"/>
  <c r="CU22" i="1"/>
  <c r="CP22" i="1"/>
  <c r="CN22" i="1"/>
  <c r="CI22" i="1"/>
  <c r="CG22" i="1"/>
  <c r="CB22" i="1"/>
  <c r="EU22" i="1" s="1"/>
  <c r="BZ22" i="1"/>
  <c r="BU22" i="1"/>
  <c r="BT22" i="1"/>
  <c r="BR22" i="1"/>
  <c r="BQ22" i="1"/>
  <c r="BK22" i="1"/>
  <c r="BD22" i="1"/>
  <c r="AW22" i="1"/>
  <c r="AP22" i="1"/>
  <c r="AK22" i="1"/>
  <c r="AM22" i="1" s="1"/>
  <c r="AG22" i="1"/>
  <c r="AF22" i="1"/>
  <c r="Z22" i="1"/>
  <c r="S22" i="1"/>
  <c r="U22" i="1"/>
  <c r="FC21" i="1"/>
  <c r="FD21" i="1" s="1"/>
  <c r="FA21" i="1"/>
  <c r="FB21" i="1" s="1"/>
  <c r="EY21" i="1"/>
  <c r="EZ21" i="1" s="1"/>
  <c r="EW21" i="1"/>
  <c r="EX21" i="1" s="1"/>
  <c r="ES21" i="1"/>
  <c r="ET21" i="1" s="1"/>
  <c r="EQ21" i="1"/>
  <c r="ER21" i="1" s="1"/>
  <c r="EO21" i="1"/>
  <c r="EP21" i="1" s="1"/>
  <c r="EM21" i="1"/>
  <c r="EN21" i="1" s="1"/>
  <c r="EI21" i="1"/>
  <c r="EJ21" i="1" s="1"/>
  <c r="EA21" i="1"/>
  <c r="DV21" i="1"/>
  <c r="DL21" i="1"/>
  <c r="DK21" i="1"/>
  <c r="DH21" i="1"/>
  <c r="DD21" i="1"/>
  <c r="DA21" i="1"/>
  <c r="CW21" i="1"/>
  <c r="CT21" i="1"/>
  <c r="CP21" i="1"/>
  <c r="CN21" i="1"/>
  <c r="CM21" i="1"/>
  <c r="CI21" i="1"/>
  <c r="CF21" i="1"/>
  <c r="CB21" i="1"/>
  <c r="CD21" i="1" s="1"/>
  <c r="BZ21" i="1"/>
  <c r="BU21" i="1"/>
  <c r="BT21" i="1"/>
  <c r="BR21" i="1"/>
  <c r="BQ21" i="1"/>
  <c r="BJ21" i="1"/>
  <c r="BD21" i="1"/>
  <c r="BC21" i="1"/>
  <c r="AV21" i="1"/>
  <c r="BS21" i="1"/>
  <c r="AO21" i="1"/>
  <c r="AK21" i="1"/>
  <c r="AM21" i="1" s="1"/>
  <c r="AF21" i="1"/>
  <c r="Y21" i="1"/>
  <c r="U21" i="1"/>
  <c r="EG21" i="1" s="1"/>
  <c r="Z21" i="1" s="1"/>
  <c r="S21" i="1"/>
  <c r="DW21" i="1" s="1"/>
  <c r="FC20" i="1"/>
  <c r="FD20" i="1" s="1"/>
  <c r="FA20" i="1"/>
  <c r="FB20" i="1" s="1"/>
  <c r="EY20" i="1"/>
  <c r="EZ20" i="1" s="1"/>
  <c r="EW20" i="1"/>
  <c r="EX20" i="1" s="1"/>
  <c r="ES20" i="1"/>
  <c r="ET20" i="1" s="1"/>
  <c r="EQ20" i="1"/>
  <c r="ER20" i="1" s="1"/>
  <c r="EO20" i="1"/>
  <c r="EP20" i="1" s="1"/>
  <c r="EM20" i="1"/>
  <c r="EN20" i="1" s="1"/>
  <c r="EI20" i="1"/>
  <c r="EJ20" i="1" s="1"/>
  <c r="EB20" i="1"/>
  <c r="DV20" i="1"/>
  <c r="DL20" i="1"/>
  <c r="DK20" i="1"/>
  <c r="DI20" i="1"/>
  <c r="DD20" i="1"/>
  <c r="DB20" i="1"/>
  <c r="CW20" i="1"/>
  <c r="CU20" i="1"/>
  <c r="CP20" i="1"/>
  <c r="CN20" i="1"/>
  <c r="CM20" i="1"/>
  <c r="CI20" i="1"/>
  <c r="CG20" i="1"/>
  <c r="BZ20" i="1"/>
  <c r="CB20" i="1"/>
  <c r="EU20" i="1" s="1"/>
  <c r="CF20" i="1" s="1"/>
  <c r="BU20" i="1"/>
  <c r="BT20" i="1"/>
  <c r="BR20" i="1"/>
  <c r="BK20" i="1"/>
  <c r="BD20" i="1"/>
  <c r="BC20" i="1"/>
  <c r="AW20" i="1"/>
  <c r="AV20" i="1"/>
  <c r="AP20" i="1"/>
  <c r="AK20" i="1"/>
  <c r="AO20" i="1" s="1"/>
  <c r="AG20" i="1"/>
  <c r="Z20" i="1"/>
  <c r="U20" i="1"/>
  <c r="EG20" i="1" s="1"/>
  <c r="S20" i="1"/>
  <c r="D19" i="1"/>
  <c r="D21" i="1" s="1"/>
  <c r="D23" i="1" s="1"/>
  <c r="D25" i="1" s="1"/>
  <c r="D27" i="1" s="1"/>
  <c r="D29" i="1" s="1"/>
  <c r="D31" i="1" s="1"/>
  <c r="D33" i="1" s="1"/>
  <c r="D35" i="1" s="1"/>
  <c r="D37" i="1" s="1"/>
  <c r="D39" i="1" s="1"/>
  <c r="D41" i="1" s="1"/>
  <c r="D43" i="1" s="1"/>
  <c r="D45" i="1" s="1"/>
  <c r="D47" i="1" s="1"/>
  <c r="D49" i="1" s="1"/>
  <c r="D51" i="1" s="1"/>
  <c r="D53" i="1" s="1"/>
  <c r="D55" i="1" s="1"/>
  <c r="D57" i="1" s="1"/>
  <c r="D59" i="1" s="1"/>
  <c r="D61" i="1" s="1"/>
  <c r="D63" i="1" s="1"/>
  <c r="D65" i="1" s="1"/>
  <c r="D67" i="1" s="1"/>
  <c r="D69" i="1" s="1"/>
  <c r="D71" i="1" s="1"/>
  <c r="D73" i="1" s="1"/>
  <c r="D75" i="1" s="1"/>
  <c r="D77" i="1" s="1"/>
  <c r="D79" i="1" s="1"/>
  <c r="D81" i="1" s="1"/>
  <c r="D83" i="1" s="1"/>
  <c r="D85" i="1" s="1"/>
  <c r="D87" i="1" s="1"/>
  <c r="D89" i="1" s="1"/>
  <c r="D91" i="1" s="1"/>
  <c r="D93" i="1" s="1"/>
  <c r="D95" i="1" s="1"/>
  <c r="D97" i="1" s="1"/>
  <c r="D99" i="1" s="1"/>
  <c r="D101" i="1" s="1"/>
  <c r="D103" i="1" s="1"/>
  <c r="D105" i="1" s="1"/>
  <c r="D107" i="1" s="1"/>
  <c r="D109" i="1" s="1"/>
  <c r="D111" i="1" s="1"/>
  <c r="D113" i="1" s="1"/>
  <c r="D115" i="1" s="1"/>
  <c r="D117" i="1" s="1"/>
  <c r="D119" i="1" s="1"/>
  <c r="D121" i="1" s="1"/>
  <c r="D123" i="1" s="1"/>
  <c r="D125" i="1" s="1"/>
  <c r="D127" i="1" s="1"/>
  <c r="D129" i="1" s="1"/>
  <c r="D131" i="1" s="1"/>
  <c r="D133" i="1" s="1"/>
  <c r="D135" i="1" s="1"/>
  <c r="D137" i="1" s="1"/>
  <c r="D139" i="1" s="1"/>
  <c r="D141" i="1" s="1"/>
  <c r="D143" i="1" s="1"/>
  <c r="D145" i="1" s="1"/>
  <c r="D147" i="1" s="1"/>
  <c r="D149" i="1" s="1"/>
  <c r="D151" i="1" s="1"/>
  <c r="D153" i="1" s="1"/>
  <c r="D155" i="1" s="1"/>
  <c r="D157" i="1" s="1"/>
  <c r="D159" i="1" s="1"/>
  <c r="D161" i="1" s="1"/>
  <c r="D163" i="1" s="1"/>
  <c r="D165" i="1" s="1"/>
  <c r="D167" i="1" s="1"/>
  <c r="D169" i="1" s="1"/>
  <c r="D171" i="1" s="1"/>
  <c r="D173" i="1" s="1"/>
  <c r="D175" i="1" s="1"/>
  <c r="D177" i="1" s="1"/>
  <c r="D179" i="1" s="1"/>
  <c r="D181" i="1" s="1"/>
  <c r="D183" i="1" s="1"/>
  <c r="D185" i="1" s="1"/>
  <c r="D187" i="1" s="1"/>
  <c r="D189" i="1" s="1"/>
  <c r="D191" i="1" s="1"/>
  <c r="D193" i="1" s="1"/>
  <c r="D195" i="1" s="1"/>
  <c r="D197" i="1" s="1"/>
  <c r="D199" i="1" s="1"/>
  <c r="D201" i="1" s="1"/>
  <c r="D203" i="1" s="1"/>
  <c r="D205" i="1" s="1"/>
  <c r="D207" i="1" s="1"/>
  <c r="D209" i="1" s="1"/>
  <c r="D211" i="1" s="1"/>
  <c r="D213" i="1" s="1"/>
  <c r="D215" i="1" s="1"/>
  <c r="D18" i="1"/>
  <c r="D20" i="1" s="1"/>
  <c r="D22" i="1" s="1"/>
  <c r="D24" i="1" s="1"/>
  <c r="D26" i="1" s="1"/>
  <c r="D28" i="1" s="1"/>
  <c r="D30" i="1" s="1"/>
  <c r="D32" i="1" s="1"/>
  <c r="D34" i="1" s="1"/>
  <c r="D36" i="1" s="1"/>
  <c r="D38" i="1" s="1"/>
  <c r="D40" i="1" s="1"/>
  <c r="D42" i="1" s="1"/>
  <c r="D44" i="1" s="1"/>
  <c r="D46" i="1" s="1"/>
  <c r="D48" i="1" s="1"/>
  <c r="D50" i="1" s="1"/>
  <c r="D52" i="1" s="1"/>
  <c r="D54" i="1" s="1"/>
  <c r="D56" i="1" s="1"/>
  <c r="D58" i="1" s="1"/>
  <c r="D60" i="1" s="1"/>
  <c r="D62" i="1" s="1"/>
  <c r="D64" i="1" s="1"/>
  <c r="D66" i="1" s="1"/>
  <c r="D68" i="1" s="1"/>
  <c r="D70" i="1" s="1"/>
  <c r="D72" i="1" s="1"/>
  <c r="D74" i="1" s="1"/>
  <c r="D76" i="1" s="1"/>
  <c r="D78" i="1" s="1"/>
  <c r="D80" i="1" s="1"/>
  <c r="D82" i="1" s="1"/>
  <c r="D84" i="1" s="1"/>
  <c r="D86" i="1" s="1"/>
  <c r="D88" i="1" s="1"/>
  <c r="D90" i="1" s="1"/>
  <c r="D92" i="1" s="1"/>
  <c r="D94" i="1" s="1"/>
  <c r="D96" i="1" s="1"/>
  <c r="D98" i="1" s="1"/>
  <c r="D100" i="1" s="1"/>
  <c r="D102" i="1" s="1"/>
  <c r="D104" i="1" s="1"/>
  <c r="D106" i="1" s="1"/>
  <c r="D108" i="1" s="1"/>
  <c r="D110" i="1" s="1"/>
  <c r="D112" i="1" s="1"/>
  <c r="D114" i="1" s="1"/>
  <c r="D116" i="1" s="1"/>
  <c r="D118" i="1" s="1"/>
  <c r="D120" i="1" s="1"/>
  <c r="D122" i="1" s="1"/>
  <c r="D124" i="1" s="1"/>
  <c r="D126" i="1" s="1"/>
  <c r="D128" i="1" s="1"/>
  <c r="D130" i="1" s="1"/>
  <c r="D132" i="1" s="1"/>
  <c r="D134" i="1" s="1"/>
  <c r="D136" i="1" s="1"/>
  <c r="D138" i="1" s="1"/>
  <c r="D140" i="1" s="1"/>
  <c r="D142" i="1" s="1"/>
  <c r="D144" i="1" s="1"/>
  <c r="D146" i="1" s="1"/>
  <c r="D148" i="1" s="1"/>
  <c r="D150" i="1" s="1"/>
  <c r="D152" i="1" s="1"/>
  <c r="D154" i="1" s="1"/>
  <c r="D156" i="1" s="1"/>
  <c r="D158" i="1" s="1"/>
  <c r="D160" i="1" s="1"/>
  <c r="D162" i="1" s="1"/>
  <c r="D164" i="1" s="1"/>
  <c r="D166" i="1" s="1"/>
  <c r="D168" i="1" s="1"/>
  <c r="D170" i="1" s="1"/>
  <c r="D172" i="1" s="1"/>
  <c r="D174" i="1" s="1"/>
  <c r="D176" i="1" s="1"/>
  <c r="D178" i="1" s="1"/>
  <c r="D180" i="1" s="1"/>
  <c r="D182" i="1" s="1"/>
  <c r="D184" i="1" s="1"/>
  <c r="D186" i="1" s="1"/>
  <c r="D188" i="1" s="1"/>
  <c r="D190" i="1" s="1"/>
  <c r="D192" i="1" s="1"/>
  <c r="D194" i="1" s="1"/>
  <c r="D196" i="1" s="1"/>
  <c r="D198" i="1" s="1"/>
  <c r="D200" i="1" s="1"/>
  <c r="D202" i="1" s="1"/>
  <c r="D204" i="1" s="1"/>
  <c r="D206" i="1" s="1"/>
  <c r="D208" i="1" s="1"/>
  <c r="D210" i="1" s="1"/>
  <c r="D212" i="1" s="1"/>
  <c r="D214" i="1" s="1"/>
  <c r="FC19" i="1"/>
  <c r="FD19" i="1" s="1"/>
  <c r="FA19" i="1"/>
  <c r="FB19" i="1" s="1"/>
  <c r="EY19" i="1"/>
  <c r="EZ19" i="1" s="1"/>
  <c r="EW19" i="1"/>
  <c r="EX19" i="1" s="1"/>
  <c r="ES19" i="1"/>
  <c r="ET19" i="1" s="1"/>
  <c r="EQ19" i="1"/>
  <c r="ER19" i="1" s="1"/>
  <c r="EO19" i="1"/>
  <c r="EP19" i="1" s="1"/>
  <c r="EM19" i="1"/>
  <c r="EN19" i="1" s="1"/>
  <c r="EI19" i="1"/>
  <c r="EJ19" i="1" s="1"/>
  <c r="EA19" i="1"/>
  <c r="DV19" i="1"/>
  <c r="DL19" i="1"/>
  <c r="DK19" i="1"/>
  <c r="DH19" i="1"/>
  <c r="DD19" i="1"/>
  <c r="DB19" i="1"/>
  <c r="DA19" i="1"/>
  <c r="CW19" i="1"/>
  <c r="CU19" i="1"/>
  <c r="CT19" i="1"/>
  <c r="CP19" i="1"/>
  <c r="CM19" i="1"/>
  <c r="CI19" i="1"/>
  <c r="CF19" i="1"/>
  <c r="BZ19" i="1"/>
  <c r="CB19" i="1"/>
  <c r="EU19" i="1" s="1"/>
  <c r="BU19" i="1"/>
  <c r="BT19" i="1"/>
  <c r="BR19" i="1"/>
  <c r="BQ19" i="1"/>
  <c r="BJ19" i="1"/>
  <c r="BD19" i="1"/>
  <c r="BC19" i="1"/>
  <c r="AV19" i="1"/>
  <c r="BS19" i="1"/>
  <c r="AO19" i="1"/>
  <c r="AK19" i="1"/>
  <c r="AM19" i="1" s="1"/>
  <c r="AF19" i="1"/>
  <c r="Y19" i="1"/>
  <c r="U19" i="1"/>
  <c r="EG19" i="1" s="1"/>
  <c r="S19" i="1"/>
  <c r="DW19" i="1" s="1"/>
  <c r="FC18" i="1"/>
  <c r="FD18" i="1" s="1"/>
  <c r="FA18" i="1"/>
  <c r="FB18" i="1" s="1"/>
  <c r="EY18" i="1"/>
  <c r="EZ18" i="1" s="1"/>
  <c r="EW18" i="1"/>
  <c r="EX18" i="1" s="1"/>
  <c r="ES18" i="1"/>
  <c r="ET18" i="1" s="1"/>
  <c r="EQ18" i="1"/>
  <c r="ER18" i="1" s="1"/>
  <c r="EO18" i="1"/>
  <c r="EP18" i="1" s="1"/>
  <c r="EM18" i="1"/>
  <c r="EN18" i="1" s="1"/>
  <c r="EI18" i="1"/>
  <c r="EJ18" i="1" s="1"/>
  <c r="EB18" i="1"/>
  <c r="DV18" i="1"/>
  <c r="DL18" i="1"/>
  <c r="DK18" i="1"/>
  <c r="DI18" i="1"/>
  <c r="DD18" i="1"/>
  <c r="DB18" i="1"/>
  <c r="DA18" i="1"/>
  <c r="CW18" i="1"/>
  <c r="CU18" i="1"/>
  <c r="CT18" i="1"/>
  <c r="CP18" i="1"/>
  <c r="CN18" i="1"/>
  <c r="CI18" i="1"/>
  <c r="CG18" i="1"/>
  <c r="BZ18" i="1"/>
  <c r="CB18" i="1"/>
  <c r="Z13" i="8" s="1"/>
  <c r="BU18" i="1"/>
  <c r="BT18" i="1"/>
  <c r="BR18" i="1"/>
  <c r="BQ18" i="1"/>
  <c r="BK18" i="1"/>
  <c r="BD18" i="1"/>
  <c r="BC18" i="1"/>
  <c r="AW18" i="1"/>
  <c r="AP18" i="1"/>
  <c r="AK18" i="1"/>
  <c r="N13" i="8" s="1"/>
  <c r="AG18" i="1"/>
  <c r="Z18" i="1"/>
  <c r="S18" i="1"/>
  <c r="U18" i="1"/>
  <c r="F13" i="8" s="1"/>
  <c r="DR94" i="1" l="1"/>
  <c r="DR75" i="1"/>
  <c r="DR81" i="1"/>
  <c r="DR98" i="1"/>
  <c r="DR163" i="1"/>
  <c r="DR189" i="1"/>
  <c r="DR204" i="1"/>
  <c r="DR65" i="1"/>
  <c r="DR97" i="1"/>
  <c r="AE49" i="1"/>
  <c r="DR205" i="1"/>
  <c r="DR35" i="1"/>
  <c r="DR26" i="1"/>
  <c r="DR38" i="1"/>
  <c r="DI41" i="1"/>
  <c r="BD41" i="1"/>
  <c r="BJ40" i="1"/>
  <c r="BK39" i="1"/>
  <c r="CU39" i="1"/>
  <c r="AV38" i="1"/>
  <c r="DH38" i="1"/>
  <c r="DN38" i="1" s="1"/>
  <c r="CM38" i="1"/>
  <c r="CN37" i="1"/>
  <c r="DI37" i="1"/>
  <c r="AV36" i="1"/>
  <c r="CT36" i="1"/>
  <c r="DH36" i="1"/>
  <c r="DI35" i="1"/>
  <c r="AW35" i="1"/>
  <c r="BQ34" i="1"/>
  <c r="AV34" i="1"/>
  <c r="CU33" i="1"/>
  <c r="CT32" i="1"/>
  <c r="AV32" i="1"/>
  <c r="BD31" i="1"/>
  <c r="DB31" i="1"/>
  <c r="BJ30" i="1"/>
  <c r="BQ30" i="1"/>
  <c r="DH30" i="1"/>
  <c r="CM30" i="1"/>
  <c r="AW29" i="1"/>
  <c r="CN29" i="1"/>
  <c r="CU29" i="1"/>
  <c r="DA28" i="1"/>
  <c r="BQ28" i="1"/>
  <c r="BQ26" i="1"/>
  <c r="AV26" i="1"/>
  <c r="BC26" i="1"/>
  <c r="AW25" i="1"/>
  <c r="BC24" i="1"/>
  <c r="BB24" i="1" s="1"/>
  <c r="DA24" i="1"/>
  <c r="CM24" i="1"/>
  <c r="BR23" i="1"/>
  <c r="DI23" i="1"/>
  <c r="AW23" i="1"/>
  <c r="AU23" i="1" s="1"/>
  <c r="DB23" i="1"/>
  <c r="CM22" i="1"/>
  <c r="DH22" i="1"/>
  <c r="CU21" i="1"/>
  <c r="AW21" i="1"/>
  <c r="BJ20" i="1"/>
  <c r="BI20" i="1" s="1"/>
  <c r="DH20" i="1"/>
  <c r="BK19" i="1"/>
  <c r="BJ18" i="1"/>
  <c r="CM18" i="1"/>
  <c r="EK41" i="1"/>
  <c r="AP41" i="1" s="1"/>
  <c r="CG39" i="1"/>
  <c r="AO38" i="1"/>
  <c r="CF38" i="1"/>
  <c r="EK38" i="1"/>
  <c r="AP37" i="1"/>
  <c r="CG37" i="1"/>
  <c r="EU36" i="1"/>
  <c r="EK35" i="1"/>
  <c r="AP35" i="1" s="1"/>
  <c r="EK32" i="1"/>
  <c r="AO32" i="1" s="1"/>
  <c r="EU32" i="1"/>
  <c r="EK30" i="1"/>
  <c r="EK29" i="1"/>
  <c r="EK27" i="1"/>
  <c r="EK26" i="1"/>
  <c r="EK23" i="1"/>
  <c r="AP23" i="1"/>
  <c r="EU21" i="1"/>
  <c r="CG21" i="1"/>
  <c r="EK21" i="1"/>
  <c r="EK20" i="1"/>
  <c r="EK19" i="1"/>
  <c r="AP19" i="1" s="1"/>
  <c r="AN19" i="1" s="1"/>
  <c r="F40" i="8"/>
  <c r="AM18" i="1"/>
  <c r="N12" i="8"/>
  <c r="N26" i="8" s="1"/>
  <c r="EU18" i="1"/>
  <c r="EV18" i="1" s="1"/>
  <c r="Z12" i="8"/>
  <c r="Z26" i="8" s="1"/>
  <c r="W18" i="1"/>
  <c r="AG25" i="1"/>
  <c r="AE25" i="1" s="1"/>
  <c r="AG29" i="1"/>
  <c r="AF20" i="1"/>
  <c r="AF32" i="1"/>
  <c r="AG37" i="1"/>
  <c r="AG19" i="1"/>
  <c r="AF30" i="1"/>
  <c r="AG35" i="1"/>
  <c r="AE35" i="1" s="1"/>
  <c r="AF38" i="1"/>
  <c r="AE38" i="1" s="1"/>
  <c r="AG21" i="1"/>
  <c r="AG27" i="1"/>
  <c r="AE27" i="1" s="1"/>
  <c r="AF40" i="1"/>
  <c r="AF28" i="1"/>
  <c r="AG33" i="1"/>
  <c r="AF34" i="1"/>
  <c r="AE34" i="1" s="1"/>
  <c r="AF18" i="1"/>
  <c r="AE18" i="1" s="1"/>
  <c r="K13" i="8" s="1"/>
  <c r="AG41" i="1"/>
  <c r="AG39" i="1"/>
  <c r="EG34" i="1"/>
  <c r="EG24" i="1"/>
  <c r="EG23" i="1"/>
  <c r="Z23" i="1" s="1"/>
  <c r="X23" i="1" s="1"/>
  <c r="EG18" i="1"/>
  <c r="Y18" i="1" s="1"/>
  <c r="X18" i="1" s="1"/>
  <c r="G13" i="8" s="1"/>
  <c r="D44" i="8"/>
  <c r="DW26" i="1"/>
  <c r="D42" i="8"/>
  <c r="DW22" i="1"/>
  <c r="EG22" i="1"/>
  <c r="Y22" i="1" s="1"/>
  <c r="X22" i="1" s="1"/>
  <c r="EG26" i="1"/>
  <c r="Y26" i="1" s="1"/>
  <c r="X26" i="1" s="1"/>
  <c r="D45" i="8"/>
  <c r="DW28" i="1"/>
  <c r="EG31" i="1"/>
  <c r="Z31" i="1" s="1"/>
  <c r="X31" i="1" s="1"/>
  <c r="EG33" i="1"/>
  <c r="Z33" i="1" s="1"/>
  <c r="X33" i="1" s="1"/>
  <c r="EG37" i="1"/>
  <c r="Z37" i="1" s="1"/>
  <c r="EG39" i="1"/>
  <c r="EH39" i="1" s="1"/>
  <c r="EG28" i="1"/>
  <c r="Y28" i="1" s="1"/>
  <c r="X28" i="1" s="1"/>
  <c r="D47" i="8"/>
  <c r="DW32" i="1"/>
  <c r="EG36" i="1"/>
  <c r="Y36" i="1" s="1"/>
  <c r="X36" i="1" s="1"/>
  <c r="D51" i="8"/>
  <c r="DW38" i="1"/>
  <c r="EG40" i="1"/>
  <c r="Y40" i="1" s="1"/>
  <c r="EG25" i="1"/>
  <c r="Z25" i="1" s="1"/>
  <c r="X25" i="1" s="1"/>
  <c r="EG35" i="1"/>
  <c r="DW40" i="1"/>
  <c r="D41" i="8"/>
  <c r="DW20" i="1"/>
  <c r="Z19" i="1"/>
  <c r="X19" i="1" s="1"/>
  <c r="Y20" i="1"/>
  <c r="X20" i="1" s="1"/>
  <c r="D43" i="8"/>
  <c r="DW24" i="1"/>
  <c r="EG32" i="1"/>
  <c r="Y32" i="1" s="1"/>
  <c r="D48" i="8"/>
  <c r="DW34" i="1"/>
  <c r="Z35" i="1"/>
  <c r="D49" i="8"/>
  <c r="DW36" i="1"/>
  <c r="D46" i="8"/>
  <c r="DW30" i="1"/>
  <c r="D40" i="8"/>
  <c r="DW18" i="1"/>
  <c r="Y24" i="1"/>
  <c r="EG29" i="1"/>
  <c r="Z29" i="1" s="1"/>
  <c r="Y34" i="1"/>
  <c r="EG38" i="1"/>
  <c r="Y38" i="1" s="1"/>
  <c r="DI29" i="1"/>
  <c r="DH32" i="1"/>
  <c r="DH18" i="1"/>
  <c r="DI19" i="1"/>
  <c r="DI25" i="1"/>
  <c r="DH28" i="1"/>
  <c r="DI31" i="1"/>
  <c r="DG31" i="1" s="1"/>
  <c r="DI27" i="1"/>
  <c r="DI21" i="1"/>
  <c r="DI33" i="1"/>
  <c r="DB25" i="1"/>
  <c r="DB29" i="1"/>
  <c r="DA39" i="1"/>
  <c r="DA36" i="1"/>
  <c r="DA20" i="1"/>
  <c r="DB27" i="1"/>
  <c r="CZ27" i="1" s="1"/>
  <c r="DA40" i="1"/>
  <c r="CZ40" i="1" s="1"/>
  <c r="DA26" i="1"/>
  <c r="DA34" i="1"/>
  <c r="DB21" i="1"/>
  <c r="DA30" i="1"/>
  <c r="CU38" i="1"/>
  <c r="CT40" i="1"/>
  <c r="CT26" i="1"/>
  <c r="CT22" i="1"/>
  <c r="CU25" i="1"/>
  <c r="CT30" i="1"/>
  <c r="CS30" i="1" s="1"/>
  <c r="CU31" i="1"/>
  <c r="CU35" i="1"/>
  <c r="CT39" i="1"/>
  <c r="CT20" i="1"/>
  <c r="CU23" i="1"/>
  <c r="CT34" i="1"/>
  <c r="CM28" i="1"/>
  <c r="CN27" i="1"/>
  <c r="CN38" i="1"/>
  <c r="CN41" i="1"/>
  <c r="CM40" i="1"/>
  <c r="CN19" i="1"/>
  <c r="BR29" i="1"/>
  <c r="BQ37" i="1"/>
  <c r="BQ20" i="1"/>
  <c r="BQ24" i="1"/>
  <c r="BR27" i="1"/>
  <c r="BP27" i="1" s="1"/>
  <c r="BR35" i="1"/>
  <c r="BR41" i="1"/>
  <c r="BP41" i="1" s="1"/>
  <c r="BR25" i="1"/>
  <c r="BR33" i="1"/>
  <c r="BQ40" i="1"/>
  <c r="BQ32" i="1"/>
  <c r="BQ39" i="1"/>
  <c r="BK41" i="1"/>
  <c r="BJ22" i="1"/>
  <c r="BJ39" i="1"/>
  <c r="BK21" i="1"/>
  <c r="BK23" i="1"/>
  <c r="BJ32" i="1"/>
  <c r="BK33" i="1"/>
  <c r="BK35" i="1"/>
  <c r="BJ36" i="1"/>
  <c r="BJ37" i="1"/>
  <c r="BK38" i="1"/>
  <c r="BJ24" i="1"/>
  <c r="BJ26" i="1"/>
  <c r="BK29" i="1"/>
  <c r="BK31" i="1"/>
  <c r="BD27" i="1"/>
  <c r="BC28" i="1"/>
  <c r="BD29" i="1"/>
  <c r="BC22" i="1"/>
  <c r="BB22" i="1" s="1"/>
  <c r="BC37" i="1"/>
  <c r="BD38" i="1"/>
  <c r="BC39" i="1"/>
  <c r="BC32" i="1"/>
  <c r="BB32" i="1" s="1"/>
  <c r="BC34" i="1"/>
  <c r="BD33" i="1"/>
  <c r="AV22" i="1"/>
  <c r="AW31" i="1"/>
  <c r="AW33" i="1"/>
  <c r="AV18" i="1"/>
  <c r="AV40" i="1"/>
  <c r="AW19" i="1"/>
  <c r="AV30" i="1"/>
  <c r="AV39" i="1"/>
  <c r="CF40" i="1"/>
  <c r="CG19" i="1"/>
  <c r="CE19" i="1" s="1"/>
  <c r="CF22" i="1"/>
  <c r="CF26" i="1"/>
  <c r="CF37" i="1"/>
  <c r="EU26" i="1"/>
  <c r="CG29" i="1"/>
  <c r="CE29" i="1" s="1"/>
  <c r="CG33" i="1"/>
  <c r="CF18" i="1"/>
  <c r="CE18" i="1" s="1"/>
  <c r="AA13" i="8" s="1"/>
  <c r="CG27" i="1"/>
  <c r="EU27" i="1"/>
  <c r="EU31" i="1"/>
  <c r="CG31" i="1" s="1"/>
  <c r="CE31" i="1" s="1"/>
  <c r="EU35" i="1"/>
  <c r="CG35" i="1" s="1"/>
  <c r="CF39" i="1"/>
  <c r="AO39" i="1"/>
  <c r="AO28" i="1"/>
  <c r="AP33" i="1"/>
  <c r="AO26" i="1"/>
  <c r="EK39" i="1"/>
  <c r="AO34" i="1"/>
  <c r="AN34" i="1" s="1"/>
  <c r="AO37" i="1"/>
  <c r="AP25" i="1"/>
  <c r="AO24" i="1"/>
  <c r="AO36" i="1"/>
  <c r="AP31" i="1"/>
  <c r="AN31" i="1" s="1"/>
  <c r="EK18" i="1"/>
  <c r="AO18" i="1" s="1"/>
  <c r="AN18" i="1" s="1"/>
  <c r="O13" i="8" s="1"/>
  <c r="AP21" i="1"/>
  <c r="AN21" i="1" s="1"/>
  <c r="EK22" i="1"/>
  <c r="AO22" i="1" s="1"/>
  <c r="AN22" i="1" s="1"/>
  <c r="AP27" i="1"/>
  <c r="AO30" i="1"/>
  <c r="EK34" i="1"/>
  <c r="EK40" i="1"/>
  <c r="AO40" i="1" s="1"/>
  <c r="AN40" i="1" s="1"/>
  <c r="S25" i="8" s="1"/>
  <c r="DA67" i="1"/>
  <c r="CM66" i="1"/>
  <c r="CT66" i="1"/>
  <c r="BJ66" i="1"/>
  <c r="AO66" i="1"/>
  <c r="AO67" i="1"/>
  <c r="Y66" i="1"/>
  <c r="BQ67" i="1"/>
  <c r="BP67" i="1" s="1"/>
  <c r="AV67" i="1"/>
  <c r="DH67" i="1"/>
  <c r="DA66" i="1"/>
  <c r="EA66" i="1"/>
  <c r="AV66" i="1"/>
  <c r="DH66" i="1"/>
  <c r="BC66" i="1"/>
  <c r="BJ214" i="1"/>
  <c r="CN212" i="1"/>
  <c r="DI212" i="1"/>
  <c r="K106" i="5" s="1"/>
  <c r="K113" i="5" s="1"/>
  <c r="K120" i="5" s="1"/>
  <c r="BD210" i="1"/>
  <c r="CU210" i="1"/>
  <c r="AK221" i="1"/>
  <c r="EK211" i="1"/>
  <c r="EK221" i="1" s="1"/>
  <c r="W210" i="1"/>
  <c r="EG210" i="1"/>
  <c r="L14" i="5" s="1"/>
  <c r="J112" i="5"/>
  <c r="K112" i="5"/>
  <c r="J28" i="5"/>
  <c r="F112" i="5"/>
  <c r="EA221" i="1"/>
  <c r="J130" i="5"/>
  <c r="DI213" i="1"/>
  <c r="DI222" i="1" s="1"/>
  <c r="DH214" i="1"/>
  <c r="DA214" i="1"/>
  <c r="DA213" i="1"/>
  <c r="DA222" i="1" s="1"/>
  <c r="FA222" i="1"/>
  <c r="DB213" i="1"/>
  <c r="DB222" i="1" s="1"/>
  <c r="DB212" i="1"/>
  <c r="CZ212" i="1" s="1"/>
  <c r="DB210" i="1"/>
  <c r="CZ210" i="1" s="1"/>
  <c r="CT213" i="1"/>
  <c r="CT222" i="1" s="1"/>
  <c r="EY222" i="1"/>
  <c r="CU212" i="1"/>
  <c r="CM214" i="1"/>
  <c r="CL214" i="1" s="1"/>
  <c r="CN213" i="1"/>
  <c r="CN222" i="1" s="1"/>
  <c r="CN210" i="1"/>
  <c r="Z210" i="1"/>
  <c r="K14" i="5" s="1"/>
  <c r="EU211" i="1"/>
  <c r="EU221" i="1" s="1"/>
  <c r="EU210" i="1"/>
  <c r="CG210" i="1" s="1"/>
  <c r="CE210" i="1" s="1"/>
  <c r="BK210" i="1"/>
  <c r="BK212" i="1"/>
  <c r="BJ213" i="1"/>
  <c r="BJ222" i="1" s="1"/>
  <c r="EQ222" i="1"/>
  <c r="BQ213" i="1"/>
  <c r="BQ222" i="1" s="1"/>
  <c r="ES222" i="1"/>
  <c r="BR210" i="1"/>
  <c r="BD212" i="1"/>
  <c r="BX212" i="1" s="1"/>
  <c r="AV214" i="1"/>
  <c r="AV213" i="1"/>
  <c r="AV222" i="1" s="1"/>
  <c r="EM222" i="1"/>
  <c r="AW213" i="1"/>
  <c r="AW222" i="1" s="1"/>
  <c r="AW210" i="1"/>
  <c r="AP211" i="1"/>
  <c r="AP221" i="1" s="1"/>
  <c r="EK210" i="1"/>
  <c r="AP210" i="1" s="1"/>
  <c r="AN210" i="1" s="1"/>
  <c r="AF214" i="1"/>
  <c r="AF213" i="1"/>
  <c r="AF222" i="1" s="1"/>
  <c r="EI222" i="1"/>
  <c r="AG213" i="1"/>
  <c r="AG222" i="1" s="1"/>
  <c r="AG210" i="1"/>
  <c r="Y221" i="1"/>
  <c r="DW222" i="1"/>
  <c r="S222" i="1"/>
  <c r="EG211" i="1"/>
  <c r="EG221" i="1" s="1"/>
  <c r="EP211" i="1"/>
  <c r="EP221" i="1" s="1"/>
  <c r="EO221" i="1"/>
  <c r="ER211" i="1"/>
  <c r="ER221" i="1" s="1"/>
  <c r="EQ221" i="1"/>
  <c r="ET211" i="1"/>
  <c r="ET221" i="1" s="1"/>
  <c r="ES221" i="1"/>
  <c r="EX211" i="1"/>
  <c r="EX221" i="1" s="1"/>
  <c r="EW221" i="1"/>
  <c r="EJ211" i="1"/>
  <c r="EJ221" i="1" s="1"/>
  <c r="EI221" i="1"/>
  <c r="EZ211" i="1"/>
  <c r="EZ221" i="1" s="1"/>
  <c r="EY221" i="1"/>
  <c r="FB211" i="1"/>
  <c r="FB221" i="1" s="1"/>
  <c r="FA221" i="1"/>
  <c r="EN211" i="1"/>
  <c r="EN221" i="1" s="1"/>
  <c r="EM221" i="1"/>
  <c r="FD211" i="1"/>
  <c r="FD221" i="1" s="1"/>
  <c r="FC221" i="1"/>
  <c r="AP212" i="1"/>
  <c r="CM212" i="1"/>
  <c r="CL212" i="1" s="1"/>
  <c r="BP90" i="1"/>
  <c r="CZ90" i="1"/>
  <c r="BP71" i="1"/>
  <c r="CZ154" i="1"/>
  <c r="DI215" i="1"/>
  <c r="DY152" i="1"/>
  <c r="CL154" i="1"/>
  <c r="CL207" i="1"/>
  <c r="AV212" i="1"/>
  <c r="DG111" i="1"/>
  <c r="CZ119" i="1"/>
  <c r="BP94" i="1"/>
  <c r="BB96" i="1"/>
  <c r="DG100" i="1"/>
  <c r="DY102" i="1"/>
  <c r="BB103" i="1"/>
  <c r="X104" i="1"/>
  <c r="CL104" i="1"/>
  <c r="CZ105" i="1"/>
  <c r="CZ109" i="1"/>
  <c r="DY120" i="1"/>
  <c r="DY25" i="1"/>
  <c r="DY163" i="1"/>
  <c r="AE60" i="1"/>
  <c r="BP65" i="1"/>
  <c r="BP79" i="1"/>
  <c r="CS80" i="1"/>
  <c r="AE150" i="1"/>
  <c r="CS156" i="1"/>
  <c r="BP161" i="1"/>
  <c r="CS45" i="1"/>
  <c r="DG206" i="1"/>
  <c r="CL29" i="1"/>
  <c r="AE104" i="1"/>
  <c r="BB157" i="1"/>
  <c r="BC212" i="1"/>
  <c r="AU83" i="1"/>
  <c r="DQ86" i="1"/>
  <c r="DQ91" i="1"/>
  <c r="EH21" i="1"/>
  <c r="DQ19" i="1"/>
  <c r="CL25" i="1"/>
  <c r="DG110" i="1"/>
  <c r="CS168" i="1"/>
  <c r="DG42" i="1"/>
  <c r="BP55" i="1"/>
  <c r="DY205" i="1"/>
  <c r="DY18" i="1"/>
  <c r="P40" i="8" s="1"/>
  <c r="X40" i="8" s="1"/>
  <c r="CS184" i="1"/>
  <c r="BP186" i="1"/>
  <c r="DY186" i="1"/>
  <c r="CL34" i="1"/>
  <c r="X56" i="1"/>
  <c r="AU136" i="1"/>
  <c r="CL171" i="1"/>
  <c r="AU206" i="1"/>
  <c r="CL206" i="1"/>
  <c r="CL71" i="1"/>
  <c r="EL164" i="1"/>
  <c r="DJ195" i="1"/>
  <c r="DO89" i="1"/>
  <c r="CZ138" i="1"/>
  <c r="CZ141" i="1"/>
  <c r="BI164" i="1"/>
  <c r="CN215" i="1"/>
  <c r="DJ70" i="1"/>
  <c r="CZ19" i="1"/>
  <c r="DG43" i="1"/>
  <c r="DG46" i="1"/>
  <c r="EH58" i="1"/>
  <c r="EL59" i="1"/>
  <c r="DY59" i="1"/>
  <c r="DG91" i="1"/>
  <c r="BB159" i="1"/>
  <c r="AU190" i="1"/>
  <c r="DQ190" i="1"/>
  <c r="AE202" i="1"/>
  <c r="BB202" i="1"/>
  <c r="DQ203" i="1"/>
  <c r="CL203" i="1"/>
  <c r="BR214" i="1"/>
  <c r="CL27" i="1"/>
  <c r="AE29" i="1"/>
  <c r="BX30" i="1"/>
  <c r="DG30" i="1"/>
  <c r="EH31" i="1"/>
  <c r="AE33" i="1"/>
  <c r="CS43" i="1"/>
  <c r="BI49" i="1"/>
  <c r="CL51" i="1"/>
  <c r="BP52" i="1"/>
  <c r="DQ106" i="1"/>
  <c r="CZ139" i="1"/>
  <c r="DZ167" i="1"/>
  <c r="DZ176" i="1"/>
  <c r="DY177" i="1"/>
  <c r="AE181" i="1"/>
  <c r="DG181" i="1"/>
  <c r="CS196" i="1"/>
  <c r="BI199" i="1"/>
  <c r="AW215" i="1"/>
  <c r="AU215" i="1" s="1"/>
  <c r="DG41" i="1"/>
  <c r="CS44" i="1"/>
  <c r="AU45" i="1"/>
  <c r="CL45" i="1"/>
  <c r="AE62" i="1"/>
  <c r="CL118" i="1"/>
  <c r="BP127" i="1"/>
  <c r="AU133" i="1"/>
  <c r="DZ133" i="1"/>
  <c r="CZ146" i="1"/>
  <c r="DY150" i="1"/>
  <c r="CS151" i="1"/>
  <c r="AE166" i="1"/>
  <c r="DY189" i="1"/>
  <c r="CL198" i="1"/>
  <c r="DY199" i="1"/>
  <c r="DG195" i="1"/>
  <c r="DY206" i="1"/>
  <c r="ET212" i="1"/>
  <c r="DQ20" i="1"/>
  <c r="AE44" i="1"/>
  <c r="DQ58" i="1"/>
  <c r="DY134" i="1"/>
  <c r="DG136" i="1"/>
  <c r="BI138" i="1"/>
  <c r="DQ140" i="1"/>
  <c r="BB163" i="1"/>
  <c r="DQ193" i="1"/>
  <c r="CL202" i="1"/>
  <c r="AE205" i="1"/>
  <c r="CL205" i="1"/>
  <c r="DZ206" i="1"/>
  <c r="DY207" i="1"/>
  <c r="DY82" i="1"/>
  <c r="CL23" i="1"/>
  <c r="BP24" i="1"/>
  <c r="DG51" i="1"/>
  <c r="BP53" i="1"/>
  <c r="BB54" i="1"/>
  <c r="DQ55" i="1"/>
  <c r="DZ55" i="1"/>
  <c r="DZ62" i="1"/>
  <c r="DZ78" i="1"/>
  <c r="AE79" i="1"/>
  <c r="DY80" i="1"/>
  <c r="BI87" i="1"/>
  <c r="DQ96" i="1"/>
  <c r="EH144" i="1"/>
  <c r="DQ146" i="1"/>
  <c r="CL152" i="1"/>
  <c r="CL155" i="1"/>
  <c r="DG209" i="1"/>
  <c r="DJ211" i="1"/>
  <c r="DJ221" i="1" s="1"/>
  <c r="CM213" i="1"/>
  <c r="CM222" i="1" s="1"/>
  <c r="BW19" i="1"/>
  <c r="CL19" i="1"/>
  <c r="BI22" i="1"/>
  <c r="EV22" i="1"/>
  <c r="AE23" i="1"/>
  <c r="EV54" i="1"/>
  <c r="CL75" i="1"/>
  <c r="BI109" i="1"/>
  <c r="DQ122" i="1"/>
  <c r="CZ123" i="1"/>
  <c r="DQ128" i="1"/>
  <c r="BB130" i="1"/>
  <c r="BI139" i="1"/>
  <c r="AU141" i="1"/>
  <c r="DZ141" i="1"/>
  <c r="BP159" i="1"/>
  <c r="CS171" i="1"/>
  <c r="BP173" i="1"/>
  <c r="CZ173" i="1"/>
  <c r="BI19" i="1"/>
  <c r="DN157" i="1"/>
  <c r="EV180" i="1"/>
  <c r="DQ50" i="1"/>
  <c r="CS68" i="1"/>
  <c r="DQ70" i="1"/>
  <c r="CZ83" i="1"/>
  <c r="DG107" i="1"/>
  <c r="DY109" i="1"/>
  <c r="DQ115" i="1"/>
  <c r="BB122" i="1"/>
  <c r="DY124" i="1"/>
  <c r="BP126" i="1"/>
  <c r="CS140" i="1"/>
  <c r="DQ150" i="1"/>
  <c r="CS164" i="1"/>
  <c r="AE172" i="1"/>
  <c r="DQ173" i="1"/>
  <c r="DB214" i="1"/>
  <c r="DO18" i="1"/>
  <c r="CZ18" i="1"/>
  <c r="EV55" i="1"/>
  <c r="DY74" i="1"/>
  <c r="DG101" i="1"/>
  <c r="AE107" i="1"/>
  <c r="BP113" i="1"/>
  <c r="CS114" i="1"/>
  <c r="DZ139" i="1"/>
  <c r="CL142" i="1"/>
  <c r="DG159" i="1"/>
  <c r="BX167" i="1"/>
  <c r="CL195" i="1"/>
  <c r="AU208" i="1"/>
  <c r="DN21" i="1"/>
  <c r="DQ108" i="1"/>
  <c r="BW141" i="1"/>
  <c r="BW145" i="1"/>
  <c r="CL147" i="1"/>
  <c r="DZ147" i="1"/>
  <c r="DO151" i="1"/>
  <c r="AU155" i="1"/>
  <c r="BX164" i="1"/>
  <c r="DJ164" i="1"/>
  <c r="BB174" i="1"/>
  <c r="DN188" i="1"/>
  <c r="DY201" i="1"/>
  <c r="AU211" i="1"/>
  <c r="AU221" i="1" s="1"/>
  <c r="FB212" i="1"/>
  <c r="DQ214" i="1"/>
  <c r="DI214" i="1"/>
  <c r="K107" i="5" s="1"/>
  <c r="K114" i="5" s="1"/>
  <c r="K121" i="5" s="1"/>
  <c r="DQ23" i="1"/>
  <c r="CZ23" i="1"/>
  <c r="BX43" i="1"/>
  <c r="CL43" i="1"/>
  <c r="DY48" i="1"/>
  <c r="BW50" i="1"/>
  <c r="BX53" i="1"/>
  <c r="BP54" i="1"/>
  <c r="CZ65" i="1"/>
  <c r="DY97" i="1"/>
  <c r="EH23" i="1"/>
  <c r="DY24" i="1"/>
  <c r="P43" i="8" s="1"/>
  <c r="X43" i="8" s="1"/>
  <c r="DY28" i="1"/>
  <c r="P45" i="8" s="1"/>
  <c r="X45" i="8" s="1"/>
  <c r="DN32" i="1"/>
  <c r="BI52" i="1"/>
  <c r="DZ71" i="1"/>
  <c r="DQ78" i="1"/>
  <c r="DY94" i="1"/>
  <c r="DZ97" i="1"/>
  <c r="DY98" i="1"/>
  <c r="AU100" i="1"/>
  <c r="CS102" i="1"/>
  <c r="BI104" i="1"/>
  <c r="BB105" i="1"/>
  <c r="X109" i="1"/>
  <c r="BP110" i="1"/>
  <c r="CS111" i="1"/>
  <c r="DJ119" i="1"/>
  <c r="AE120" i="1"/>
  <c r="BB120" i="1"/>
  <c r="CL123" i="1"/>
  <c r="AU143" i="1"/>
  <c r="DZ143" i="1"/>
  <c r="BP144" i="1"/>
  <c r="BB145" i="1"/>
  <c r="DG152" i="1"/>
  <c r="DY159" i="1"/>
  <c r="BI166" i="1"/>
  <c r="DN180" i="1"/>
  <c r="DQ181" i="1"/>
  <c r="DQ184" i="1"/>
  <c r="BI188" i="1"/>
  <c r="DG190" i="1"/>
  <c r="CL193" i="1"/>
  <c r="CL201" i="1"/>
  <c r="DG204" i="1"/>
  <c r="DN208" i="1"/>
  <c r="CU214" i="1"/>
  <c r="CS214" i="1" s="1"/>
  <c r="BI18" i="1"/>
  <c r="DN27" i="1"/>
  <c r="BP28" i="1"/>
  <c r="AU31" i="1"/>
  <c r="DQ31" i="1"/>
  <c r="DY32" i="1"/>
  <c r="P47" i="8" s="1"/>
  <c r="X47" i="8" s="1"/>
  <c r="BP35" i="1"/>
  <c r="CZ38" i="1"/>
  <c r="DQ41" i="1"/>
  <c r="DO46" i="1"/>
  <c r="DY55" i="1"/>
  <c r="DG57" i="1"/>
  <c r="DQ62" i="1"/>
  <c r="DG65" i="1"/>
  <c r="AU66" i="1"/>
  <c r="CL66" i="1"/>
  <c r="DZ69" i="1"/>
  <c r="DZ81" i="1"/>
  <c r="CL87" i="1"/>
  <c r="DY107" i="1"/>
  <c r="DQ110" i="1"/>
  <c r="DG123" i="1"/>
  <c r="BP129" i="1"/>
  <c r="BI130" i="1"/>
  <c r="CL134" i="1"/>
  <c r="BI145" i="1"/>
  <c r="CZ149" i="1"/>
  <c r="BB150" i="1"/>
  <c r="DO155" i="1"/>
  <c r="CZ162" i="1"/>
  <c r="BP166" i="1"/>
  <c r="CZ166" i="1"/>
  <c r="BI169" i="1"/>
  <c r="AU176" i="1"/>
  <c r="CE180" i="1"/>
  <c r="DY180" i="1"/>
  <c r="AU182" i="1"/>
  <c r="DQ182" i="1"/>
  <c r="BP185" i="1"/>
  <c r="BI186" i="1"/>
  <c r="BW194" i="1"/>
  <c r="DQ196" i="1"/>
  <c r="DY197" i="1"/>
  <c r="CZ205" i="1"/>
  <c r="CS210" i="1"/>
  <c r="AF212" i="1"/>
  <c r="AE212" i="1" s="1"/>
  <c r="EU212" i="1"/>
  <c r="AP214" i="1"/>
  <c r="AN214" i="1" s="1"/>
  <c r="AE74" i="1"/>
  <c r="DQ101" i="1"/>
  <c r="DY117" i="1"/>
  <c r="DZ129" i="1"/>
  <c r="AU135" i="1"/>
  <c r="BP136" i="1"/>
  <c r="AE141" i="1"/>
  <c r="BI150" i="1"/>
  <c r="AU164" i="1"/>
  <c r="CS165" i="1"/>
  <c r="BI172" i="1"/>
  <c r="DZ174" i="1"/>
  <c r="AU188" i="1"/>
  <c r="BP200" i="1"/>
  <c r="DQ202" i="1"/>
  <c r="EV207" i="1"/>
  <c r="DG208" i="1"/>
  <c r="DN47" i="1"/>
  <c r="AE24" i="1"/>
  <c r="AU26" i="1"/>
  <c r="DG28" i="1"/>
  <c r="BP32" i="1"/>
  <c r="DG34" i="1"/>
  <c r="AN43" i="1"/>
  <c r="BP43" i="1"/>
  <c r="DY43" i="1"/>
  <c r="BI47" i="1"/>
  <c r="DJ92" i="1"/>
  <c r="DQ104" i="1"/>
  <c r="DN155" i="1"/>
  <c r="DQ166" i="1"/>
  <c r="DQ177" i="1"/>
  <c r="DQ209" i="1"/>
  <c r="BB28" i="1"/>
  <c r="AU32" i="1"/>
  <c r="CL32" i="1"/>
  <c r="CL39" i="1"/>
  <c r="DY40" i="1"/>
  <c r="P52" i="8" s="1"/>
  <c r="X52" i="8" s="1"/>
  <c r="DG45" i="1"/>
  <c r="DY47" i="1"/>
  <c r="AN50" i="1"/>
  <c r="CS51" i="1"/>
  <c r="DO54" i="1"/>
  <c r="DY65" i="1"/>
  <c r="BP73" i="1"/>
  <c r="DQ74" i="1"/>
  <c r="BP76" i="1"/>
  <c r="CZ76" i="1"/>
  <c r="CL78" i="1"/>
  <c r="CZ82" i="1"/>
  <c r="DG84" i="1"/>
  <c r="DZ85" i="1"/>
  <c r="CS87" i="1"/>
  <c r="BB90" i="1"/>
  <c r="DG90" i="1"/>
  <c r="BP92" i="1"/>
  <c r="CZ92" i="1"/>
  <c r="AU95" i="1"/>
  <c r="BB98" i="1"/>
  <c r="BB119" i="1"/>
  <c r="DY123" i="1"/>
  <c r="CZ133" i="1"/>
  <c r="DG135" i="1"/>
  <c r="DY140" i="1"/>
  <c r="BP163" i="1"/>
  <c r="AE164" i="1"/>
  <c r="DG188" i="1"/>
  <c r="DY210" i="1"/>
  <c r="H126" i="5" s="1"/>
  <c r="CS18" i="1"/>
  <c r="BI21" i="1"/>
  <c r="CZ25" i="1"/>
  <c r="AU33" i="1"/>
  <c r="DY34" i="1"/>
  <c r="P48" i="8" s="1"/>
  <c r="X48" i="8" s="1"/>
  <c r="BP37" i="1"/>
  <c r="BB45" i="1"/>
  <c r="BP46" i="1"/>
  <c r="X53" i="1"/>
  <c r="DG53" i="1"/>
  <c r="CE54" i="1"/>
  <c r="CZ56" i="1"/>
  <c r="DY56" i="1"/>
  <c r="CS57" i="1"/>
  <c r="CZ59" i="1"/>
  <c r="DQ61" i="1"/>
  <c r="DN65" i="1"/>
  <c r="DQ68" i="1"/>
  <c r="BI69" i="1"/>
  <c r="DZ73" i="1"/>
  <c r="BX75" i="1"/>
  <c r="DY76" i="1"/>
  <c r="BP85" i="1"/>
  <c r="DG113" i="1"/>
  <c r="CZ114" i="1"/>
  <c r="CL146" i="1"/>
  <c r="AE20" i="1"/>
  <c r="AE22" i="1"/>
  <c r="DQ34" i="1"/>
  <c r="BB36" i="1"/>
  <c r="DQ37" i="1"/>
  <c r="DY38" i="1"/>
  <c r="P51" i="8" s="1"/>
  <c r="X51" i="8" s="1"/>
  <c r="AE40" i="1"/>
  <c r="CL40" i="1"/>
  <c r="EH41" i="1"/>
  <c r="BI42" i="1"/>
  <c r="BB43" i="1"/>
  <c r="AU48" i="1"/>
  <c r="BB50" i="1"/>
  <c r="DY52" i="1"/>
  <c r="BB53" i="1"/>
  <c r="CZ54" i="1"/>
  <c r="DY57" i="1"/>
  <c r="DG61" i="1"/>
  <c r="AU71" i="1"/>
  <c r="DQ71" i="1"/>
  <c r="CZ99" i="1"/>
  <c r="BI100" i="1"/>
  <c r="DZ107" i="1"/>
  <c r="BI112" i="1"/>
  <c r="BW26" i="1"/>
  <c r="DN33" i="1"/>
  <c r="BW44" i="1"/>
  <c r="DQ44" i="1"/>
  <c r="DO45" i="1"/>
  <c r="DQ82" i="1"/>
  <c r="W213" i="1"/>
  <c r="CE20" i="1"/>
  <c r="DJ20" i="1"/>
  <c r="CS28" i="1"/>
  <c r="CZ29" i="1"/>
  <c r="BI30" i="1"/>
  <c r="DJ31" i="1"/>
  <c r="CS36" i="1"/>
  <c r="AE37" i="1"/>
  <c r="BB37" i="1"/>
  <c r="DJ37" i="1"/>
  <c r="DG37" i="1"/>
  <c r="DQ38" i="1"/>
  <c r="CZ39" i="1"/>
  <c r="AN42" i="1"/>
  <c r="BP42" i="1"/>
  <c r="BI43" i="1"/>
  <c r="AE48" i="1"/>
  <c r="CL49" i="1"/>
  <c r="DZ49" i="1"/>
  <c r="EH52" i="1"/>
  <c r="BI53" i="1"/>
  <c r="CS53" i="1"/>
  <c r="DQ54" i="1"/>
  <c r="BI55" i="1"/>
  <c r="DZ57" i="1"/>
  <c r="BX59" i="1"/>
  <c r="CS61" i="1"/>
  <c r="BI63" i="1"/>
  <c r="DJ63" i="1"/>
  <c r="DG67" i="1"/>
  <c r="DJ73" i="1"/>
  <c r="BI75" i="1"/>
  <c r="AE76" i="1"/>
  <c r="EV20" i="1"/>
  <c r="DO19" i="1"/>
  <c r="BI23" i="1"/>
  <c r="CS23" i="1"/>
  <c r="DQ24" i="1"/>
  <c r="CS25" i="1"/>
  <c r="DG27" i="1"/>
  <c r="DY30" i="1"/>
  <c r="P46" i="8" s="1"/>
  <c r="X46" i="8" s="1"/>
  <c r="DQ35" i="1"/>
  <c r="BX38" i="1"/>
  <c r="DZ42" i="1"/>
  <c r="DJ43" i="1"/>
  <c r="DY45" i="1"/>
  <c r="AU47" i="1"/>
  <c r="DG49" i="1"/>
  <c r="DY50" i="1"/>
  <c r="AE51" i="1"/>
  <c r="DQ52" i="1"/>
  <c r="CL52" i="1"/>
  <c r="DY58" i="1"/>
  <c r="BI61" i="1"/>
  <c r="CZ63" i="1"/>
  <c r="DZ65" i="1"/>
  <c r="BX73" i="1"/>
  <c r="AE91" i="1"/>
  <c r="CL92" i="1"/>
  <c r="BI121" i="1"/>
  <c r="DG122" i="1"/>
  <c r="DZ140" i="1"/>
  <c r="AE142" i="1"/>
  <c r="BB142" i="1"/>
  <c r="CS144" i="1"/>
  <c r="BP155" i="1"/>
  <c r="CZ155" i="1"/>
  <c r="DY155" i="1"/>
  <c r="DG18" i="1"/>
  <c r="DY19" i="1"/>
  <c r="EH20" i="1"/>
  <c r="DQ32" i="1"/>
  <c r="DJ38" i="1"/>
  <c r="DJ40" i="1"/>
  <c r="DQ42" i="1"/>
  <c r="DY23" i="1"/>
  <c r="CZ28" i="1"/>
  <c r="DG29" i="1"/>
  <c r="AE32" i="1"/>
  <c r="EH33" i="1"/>
  <c r="DG35" i="1"/>
  <c r="DY37" i="1"/>
  <c r="BI44" i="1"/>
  <c r="DZ45" i="1"/>
  <c r="AE47" i="1"/>
  <c r="BB47" i="1"/>
  <c r="DG47" i="1"/>
  <c r="BP48" i="1"/>
  <c r="DZ50" i="1"/>
  <c r="BI51" i="1"/>
  <c r="BI59" i="1"/>
  <c r="DQ63" i="1"/>
  <c r="DY64" i="1"/>
  <c r="CS67" i="1"/>
  <c r="CZ68" i="1"/>
  <c r="BX71" i="1"/>
  <c r="CL72" i="1"/>
  <c r="CE73" i="1"/>
  <c r="DY73" i="1"/>
  <c r="DG74" i="1"/>
  <c r="BB79" i="1"/>
  <c r="BB92" i="1"/>
  <c r="DQ93" i="1"/>
  <c r="BI153" i="1"/>
  <c r="DZ163" i="1"/>
  <c r="CZ167" i="1"/>
  <c r="DY169" i="1"/>
  <c r="DG170" i="1"/>
  <c r="DY174" i="1"/>
  <c r="CZ176" i="1"/>
  <c r="BP182" i="1"/>
  <c r="DZ187" i="1"/>
  <c r="BB189" i="1"/>
  <c r="CS198" i="1"/>
  <c r="BP201" i="1"/>
  <c r="DG202" i="1"/>
  <c r="CZ206" i="1"/>
  <c r="BI207" i="1"/>
  <c r="DZ208" i="1"/>
  <c r="EP213" i="1"/>
  <c r="EP222" i="1" s="1"/>
  <c r="FD213" i="1"/>
  <c r="FD222" i="1" s="1"/>
  <c r="AM213" i="1"/>
  <c r="AM222" i="1" s="1"/>
  <c r="ER213" i="1"/>
  <c r="ER222" i="1" s="1"/>
  <c r="DJ215" i="1"/>
  <c r="DQ76" i="1"/>
  <c r="DQ77" i="1"/>
  <c r="EL78" i="1"/>
  <c r="CE78" i="1"/>
  <c r="DJ78" i="1"/>
  <c r="AU79" i="1"/>
  <c r="DQ79" i="1"/>
  <c r="CS81" i="1"/>
  <c r="DG82" i="1"/>
  <c r="BI83" i="1"/>
  <c r="DQ85" i="1"/>
  <c r="CE88" i="1"/>
  <c r="DY88" i="1"/>
  <c r="BB89" i="1"/>
  <c r="EH90" i="1"/>
  <c r="DZ90" i="1"/>
  <c r="CS91" i="1"/>
  <c r="AU92" i="1"/>
  <c r="DY93" i="1"/>
  <c r="CL95" i="1"/>
  <c r="DN98" i="1"/>
  <c r="DQ99" i="1"/>
  <c r="CL99" i="1"/>
  <c r="BP100" i="1"/>
  <c r="CL102" i="1"/>
  <c r="DJ106" i="1"/>
  <c r="BP112" i="1"/>
  <c r="AU114" i="1"/>
  <c r="DO117" i="1"/>
  <c r="DZ123" i="1"/>
  <c r="DN124" i="1"/>
  <c r="DQ124" i="1"/>
  <c r="DZ125" i="1"/>
  <c r="BP130" i="1"/>
  <c r="DY130" i="1"/>
  <c r="CL132" i="1"/>
  <c r="DY133" i="1"/>
  <c r="DN134" i="1"/>
  <c r="DQ134" i="1"/>
  <c r="DG138" i="1"/>
  <c r="DG140" i="1"/>
  <c r="AE145" i="1"/>
  <c r="BX145" i="1"/>
  <c r="DG145" i="1"/>
  <c r="DZ155" i="1"/>
  <c r="BI157" i="1"/>
  <c r="CL158" i="1"/>
  <c r="CZ159" i="1"/>
  <c r="DJ160" i="1"/>
  <c r="DG160" i="1"/>
  <c r="DZ161" i="1"/>
  <c r="CZ174" i="1"/>
  <c r="DO175" i="1"/>
  <c r="BW201" i="1"/>
  <c r="DQ210" i="1"/>
  <c r="ET213" i="1"/>
  <c r="ET222" i="1" s="1"/>
  <c r="BX79" i="1"/>
  <c r="DG80" i="1"/>
  <c r="BX81" i="1"/>
  <c r="CL90" i="1"/>
  <c r="BP93" i="1"/>
  <c r="BI94" i="1"/>
  <c r="BX102" i="1"/>
  <c r="DG102" i="1"/>
  <c r="DY139" i="1"/>
  <c r="AU149" i="1"/>
  <c r="CZ151" i="1"/>
  <c r="AU153" i="1"/>
  <c r="BB155" i="1"/>
  <c r="DY157" i="1"/>
  <c r="BB158" i="1"/>
  <c r="BW161" i="1"/>
  <c r="DN163" i="1"/>
  <c r="DY164" i="1"/>
  <c r="BB167" i="1"/>
  <c r="DG167" i="1"/>
  <c r="EV170" i="1"/>
  <c r="DG171" i="1"/>
  <c r="BI173" i="1"/>
  <c r="DO173" i="1"/>
  <c r="CL176" i="1"/>
  <c r="EL178" i="1"/>
  <c r="CZ183" i="1"/>
  <c r="DY183" i="1"/>
  <c r="EH191" i="1"/>
  <c r="DY191" i="1"/>
  <c r="BB192" i="1"/>
  <c r="BB194" i="1"/>
  <c r="DY195" i="1"/>
  <c r="BP198" i="1"/>
  <c r="CZ198" i="1"/>
  <c r="DY200" i="1"/>
  <c r="AE201" i="1"/>
  <c r="DJ203" i="1"/>
  <c r="CS205" i="1"/>
  <c r="DQ205" i="1"/>
  <c r="BI211" i="1"/>
  <c r="BI221" i="1" s="1"/>
  <c r="DH212" i="1"/>
  <c r="J106" i="5" s="1"/>
  <c r="J113" i="5" s="1"/>
  <c r="J120" i="5" s="1"/>
  <c r="EU213" i="1"/>
  <c r="AW214" i="1"/>
  <c r="AU214" i="1" s="1"/>
  <c r="BD215" i="1"/>
  <c r="CL105" i="1"/>
  <c r="CS107" i="1"/>
  <c r="AU108" i="1"/>
  <c r="DZ109" i="1"/>
  <c r="DQ112" i="1"/>
  <c r="DJ114" i="1"/>
  <c r="EH115" i="1"/>
  <c r="AE116" i="1"/>
  <c r="BP117" i="1"/>
  <c r="AU121" i="1"/>
  <c r="AU125" i="1"/>
  <c r="DY126" i="1"/>
  <c r="AE127" i="1"/>
  <c r="CS127" i="1"/>
  <c r="BI128" i="1"/>
  <c r="BB129" i="1"/>
  <c r="DJ129" i="1"/>
  <c r="DY131" i="1"/>
  <c r="DQ133" i="1"/>
  <c r="AU139" i="1"/>
  <c r="DQ139" i="1"/>
  <c r="DG147" i="1"/>
  <c r="DY148" i="1"/>
  <c r="AU151" i="1"/>
  <c r="DQ151" i="1"/>
  <c r="DQ153" i="1"/>
  <c r="BX174" i="1"/>
  <c r="DQ185" i="1"/>
  <c r="DO199" i="1"/>
  <c r="BD214" i="1"/>
  <c r="DQ97" i="1"/>
  <c r="CL100" i="1"/>
  <c r="DJ136" i="1"/>
  <c r="DQ137" i="1"/>
  <c r="CS152" i="1"/>
  <c r="DJ156" i="1"/>
  <c r="DZ157" i="1"/>
  <c r="DG161" i="1"/>
  <c r="BI163" i="1"/>
  <c r="BP168" i="1"/>
  <c r="DJ169" i="1"/>
  <c r="DQ172" i="1"/>
  <c r="DY178" i="1"/>
  <c r="EV187" i="1"/>
  <c r="CZ189" i="1"/>
  <c r="BB193" i="1"/>
  <c r="DQ198" i="1"/>
  <c r="DJ198" i="1"/>
  <c r="DZ198" i="1"/>
  <c r="BP202" i="1"/>
  <c r="CZ202" i="1"/>
  <c r="DO203" i="1"/>
  <c r="AE204" i="1"/>
  <c r="BB206" i="1"/>
  <c r="BI208" i="1"/>
  <c r="EV208" i="1"/>
  <c r="DJ209" i="1"/>
  <c r="CT212" i="1"/>
  <c r="CS212" i="1" s="1"/>
  <c r="DH213" i="1"/>
  <c r="EJ213" i="1"/>
  <c r="EJ222" i="1" s="1"/>
  <c r="EX213" i="1"/>
  <c r="EX222" i="1" s="1"/>
  <c r="BK215" i="1"/>
  <c r="BI77" i="1"/>
  <c r="BI79" i="1"/>
  <c r="DQ81" i="1"/>
  <c r="EL82" i="1"/>
  <c r="DG86" i="1"/>
  <c r="DJ87" i="1"/>
  <c r="DG88" i="1"/>
  <c r="DZ94" i="1"/>
  <c r="DY95" i="1"/>
  <c r="EH101" i="1"/>
  <c r="CZ101" i="1"/>
  <c r="DY101" i="1"/>
  <c r="DO102" i="1"/>
  <c r="CL106" i="1"/>
  <c r="BI114" i="1"/>
  <c r="DG115" i="1"/>
  <c r="DZ115" i="1"/>
  <c r="DO116" i="1"/>
  <c r="BP118" i="1"/>
  <c r="DG121" i="1"/>
  <c r="BB123" i="1"/>
  <c r="DQ123" i="1"/>
  <c r="DY127" i="1"/>
  <c r="CZ128" i="1"/>
  <c r="AU131" i="1"/>
  <c r="BP132" i="1"/>
  <c r="DY135" i="1"/>
  <c r="BX136" i="1"/>
  <c r="DN136" i="1"/>
  <c r="DG137" i="1"/>
  <c r="CE138" i="1"/>
  <c r="BB139" i="1"/>
  <c r="BP140" i="1"/>
  <c r="DJ141" i="1"/>
  <c r="DQ143" i="1"/>
  <c r="DG144" i="1"/>
  <c r="DY145" i="1"/>
  <c r="DG151" i="1"/>
  <c r="DQ155" i="1"/>
  <c r="CZ156" i="1"/>
  <c r="EH160" i="1"/>
  <c r="BB161" i="1"/>
  <c r="DQ162" i="1"/>
  <c r="CL162" i="1"/>
  <c r="AN163" i="1"/>
  <c r="EV167" i="1"/>
  <c r="CS169" i="1"/>
  <c r="DZ170" i="1"/>
  <c r="DZ173" i="1"/>
  <c r="BI176" i="1"/>
  <c r="EV176" i="1"/>
  <c r="DJ177" i="1"/>
  <c r="DZ178" i="1"/>
  <c r="DQ186" i="1"/>
  <c r="DY187" i="1"/>
  <c r="DQ189" i="1"/>
  <c r="BX198" i="1"/>
  <c r="CZ199" i="1"/>
  <c r="DQ200" i="1"/>
  <c r="BX202" i="1"/>
  <c r="DY203" i="1"/>
  <c r="AE207" i="1"/>
  <c r="DY208" i="1"/>
  <c r="BW211" i="1"/>
  <c r="BW221" i="1" s="1"/>
  <c r="DQ211" i="1"/>
  <c r="DQ221" i="1" s="1"/>
  <c r="BJ212" i="1"/>
  <c r="BI212" i="1" s="1"/>
  <c r="BC213" i="1"/>
  <c r="BC222" i="1" s="1"/>
  <c r="EK213" i="1"/>
  <c r="EZ213" i="1"/>
  <c r="EZ222" i="1" s="1"/>
  <c r="AG214" i="1"/>
  <c r="AE214" i="1" s="1"/>
  <c r="BK214" i="1"/>
  <c r="BI214" i="1" s="1"/>
  <c r="CS75" i="1"/>
  <c r="EH84" i="1"/>
  <c r="DO84" i="1"/>
  <c r="BI90" i="1"/>
  <c r="AE93" i="1"/>
  <c r="AU94" i="1"/>
  <c r="CL94" i="1"/>
  <c r="BB97" i="1"/>
  <c r="CL98" i="1"/>
  <c r="DY99" i="1"/>
  <c r="CS100" i="1"/>
  <c r="DZ101" i="1"/>
  <c r="BP104" i="1"/>
  <c r="CZ104" i="1"/>
  <c r="BI105" i="1"/>
  <c r="DO105" i="1"/>
  <c r="DY111" i="1"/>
  <c r="DY114" i="1"/>
  <c r="DG117" i="1"/>
  <c r="DO119" i="1"/>
  <c r="BW122" i="1"/>
  <c r="DZ122" i="1"/>
  <c r="BI123" i="1"/>
  <c r="BI125" i="1"/>
  <c r="BX126" i="1"/>
  <c r="BI133" i="1"/>
  <c r="AU134" i="1"/>
  <c r="CZ135" i="1"/>
  <c r="BI136" i="1"/>
  <c r="BW137" i="1"/>
  <c r="DZ138" i="1"/>
  <c r="CZ140" i="1"/>
  <c r="DN141" i="1"/>
  <c r="BX142" i="1"/>
  <c r="DZ142" i="1"/>
  <c r="BI147" i="1"/>
  <c r="CZ158" i="1"/>
  <c r="CE171" i="1"/>
  <c r="DG175" i="1"/>
  <c r="DY179" i="1"/>
  <c r="DZ181" i="1"/>
  <c r="DY182" i="1"/>
  <c r="BP208" i="1"/>
  <c r="DY212" i="1"/>
  <c r="H127" i="5" s="1"/>
  <c r="H134" i="5" s="1"/>
  <c r="EN213" i="1"/>
  <c r="EN222" i="1" s="1"/>
  <c r="FB213" i="1"/>
  <c r="FB222" i="1" s="1"/>
  <c r="BP213" i="1"/>
  <c r="BP222" i="1" s="1"/>
  <c r="EG213" i="1"/>
  <c r="W212" i="1"/>
  <c r="EG212" i="1"/>
  <c r="Y212" i="1" s="1"/>
  <c r="EL212" i="1"/>
  <c r="DA215" i="1"/>
  <c r="DN215" i="1" s="1"/>
  <c r="AF215" i="1"/>
  <c r="EU215" i="1"/>
  <c r="CF215" i="1" s="1"/>
  <c r="EK215" i="1"/>
  <c r="EL215" i="1" s="1"/>
  <c r="DQ27" i="1"/>
  <c r="DQ18" i="1"/>
  <c r="DY20" i="1"/>
  <c r="P41" i="8" s="1"/>
  <c r="X41" i="8" s="1"/>
  <c r="DY22" i="1"/>
  <c r="P42" i="8" s="1"/>
  <c r="X42" i="8" s="1"/>
  <c r="BB23" i="1"/>
  <c r="DG23" i="1"/>
  <c r="BI24" i="1"/>
  <c r="DY26" i="1"/>
  <c r="P44" i="8" s="1"/>
  <c r="X44" i="8" s="1"/>
  <c r="AU28" i="1"/>
  <c r="DY29" i="1"/>
  <c r="CL31" i="1"/>
  <c r="BP33" i="1"/>
  <c r="CZ33" i="1"/>
  <c r="DY33" i="1"/>
  <c r="BX19" i="1"/>
  <c r="AU20" i="1"/>
  <c r="BP21" i="1"/>
  <c r="DY21" i="1"/>
  <c r="CZ22" i="1"/>
  <c r="DJ23" i="1"/>
  <c r="DO24" i="1"/>
  <c r="DJ25" i="1"/>
  <c r="BP26" i="1"/>
  <c r="BB27" i="1"/>
  <c r="DQ28" i="1"/>
  <c r="DQ29" i="1"/>
  <c r="DO51" i="1"/>
  <c r="DJ18" i="1"/>
  <c r="DJ27" i="1"/>
  <c r="DP27" i="1" s="1"/>
  <c r="DO29" i="1"/>
  <c r="AU21" i="1"/>
  <c r="DQ21" i="1"/>
  <c r="AU22" i="1"/>
  <c r="DQ22" i="1"/>
  <c r="DO23" i="1"/>
  <c r="DQ26" i="1"/>
  <c r="CL26" i="1"/>
  <c r="CS27" i="1"/>
  <c r="BB29" i="1"/>
  <c r="BP30" i="1"/>
  <c r="AN32" i="1"/>
  <c r="BX32" i="1"/>
  <c r="CZ34" i="1"/>
  <c r="DN19" i="1"/>
  <c r="BX21" i="1"/>
  <c r="BX24" i="1"/>
  <c r="EL31" i="1"/>
  <c r="BW25" i="1"/>
  <c r="EL28" i="1"/>
  <c r="BB21" i="1"/>
  <c r="CL24" i="1"/>
  <c r="DG25" i="1"/>
  <c r="AN28" i="1"/>
  <c r="BX28" i="1"/>
  <c r="BI29" i="1"/>
  <c r="CS29" i="1"/>
  <c r="CZ32" i="1"/>
  <c r="DQ33" i="1"/>
  <c r="AU34" i="1"/>
  <c r="DO49" i="1"/>
  <c r="CZ49" i="1"/>
  <c r="BB35" i="1"/>
  <c r="BP36" i="1"/>
  <c r="DN36" i="1"/>
  <c r="BI37" i="1"/>
  <c r="AE42" i="1"/>
  <c r="BB42" i="1"/>
  <c r="DJ44" i="1"/>
  <c r="BI45" i="1"/>
  <c r="DN45" i="1"/>
  <c r="CS47" i="1"/>
  <c r="DY54" i="1"/>
  <c r="AE56" i="1"/>
  <c r="DG58" i="1"/>
  <c r="DJ59" i="1"/>
  <c r="DZ63" i="1"/>
  <c r="DJ64" i="1"/>
  <c r="DJ68" i="1"/>
  <c r="BW69" i="1"/>
  <c r="BP69" i="1"/>
  <c r="CZ71" i="1"/>
  <c r="DY71" i="1"/>
  <c r="AE72" i="1"/>
  <c r="DG72" i="1"/>
  <c r="BI73" i="1"/>
  <c r="CS74" i="1"/>
  <c r="DJ77" i="1"/>
  <c r="DJ79" i="1"/>
  <c r="CS83" i="1"/>
  <c r="DJ98" i="1"/>
  <c r="DQ102" i="1"/>
  <c r="AE113" i="1"/>
  <c r="DJ113" i="1"/>
  <c r="DQ121" i="1"/>
  <c r="CS145" i="1"/>
  <c r="BP153" i="1"/>
  <c r="DN35" i="1"/>
  <c r="AU38" i="1"/>
  <c r="BI39" i="1"/>
  <c r="DQ40" i="1"/>
  <c r="CZ41" i="1"/>
  <c r="DY41" i="1"/>
  <c r="BW43" i="1"/>
  <c r="CZ43" i="1"/>
  <c r="DQ46" i="1"/>
  <c r="DZ46" i="1"/>
  <c r="DJ47" i="1"/>
  <c r="CL48" i="1"/>
  <c r="CS49" i="1"/>
  <c r="AN51" i="1"/>
  <c r="CZ51" i="1"/>
  <c r="AU52" i="1"/>
  <c r="DZ54" i="1"/>
  <c r="BX55" i="1"/>
  <c r="AE58" i="1"/>
  <c r="DQ64" i="1"/>
  <c r="DO70" i="1"/>
  <c r="DN77" i="1"/>
  <c r="DN79" i="1"/>
  <c r="DY79" i="1"/>
  <c r="DO86" i="1"/>
  <c r="EH87" i="1"/>
  <c r="CZ87" i="1"/>
  <c r="DY87" i="1"/>
  <c r="DN89" i="1"/>
  <c r="DG97" i="1"/>
  <c r="CZ98" i="1"/>
  <c r="DG105" i="1"/>
  <c r="BP106" i="1"/>
  <c r="DY106" i="1"/>
  <c r="CL109" i="1"/>
  <c r="DY110" i="1"/>
  <c r="DQ113" i="1"/>
  <c r="CL114" i="1"/>
  <c r="CZ116" i="1"/>
  <c r="DY116" i="1"/>
  <c r="DQ118" i="1"/>
  <c r="CZ118" i="1"/>
  <c r="DY118" i="1"/>
  <c r="BX127" i="1"/>
  <c r="DN204" i="1"/>
  <c r="BX40" i="1"/>
  <c r="DY51" i="1"/>
  <c r="BW52" i="1"/>
  <c r="BP60" i="1"/>
  <c r="BB61" i="1"/>
  <c r="CS66" i="1"/>
  <c r="DY67" i="1"/>
  <c r="DY83" i="1"/>
  <c r="BW85" i="1"/>
  <c r="DY91" i="1"/>
  <c r="DY100" i="1"/>
  <c r="BW103" i="1"/>
  <c r="DQ111" i="1"/>
  <c r="X112" i="1"/>
  <c r="DG114" i="1"/>
  <c r="AE123" i="1"/>
  <c r="DJ123" i="1"/>
  <c r="BB125" i="1"/>
  <c r="DZ126" i="1"/>
  <c r="BI127" i="1"/>
  <c r="DG134" i="1"/>
  <c r="DO134" i="1"/>
  <c r="BI152" i="1"/>
  <c r="BP157" i="1"/>
  <c r="DO200" i="1"/>
  <c r="CS200" i="1"/>
  <c r="EG214" i="1"/>
  <c r="Z214" i="1" s="1"/>
  <c r="AE36" i="1"/>
  <c r="BX36" i="1"/>
  <c r="CL36" i="1"/>
  <c r="DG36" i="1"/>
  <c r="CZ37" i="1"/>
  <c r="CL38" i="1"/>
  <c r="AE43" i="1"/>
  <c r="DQ43" i="1"/>
  <c r="DZ43" i="1"/>
  <c r="CZ45" i="1"/>
  <c r="AE46" i="1"/>
  <c r="BB46" i="1"/>
  <c r="DJ46" i="1"/>
  <c r="CZ47" i="1"/>
  <c r="BB48" i="1"/>
  <c r="BP49" i="1"/>
  <c r="DJ50" i="1"/>
  <c r="DP50" i="1" s="1"/>
  <c r="BX51" i="1"/>
  <c r="DU51" i="1" s="1"/>
  <c r="EF51" i="1" s="1"/>
  <c r="AE52" i="1"/>
  <c r="DY53" i="1"/>
  <c r="BB55" i="1"/>
  <c r="DO58" i="1"/>
  <c r="BX61" i="1"/>
  <c r="BW65" i="1"/>
  <c r="BB69" i="1"/>
  <c r="DJ69" i="1"/>
  <c r="DG69" i="1"/>
  <c r="CZ70" i="1"/>
  <c r="DY70" i="1"/>
  <c r="AE78" i="1"/>
  <c r="BB78" i="1"/>
  <c r="DZ79" i="1"/>
  <c r="CL80" i="1"/>
  <c r="BB81" i="1"/>
  <c r="DG81" i="1"/>
  <c r="BP83" i="1"/>
  <c r="CZ86" i="1"/>
  <c r="BI88" i="1"/>
  <c r="DY89" i="1"/>
  <c r="DJ91" i="1"/>
  <c r="AE92" i="1"/>
  <c r="CE96" i="1"/>
  <c r="BX98" i="1"/>
  <c r="BP102" i="1"/>
  <c r="CZ102" i="1"/>
  <c r="DZ104" i="1"/>
  <c r="AU106" i="1"/>
  <c r="BI107" i="1"/>
  <c r="BP108" i="1"/>
  <c r="BI111" i="1"/>
  <c r="CL116" i="1"/>
  <c r="AE118" i="1"/>
  <c r="BB118" i="1"/>
  <c r="BW118" i="1"/>
  <c r="DG118" i="1"/>
  <c r="CS125" i="1"/>
  <c r="DO127" i="1"/>
  <c r="DQ130" i="1"/>
  <c r="AE140" i="1"/>
  <c r="BP145" i="1"/>
  <c r="CL159" i="1"/>
  <c r="DO52" i="1"/>
  <c r="DN53" i="1"/>
  <c r="DJ57" i="1"/>
  <c r="BX65" i="1"/>
  <c r="DQ65" i="1"/>
  <c r="BB91" i="1"/>
  <c r="AE98" i="1"/>
  <c r="CS138" i="1"/>
  <c r="CE149" i="1"/>
  <c r="BB34" i="1"/>
  <c r="DY35" i="1"/>
  <c r="DQ36" i="1"/>
  <c r="BX37" i="1"/>
  <c r="CL37" i="1"/>
  <c r="BI38" i="1"/>
  <c r="BI40" i="1"/>
  <c r="CZ42" i="1"/>
  <c r="DY44" i="1"/>
  <c r="AE45" i="1"/>
  <c r="BI46" i="1"/>
  <c r="BX47" i="1"/>
  <c r="CL47" i="1"/>
  <c r="BI48" i="1"/>
  <c r="X49" i="1"/>
  <c r="AU49" i="1"/>
  <c r="BP50" i="1"/>
  <c r="CZ50" i="1"/>
  <c r="BB51" i="1"/>
  <c r="DZ51" i="1"/>
  <c r="BI54" i="1"/>
  <c r="BB57" i="1"/>
  <c r="CZ58" i="1"/>
  <c r="DG62" i="1"/>
  <c r="BW67" i="1"/>
  <c r="AE68" i="1"/>
  <c r="AU74" i="1"/>
  <c r="AU75" i="1"/>
  <c r="DQ75" i="1"/>
  <c r="DO78" i="1"/>
  <c r="DJ80" i="1"/>
  <c r="DP80" i="1" s="1"/>
  <c r="BI81" i="1"/>
  <c r="DQ83" i="1"/>
  <c r="DZ83" i="1"/>
  <c r="DY84" i="1"/>
  <c r="DZ86" i="1"/>
  <c r="BP88" i="1"/>
  <c r="CS90" i="1"/>
  <c r="BI92" i="1"/>
  <c r="AE95" i="1"/>
  <c r="DJ95" i="1"/>
  <c r="DZ96" i="1"/>
  <c r="DG104" i="1"/>
  <c r="DJ109" i="1"/>
  <c r="AE110" i="1"/>
  <c r="BB110" i="1"/>
  <c r="DJ112" i="1"/>
  <c r="DG112" i="1"/>
  <c r="DO114" i="1"/>
  <c r="DY115" i="1"/>
  <c r="CL122" i="1"/>
  <c r="CZ131" i="1"/>
  <c r="DY69" i="1"/>
  <c r="DZ72" i="1"/>
  <c r="BB73" i="1"/>
  <c r="DJ93" i="1"/>
  <c r="DQ95" i="1"/>
  <c r="DQ98" i="1"/>
  <c r="CZ107" i="1"/>
  <c r="DZ117" i="1"/>
  <c r="DY119" i="1"/>
  <c r="AU128" i="1"/>
  <c r="CS130" i="1"/>
  <c r="BX35" i="1"/>
  <c r="DJ36" i="1"/>
  <c r="DY36" i="1"/>
  <c r="P49" i="8" s="1"/>
  <c r="X49" i="8" s="1"/>
  <c r="BB39" i="1"/>
  <c r="BP40" i="1"/>
  <c r="BI41" i="1"/>
  <c r="BX42" i="1"/>
  <c r="CL42" i="1"/>
  <c r="DN48" i="1"/>
  <c r="CL50" i="1"/>
  <c r="CL53" i="1"/>
  <c r="CL56" i="1"/>
  <c r="CZ61" i="1"/>
  <c r="BI76" i="1"/>
  <c r="BP78" i="1"/>
  <c r="BI80" i="1"/>
  <c r="BP81" i="1"/>
  <c r="DQ84" i="1"/>
  <c r="CL84" i="1"/>
  <c r="DY85" i="1"/>
  <c r="DQ88" i="1"/>
  <c r="AE89" i="1"/>
  <c r="DY90" i="1"/>
  <c r="DY92" i="1"/>
  <c r="CZ97" i="1"/>
  <c r="CS98" i="1"/>
  <c r="AE102" i="1"/>
  <c r="BI103" i="1"/>
  <c r="DY103" i="1"/>
  <c r="DZ159" i="1"/>
  <c r="CZ161" i="1"/>
  <c r="DY161" i="1"/>
  <c r="BB162" i="1"/>
  <c r="DG164" i="1"/>
  <c r="DY168" i="1"/>
  <c r="BP171" i="1"/>
  <c r="CZ171" i="1"/>
  <c r="DY171" i="1"/>
  <c r="DY173" i="1"/>
  <c r="CS176" i="1"/>
  <c r="DJ178" i="1"/>
  <c r="DQ179" i="1"/>
  <c r="AN182" i="1"/>
  <c r="DJ182" i="1"/>
  <c r="AE183" i="1"/>
  <c r="BP184" i="1"/>
  <c r="DY184" i="1"/>
  <c r="AE185" i="1"/>
  <c r="AE187" i="1"/>
  <c r="AN190" i="1"/>
  <c r="DN192" i="1"/>
  <c r="BP195" i="1"/>
  <c r="BP197" i="1"/>
  <c r="BB198" i="1"/>
  <c r="BI200" i="1"/>
  <c r="DN200" i="1"/>
  <c r="DO201" i="1"/>
  <c r="BI203" i="1"/>
  <c r="AU204" i="1"/>
  <c r="CL204" i="1"/>
  <c r="BP206" i="1"/>
  <c r="DJ207" i="1"/>
  <c r="CE208" i="1"/>
  <c r="CL209" i="1"/>
  <c r="BI210" i="1"/>
  <c r="AE211" i="1"/>
  <c r="AE221" i="1" s="1"/>
  <c r="BB211" i="1"/>
  <c r="BB221" i="1" s="1"/>
  <c r="BX211" i="1"/>
  <c r="BX221" i="1" s="1"/>
  <c r="DG211" i="1"/>
  <c r="DG221" i="1" s="1"/>
  <c r="DJ213" i="1"/>
  <c r="DJ222" i="1" s="1"/>
  <c r="DY214" i="1"/>
  <c r="H128" i="5" s="1"/>
  <c r="H135" i="5" s="1"/>
  <c r="DQ215" i="1"/>
  <c r="AE124" i="1"/>
  <c r="DY125" i="1"/>
  <c r="BB126" i="1"/>
  <c r="BX128" i="1"/>
  <c r="DN128" i="1"/>
  <c r="CS132" i="1"/>
  <c r="CL133" i="1"/>
  <c r="DZ135" i="1"/>
  <c r="DN138" i="1"/>
  <c r="AE139" i="1"/>
  <c r="BI140" i="1"/>
  <c r="BX143" i="1"/>
  <c r="DQ144" i="1"/>
  <c r="DO144" i="1"/>
  <c r="DY144" i="1"/>
  <c r="DQ145" i="1"/>
  <c r="DN145" i="1"/>
  <c r="BX147" i="1"/>
  <c r="DJ147" i="1"/>
  <c r="DJ148" i="1"/>
  <c r="DP148" i="1" s="1"/>
  <c r="BX149" i="1"/>
  <c r="DG150" i="1"/>
  <c r="DZ150" i="1"/>
  <c r="BI151" i="1"/>
  <c r="DJ152" i="1"/>
  <c r="AE156" i="1"/>
  <c r="DQ157" i="1"/>
  <c r="BP167" i="1"/>
  <c r="DY167" i="1"/>
  <c r="DY176" i="1"/>
  <c r="DJ179" i="1"/>
  <c r="DP179" i="1" s="1"/>
  <c r="DJ181" i="1"/>
  <c r="DQ183" i="1"/>
  <c r="AE191" i="1"/>
  <c r="DJ193" i="1"/>
  <c r="DQ197" i="1"/>
  <c r="BI198" i="1"/>
  <c r="DQ206" i="1"/>
  <c r="DO207" i="1"/>
  <c r="CS209" i="1"/>
  <c r="BP212" i="1"/>
  <c r="EU214" i="1"/>
  <c r="CF214" i="1" s="1"/>
  <c r="AE119" i="1"/>
  <c r="BX119" i="1"/>
  <c r="DZ119" i="1"/>
  <c r="DQ120" i="1"/>
  <c r="DZ121" i="1"/>
  <c r="CZ127" i="1"/>
  <c r="AE129" i="1"/>
  <c r="BX129" i="1"/>
  <c r="DJ134" i="1"/>
  <c r="BW138" i="1"/>
  <c r="DQ138" i="1"/>
  <c r="BP143" i="1"/>
  <c r="CZ148" i="1"/>
  <c r="AE149" i="1"/>
  <c r="BB149" i="1"/>
  <c r="DG149" i="1"/>
  <c r="CZ152" i="1"/>
  <c r="BP154" i="1"/>
  <c r="BB156" i="1"/>
  <c r="DG156" i="1"/>
  <c r="AE157" i="1"/>
  <c r="CL157" i="1"/>
  <c r="DZ158" i="1"/>
  <c r="DQ159" i="1"/>
  <c r="BP160" i="1"/>
  <c r="DY160" i="1"/>
  <c r="DO162" i="1"/>
  <c r="BW163" i="1"/>
  <c r="CZ163" i="1"/>
  <c r="DY165" i="1"/>
  <c r="DG168" i="1"/>
  <c r="AU173" i="1"/>
  <c r="DN174" i="1"/>
  <c r="CL182" i="1"/>
  <c r="DZ182" i="1"/>
  <c r="BI183" i="1"/>
  <c r="EV183" i="1"/>
  <c r="DO183" i="1"/>
  <c r="AU184" i="1"/>
  <c r="BB186" i="1"/>
  <c r="DG186" i="1"/>
  <c r="CZ187" i="1"/>
  <c r="DY194" i="1"/>
  <c r="AE195" i="1"/>
  <c r="DG197" i="1"/>
  <c r="AN198" i="1"/>
  <c r="CL199" i="1"/>
  <c r="DZ199" i="1"/>
  <c r="BI202" i="1"/>
  <c r="CZ203" i="1"/>
  <c r="CS204" i="1"/>
  <c r="BX208" i="1"/>
  <c r="DO209" i="1"/>
  <c r="DO211" i="1"/>
  <c r="DO221" i="1" s="1"/>
  <c r="DQ213" i="1"/>
  <c r="DQ222" i="1" s="1"/>
  <c r="BC214" i="1"/>
  <c r="DJ131" i="1"/>
  <c r="DN132" i="1"/>
  <c r="DN133" i="1"/>
  <c r="BP134" i="1"/>
  <c r="CZ134" i="1"/>
  <c r="CL135" i="1"/>
  <c r="DY143" i="1"/>
  <c r="DJ144" i="1"/>
  <c r="CL145" i="1"/>
  <c r="DO150" i="1"/>
  <c r="BW155" i="1"/>
  <c r="BX157" i="1"/>
  <c r="DN165" i="1"/>
  <c r="DY166" i="1"/>
  <c r="CL167" i="1"/>
  <c r="DY170" i="1"/>
  <c r="DG173" i="1"/>
  <c r="BI174" i="1"/>
  <c r="CE177" i="1"/>
  <c r="DQ180" i="1"/>
  <c r="DJ188" i="1"/>
  <c r="DP188" i="1" s="1"/>
  <c r="BB190" i="1"/>
  <c r="DO192" i="1"/>
  <c r="BI193" i="1"/>
  <c r="CZ194" i="1"/>
  <c r="AE197" i="1"/>
  <c r="DY198" i="1"/>
  <c r="AE199" i="1"/>
  <c r="BX199" i="1"/>
  <c r="DG199" i="1"/>
  <c r="BW200" i="1"/>
  <c r="DN201" i="1"/>
  <c r="DQ201" i="1"/>
  <c r="DZ203" i="1"/>
  <c r="BP205" i="1"/>
  <c r="CZ207" i="1"/>
  <c r="CL210" i="1"/>
  <c r="BP211" i="1"/>
  <c r="BP221" i="1" s="1"/>
  <c r="DY211" i="1"/>
  <c r="H130" i="5" s="1"/>
  <c r="DQ212" i="1"/>
  <c r="CL213" i="1"/>
  <c r="CL222" i="1" s="1"/>
  <c r="BX118" i="1"/>
  <c r="DZ118" i="1"/>
  <c r="BX123" i="1"/>
  <c r="BI126" i="1"/>
  <c r="BX130" i="1"/>
  <c r="CL130" i="1"/>
  <c r="AE131" i="1"/>
  <c r="DQ131" i="1"/>
  <c r="DJ138" i="1"/>
  <c r="DP138" i="1" s="1"/>
  <c r="DO139" i="1"/>
  <c r="DO142" i="1"/>
  <c r="DZ145" i="1"/>
  <c r="CS149" i="1"/>
  <c r="DY151" i="1"/>
  <c r="DQ154" i="1"/>
  <c r="DJ155" i="1"/>
  <c r="DQ156" i="1"/>
  <c r="DJ159" i="1"/>
  <c r="DQ163" i="1"/>
  <c r="DQ165" i="1"/>
  <c r="BX182" i="1"/>
  <c r="AU189" i="1"/>
  <c r="CS190" i="1"/>
  <c r="CE193" i="1"/>
  <c r="DY196" i="1"/>
  <c r="CS197" i="1"/>
  <c r="BW198" i="1"/>
  <c r="DJ202" i="1"/>
  <c r="DN206" i="1"/>
  <c r="BX210" i="1"/>
  <c r="DG210" i="1"/>
  <c r="I105" i="5" s="1"/>
  <c r="CZ211" i="1"/>
  <c r="CZ221" i="1" s="1"/>
  <c r="BX213" i="1"/>
  <c r="BX222" i="1" s="1"/>
  <c r="DJ124" i="1"/>
  <c r="DP124" i="1" s="1"/>
  <c r="DG125" i="1"/>
  <c r="DG127" i="1"/>
  <c r="AE130" i="1"/>
  <c r="DG130" i="1"/>
  <c r="DZ130" i="1"/>
  <c r="BI131" i="1"/>
  <c r="BX132" i="1"/>
  <c r="BX134" i="1"/>
  <c r="DU134" i="1" s="1"/>
  <c r="EF134" i="1" s="1"/>
  <c r="AE135" i="1"/>
  <c r="DQ135" i="1"/>
  <c r="DZ137" i="1"/>
  <c r="AN139" i="1"/>
  <c r="DO140" i="1"/>
  <c r="CL141" i="1"/>
  <c r="BP142" i="1"/>
  <c r="AE143" i="1"/>
  <c r="BI146" i="1"/>
  <c r="CZ147" i="1"/>
  <c r="DG148" i="1"/>
  <c r="DO149" i="1"/>
  <c r="CZ150" i="1"/>
  <c r="CL151" i="1"/>
  <c r="CE156" i="1"/>
  <c r="CS157" i="1"/>
  <c r="BX159" i="1"/>
  <c r="AE160" i="1"/>
  <c r="AU166" i="1"/>
  <c r="DZ166" i="1"/>
  <c r="BP169" i="1"/>
  <c r="DQ170" i="1"/>
  <c r="DG176" i="1"/>
  <c r="CZ177" i="1"/>
  <c r="CZ179" i="1"/>
  <c r="BP181" i="1"/>
  <c r="DZ183" i="1"/>
  <c r="BI184" i="1"/>
  <c r="DN184" i="1"/>
  <c r="DZ185" i="1"/>
  <c r="DJ186" i="1"/>
  <c r="CL187" i="1"/>
  <c r="DG192" i="1"/>
  <c r="DQ194" i="1"/>
  <c r="CL194" i="1"/>
  <c r="BI195" i="1"/>
  <c r="CS195" i="1"/>
  <c r="DN196" i="1"/>
  <c r="DO197" i="1"/>
  <c r="CS199" i="1"/>
  <c r="BB200" i="1"/>
  <c r="DG200" i="1"/>
  <c r="AE203" i="1"/>
  <c r="DG203" i="1"/>
  <c r="CZ204" i="1"/>
  <c r="CS208" i="1"/>
  <c r="AE210" i="1"/>
  <c r="DJ214" i="1"/>
  <c r="DY129" i="1"/>
  <c r="BB132" i="1"/>
  <c r="DG132" i="1"/>
  <c r="BB134" i="1"/>
  <c r="DZ134" i="1"/>
  <c r="BI135" i="1"/>
  <c r="AE136" i="1"/>
  <c r="BP139" i="1"/>
  <c r="CZ142" i="1"/>
  <c r="AU147" i="1"/>
  <c r="BB148" i="1"/>
  <c r="BP149" i="1"/>
  <c r="AE154" i="1"/>
  <c r="BB154" i="1"/>
  <c r="BP156" i="1"/>
  <c r="BI158" i="1"/>
  <c r="DN161" i="1"/>
  <c r="DG165" i="1"/>
  <c r="BX200" i="1"/>
  <c r="DU200" i="1" s="1"/>
  <c r="EF200" i="1" s="1"/>
  <c r="BQ214" i="1"/>
  <c r="BW214" i="1" s="1"/>
  <c r="EP215" i="1"/>
  <c r="ER215" i="1"/>
  <c r="ET215" i="1"/>
  <c r="EX215" i="1"/>
  <c r="EZ215" i="1"/>
  <c r="FB215" i="1"/>
  <c r="EJ215" i="1"/>
  <c r="FD215" i="1"/>
  <c r="EN215" i="1"/>
  <c r="Y215" i="1"/>
  <c r="AM215" i="1"/>
  <c r="CD215" i="1"/>
  <c r="BI215" i="1"/>
  <c r="EG215" i="1"/>
  <c r="DG215" i="1"/>
  <c r="EV23" i="1"/>
  <c r="EV63" i="1"/>
  <c r="EL29" i="1"/>
  <c r="AN49" i="1"/>
  <c r="CE50" i="1"/>
  <c r="EL75" i="1"/>
  <c r="EL79" i="1"/>
  <c r="X80" i="1"/>
  <c r="CE85" i="1"/>
  <c r="X97" i="1"/>
  <c r="AN118" i="1"/>
  <c r="AN136" i="1"/>
  <c r="CE80" i="1"/>
  <c r="EL159" i="1"/>
  <c r="CE81" i="1"/>
  <c r="EV119" i="1"/>
  <c r="AN150" i="1"/>
  <c r="AN24" i="1"/>
  <c r="EV50" i="1"/>
  <c r="EH83" i="1"/>
  <c r="EL92" i="1"/>
  <c r="EV153" i="1"/>
  <c r="EL161" i="1"/>
  <c r="EL170" i="1"/>
  <c r="CE51" i="1"/>
  <c r="EL65" i="1"/>
  <c r="CE45" i="1"/>
  <c r="EL58" i="1"/>
  <c r="EH80" i="1"/>
  <c r="CE114" i="1"/>
  <c r="AN122" i="1"/>
  <c r="AN161" i="1"/>
  <c r="CE204" i="1"/>
  <c r="EH19" i="1"/>
  <c r="EV85" i="1"/>
  <c r="EL136" i="1"/>
  <c r="EL183" i="1"/>
  <c r="BS18" i="1"/>
  <c r="DN18" i="1"/>
  <c r="BX20" i="1"/>
  <c r="BP20" i="1"/>
  <c r="CZ20" i="1"/>
  <c r="CZ21" i="1"/>
  <c r="BS22" i="1"/>
  <c r="CS22" i="1"/>
  <c r="AU24" i="1"/>
  <c r="DG24" i="1"/>
  <c r="BS26" i="1"/>
  <c r="BI26" i="1"/>
  <c r="DG26" i="1"/>
  <c r="BW27" i="1"/>
  <c r="AE28" i="1"/>
  <c r="DN29" i="1"/>
  <c r="BB30" i="1"/>
  <c r="BI31" i="1"/>
  <c r="DY31" i="1"/>
  <c r="DO33" i="1"/>
  <c r="CZ35" i="1"/>
  <c r="DO35" i="1"/>
  <c r="DG38" i="1"/>
  <c r="DJ49" i="1"/>
  <c r="DO22" i="1"/>
  <c r="DJ26" i="1"/>
  <c r="BX27" i="1"/>
  <c r="DQ30" i="1"/>
  <c r="DO30" i="1"/>
  <c r="BS31" i="1"/>
  <c r="DP31" i="1" s="1"/>
  <c r="DN31" i="1"/>
  <c r="BX33" i="1"/>
  <c r="BS34" i="1"/>
  <c r="BW34" i="1"/>
  <c r="BS38" i="1"/>
  <c r="DP38" i="1" s="1"/>
  <c r="DJ41" i="1"/>
  <c r="BX18" i="1"/>
  <c r="BP18" i="1"/>
  <c r="AU19" i="1"/>
  <c r="BB20" i="1"/>
  <c r="CL20" i="1"/>
  <c r="CL21" i="1"/>
  <c r="BX22" i="1"/>
  <c r="BP22" i="1"/>
  <c r="DJ22" i="1"/>
  <c r="BS23" i="1"/>
  <c r="DP23" i="1" s="1"/>
  <c r="DN23" i="1"/>
  <c r="CS24" i="1"/>
  <c r="BB25" i="1"/>
  <c r="DQ25" i="1"/>
  <c r="AE26" i="1"/>
  <c r="CS26" i="1"/>
  <c r="EV27" i="1"/>
  <c r="DO28" i="1"/>
  <c r="DJ29" i="1"/>
  <c r="CL30" i="1"/>
  <c r="DG32" i="1"/>
  <c r="BS33" i="1"/>
  <c r="DJ35" i="1"/>
  <c r="CE36" i="1"/>
  <c r="AE19" i="1"/>
  <c r="DG20" i="1"/>
  <c r="BW21" i="1"/>
  <c r="DG21" i="1"/>
  <c r="DN25" i="1"/>
  <c r="BX26" i="1"/>
  <c r="DO26" i="1"/>
  <c r="FE26" i="1"/>
  <c r="DJ28" i="1"/>
  <c r="BS29" i="1"/>
  <c r="BS30" i="1"/>
  <c r="DJ30" i="1"/>
  <c r="AE31" i="1"/>
  <c r="BX31" i="1"/>
  <c r="BP31" i="1"/>
  <c r="FE31" i="1"/>
  <c r="DO32" i="1"/>
  <c r="DM32" i="1" s="1"/>
  <c r="CS35" i="1"/>
  <c r="CS41" i="1"/>
  <c r="DO41" i="1"/>
  <c r="BW18" i="1"/>
  <c r="BB18" i="1"/>
  <c r="CL18" i="1"/>
  <c r="AI13" i="8" s="1"/>
  <c r="DJ19" i="1"/>
  <c r="DP19" i="1" s="1"/>
  <c r="AE21" i="1"/>
  <c r="DJ21" i="1"/>
  <c r="DP21" i="1" s="1"/>
  <c r="BW23" i="1"/>
  <c r="DJ24" i="1"/>
  <c r="DP24" i="1" s="1"/>
  <c r="DN26" i="1"/>
  <c r="BW29" i="1"/>
  <c r="AU30" i="1"/>
  <c r="DJ32" i="1"/>
  <c r="DP32" i="1" s="1"/>
  <c r="DN34" i="1"/>
  <c r="CS42" i="1"/>
  <c r="DO42" i="1"/>
  <c r="DU42" i="1" s="1"/>
  <c r="EF42" i="1" s="1"/>
  <c r="BS43" i="1"/>
  <c r="DP43" i="1" s="1"/>
  <c r="CS37" i="1"/>
  <c r="DO37" i="1"/>
  <c r="BP19" i="1"/>
  <c r="DG19" i="1"/>
  <c r="CS20" i="1"/>
  <c r="CS21" i="1"/>
  <c r="CL22" i="1"/>
  <c r="BX23" i="1"/>
  <c r="CD23" i="1"/>
  <c r="CZ24" i="1"/>
  <c r="BI25" i="1"/>
  <c r="BB26" i="1"/>
  <c r="CZ26" i="1"/>
  <c r="DY27" i="1"/>
  <c r="BP29" i="1"/>
  <c r="AE30" i="1"/>
  <c r="BW30" i="1"/>
  <c r="BB31" i="1"/>
  <c r="CZ31" i="1"/>
  <c r="DG33" i="1"/>
  <c r="BX34" i="1"/>
  <c r="BP34" i="1"/>
  <c r="CS34" i="1"/>
  <c r="AU40" i="1"/>
  <c r="DZ44" i="1"/>
  <c r="BB19" i="1"/>
  <c r="BS20" i="1"/>
  <c r="DO20" i="1"/>
  <c r="DG22" i="1"/>
  <c r="BP23" i="1"/>
  <c r="BS25" i="1"/>
  <c r="X27" i="1"/>
  <c r="BI27" i="1"/>
  <c r="BI28" i="1"/>
  <c r="BW28" i="1"/>
  <c r="CL28" i="1"/>
  <c r="CE30" i="1"/>
  <c r="BI32" i="1"/>
  <c r="BW32" i="1"/>
  <c r="BI33" i="1"/>
  <c r="CS33" i="1"/>
  <c r="FE33" i="1"/>
  <c r="DY39" i="1"/>
  <c r="DG44" i="1"/>
  <c r="BB33" i="1"/>
  <c r="CL33" i="1"/>
  <c r="CZ36" i="1"/>
  <c r="DN37" i="1"/>
  <c r="BP38" i="1"/>
  <c r="BB40" i="1"/>
  <c r="CE40" i="1"/>
  <c r="AE25" i="8" s="1"/>
  <c r="BS41" i="1"/>
  <c r="DN41" i="1"/>
  <c r="AU42" i="1"/>
  <c r="CE42" i="1"/>
  <c r="DN42" i="1"/>
  <c r="DY42" i="1"/>
  <c r="DO43" i="1"/>
  <c r="DU43" i="1" s="1"/>
  <c r="EF43" i="1" s="1"/>
  <c r="BS44" i="1"/>
  <c r="BP45" i="1"/>
  <c r="DN49" i="1"/>
  <c r="DO50" i="1"/>
  <c r="AN52" i="1"/>
  <c r="BX52" i="1"/>
  <c r="AN53" i="1"/>
  <c r="DQ53" i="1"/>
  <c r="CZ53" i="1"/>
  <c r="DO53" i="1"/>
  <c r="BW55" i="1"/>
  <c r="AU60" i="1"/>
  <c r="BS63" i="1"/>
  <c r="DP63" i="1" s="1"/>
  <c r="AE65" i="1"/>
  <c r="CS65" i="1"/>
  <c r="X67" i="1"/>
  <c r="BS67" i="1"/>
  <c r="BI67" i="1"/>
  <c r="DN67" i="1"/>
  <c r="DT67" i="1" s="1"/>
  <c r="DG73" i="1"/>
  <c r="DJ33" i="1"/>
  <c r="BI34" i="1"/>
  <c r="BS35" i="1"/>
  <c r="BI36" i="1"/>
  <c r="BB38" i="1"/>
  <c r="BS39" i="1"/>
  <c r="DG39" i="1"/>
  <c r="AE41" i="1"/>
  <c r="DJ42" i="1"/>
  <c r="AU43" i="1"/>
  <c r="DN43" i="1"/>
  <c r="BX44" i="1"/>
  <c r="BP44" i="1"/>
  <c r="CZ44" i="1"/>
  <c r="CZ46" i="1"/>
  <c r="BS47" i="1"/>
  <c r="BX49" i="1"/>
  <c r="DY49" i="1"/>
  <c r="BP51" i="1"/>
  <c r="DN51" i="1"/>
  <c r="BS52" i="1"/>
  <c r="DG52" i="1"/>
  <c r="DZ52" i="1"/>
  <c r="BS53" i="1"/>
  <c r="DG54" i="1"/>
  <c r="DJ55" i="1"/>
  <c r="DJ56" i="1"/>
  <c r="BP57" i="1"/>
  <c r="BP59" i="1"/>
  <c r="CZ60" i="1"/>
  <c r="DY60" i="1"/>
  <c r="BX63" i="1"/>
  <c r="BP63" i="1"/>
  <c r="DY63" i="1"/>
  <c r="BI64" i="1"/>
  <c r="CS64" i="1"/>
  <c r="AU69" i="1"/>
  <c r="DN69" i="1"/>
  <c r="BS73" i="1"/>
  <c r="CL82" i="1"/>
  <c r="BS95" i="1"/>
  <c r="DP95" i="1" s="1"/>
  <c r="BW39" i="1"/>
  <c r="DO39" i="1"/>
  <c r="DQ39" i="1"/>
  <c r="DO44" i="1"/>
  <c r="DJ48" i="1"/>
  <c r="DJ52" i="1"/>
  <c r="AU53" i="1"/>
  <c r="BV53" i="1" s="1"/>
  <c r="BS54" i="1"/>
  <c r="BS56" i="1"/>
  <c r="DQ56" i="1"/>
  <c r="DN57" i="1"/>
  <c r="DJ58" i="1"/>
  <c r="BW59" i="1"/>
  <c r="BS64" i="1"/>
  <c r="DP64" i="1" s="1"/>
  <c r="DN81" i="1"/>
  <c r="BS88" i="1"/>
  <c r="DJ34" i="1"/>
  <c r="CL35" i="1"/>
  <c r="AU36" i="1"/>
  <c r="EL37" i="1"/>
  <c r="BW38" i="1"/>
  <c r="AE39" i="1"/>
  <c r="BX39" i="1"/>
  <c r="BP39" i="1"/>
  <c r="DJ39" i="1"/>
  <c r="DG40" i="1"/>
  <c r="BB41" i="1"/>
  <c r="CL41" i="1"/>
  <c r="BB44" i="1"/>
  <c r="CL44" i="1"/>
  <c r="BS45" i="1"/>
  <c r="CL46" i="1"/>
  <c r="DY46" i="1"/>
  <c r="BP47" i="1"/>
  <c r="DZ47" i="1"/>
  <c r="CS48" i="1"/>
  <c r="DQ48" i="1"/>
  <c r="BB49" i="1"/>
  <c r="BV49" i="1" s="1"/>
  <c r="BI50" i="1"/>
  <c r="DJ51" i="1"/>
  <c r="DQ51" i="1"/>
  <c r="CS52" i="1"/>
  <c r="AE53" i="1"/>
  <c r="DZ53" i="1"/>
  <c r="DN54" i="1"/>
  <c r="DQ57" i="1"/>
  <c r="CZ57" i="1"/>
  <c r="CS58" i="1"/>
  <c r="AN59" i="1"/>
  <c r="DQ59" i="1"/>
  <c r="CL59" i="1"/>
  <c r="DZ61" i="1"/>
  <c r="BS66" i="1"/>
  <c r="BI66" i="1"/>
  <c r="BX69" i="1"/>
  <c r="BI70" i="1"/>
  <c r="BV79" i="1"/>
  <c r="CZ80" i="1"/>
  <c r="DZ98" i="1"/>
  <c r="DJ45" i="1"/>
  <c r="DO47" i="1"/>
  <c r="AE50" i="1"/>
  <c r="DG50" i="1"/>
  <c r="BX57" i="1"/>
  <c r="BS58" i="1"/>
  <c r="BS68" i="1"/>
  <c r="DQ47" i="1"/>
  <c r="BS48" i="1"/>
  <c r="BX50" i="1"/>
  <c r="DJ54" i="1"/>
  <c r="BS59" i="1"/>
  <c r="BS42" i="1"/>
  <c r="DP42" i="1" s="1"/>
  <c r="BX45" i="1"/>
  <c r="DU45" i="1" s="1"/>
  <c r="EF45" i="1" s="1"/>
  <c r="BS46" i="1"/>
  <c r="CS46" i="1"/>
  <c r="EL48" i="1"/>
  <c r="BS49" i="1"/>
  <c r="BS51" i="1"/>
  <c r="BS55" i="1"/>
  <c r="DG55" i="1"/>
  <c r="BS57" i="1"/>
  <c r="AU59" i="1"/>
  <c r="DN59" i="1"/>
  <c r="DG59" i="1"/>
  <c r="DJ61" i="1"/>
  <c r="DY68" i="1"/>
  <c r="BI71" i="1"/>
  <c r="DG77" i="1"/>
  <c r="AU78" i="1"/>
  <c r="AE84" i="1"/>
  <c r="BW86" i="1"/>
  <c r="BX87" i="1"/>
  <c r="BP87" i="1"/>
  <c r="CL88" i="1"/>
  <c r="BI89" i="1"/>
  <c r="BX92" i="1"/>
  <c r="DZ93" i="1"/>
  <c r="BB94" i="1"/>
  <c r="AE97" i="1"/>
  <c r="BP97" i="1"/>
  <c r="AU98" i="1"/>
  <c r="BS102" i="1"/>
  <c r="CS103" i="1"/>
  <c r="BP105" i="1"/>
  <c r="BX106" i="1"/>
  <c r="BB107" i="1"/>
  <c r="CL107" i="1"/>
  <c r="BX110" i="1"/>
  <c r="CS117" i="1"/>
  <c r="DN73" i="1"/>
  <c r="DJ82" i="1"/>
  <c r="BW83" i="1"/>
  <c r="BS100" i="1"/>
  <c r="DJ107" i="1"/>
  <c r="DG60" i="1"/>
  <c r="BS61" i="1"/>
  <c r="DO61" i="1"/>
  <c r="DU61" i="1" s="1"/>
  <c r="EF61" i="1" s="1"/>
  <c r="BB62" i="1"/>
  <c r="DY62" i="1"/>
  <c r="CL63" i="1"/>
  <c r="AU64" i="1"/>
  <c r="DO65" i="1"/>
  <c r="DM65" i="1" s="1"/>
  <c r="AE66" i="1"/>
  <c r="BP66" i="1"/>
  <c r="DJ66" i="1"/>
  <c r="DY66" i="1"/>
  <c r="BB68" i="1"/>
  <c r="AU70" i="1"/>
  <c r="DG71" i="1"/>
  <c r="X72" i="1"/>
  <c r="AE73" i="1"/>
  <c r="EV73" i="1"/>
  <c r="CE74" i="1"/>
  <c r="CZ74" i="1"/>
  <c r="DJ75" i="1"/>
  <c r="BW76" i="1"/>
  <c r="DJ76" i="1"/>
  <c r="DP76" i="1" s="1"/>
  <c r="BS77" i="1"/>
  <c r="EV77" i="1"/>
  <c r="CS77" i="1"/>
  <c r="BW81" i="1"/>
  <c r="DN82" i="1"/>
  <c r="BX83" i="1"/>
  <c r="DJ83" i="1"/>
  <c r="DP83" i="1" s="1"/>
  <c r="CZ85" i="1"/>
  <c r="DN88" i="1"/>
  <c r="BX89" i="1"/>
  <c r="DQ90" i="1"/>
  <c r="BS91" i="1"/>
  <c r="DP91" i="1" s="1"/>
  <c r="DQ92" i="1"/>
  <c r="BS93" i="1"/>
  <c r="CL96" i="1"/>
  <c r="CL97" i="1"/>
  <c r="DN100" i="1"/>
  <c r="DJ101" i="1"/>
  <c r="BS104" i="1"/>
  <c r="DN104" i="1"/>
  <c r="DY105" i="1"/>
  <c r="CZ106" i="1"/>
  <c r="DN113" i="1"/>
  <c r="CS113" i="1"/>
  <c r="BX117" i="1"/>
  <c r="DJ60" i="1"/>
  <c r="BW61" i="1"/>
  <c r="DT61" i="1" s="1"/>
  <c r="EE61" i="1" s="1"/>
  <c r="DY61" i="1"/>
  <c r="EL62" i="1"/>
  <c r="BB65" i="1"/>
  <c r="BW77" i="1"/>
  <c r="DY78" i="1"/>
  <c r="BS79" i="1"/>
  <c r="DN80" i="1"/>
  <c r="DO82" i="1"/>
  <c r="DJ84" i="1"/>
  <c r="BB85" i="1"/>
  <c r="CZ89" i="1"/>
  <c r="AN90" i="1"/>
  <c r="AU91" i="1"/>
  <c r="BS94" i="1"/>
  <c r="DQ94" i="1"/>
  <c r="CZ95" i="1"/>
  <c r="BI96" i="1"/>
  <c r="DJ96" i="1"/>
  <c r="DG96" i="1"/>
  <c r="DJ97" i="1"/>
  <c r="BW98" i="1"/>
  <c r="X99" i="1"/>
  <c r="DZ99" i="1"/>
  <c r="BI101" i="1"/>
  <c r="CS101" i="1"/>
  <c r="BB102" i="1"/>
  <c r="CZ103" i="1"/>
  <c r="DZ103" i="1"/>
  <c r="DO104" i="1"/>
  <c r="BB106" i="1"/>
  <c r="BS107" i="1"/>
  <c r="BS113" i="1"/>
  <c r="DP113" i="1" s="1"/>
  <c r="CS60" i="1"/>
  <c r="DQ60" i="1"/>
  <c r="BP61" i="1"/>
  <c r="DN61" i="1"/>
  <c r="DJ62" i="1"/>
  <c r="DN63" i="1"/>
  <c r="DQ67" i="1"/>
  <c r="CL67" i="1"/>
  <c r="DO67" i="1"/>
  <c r="DG68" i="1"/>
  <c r="AE70" i="1"/>
  <c r="BB74" i="1"/>
  <c r="CL74" i="1"/>
  <c r="BP75" i="1"/>
  <c r="AE77" i="1"/>
  <c r="BX77" i="1"/>
  <c r="BP77" i="1"/>
  <c r="DY77" i="1"/>
  <c r="X78" i="1"/>
  <c r="DG78" i="1"/>
  <c r="AE82" i="1"/>
  <c r="BX82" i="1"/>
  <c r="BB83" i="1"/>
  <c r="BV83" i="1" s="1"/>
  <c r="DN84" i="1"/>
  <c r="DM84" i="1" s="1"/>
  <c r="BX85" i="1"/>
  <c r="DG85" i="1"/>
  <c r="CL86" i="1"/>
  <c r="DY86" i="1"/>
  <c r="DJ88" i="1"/>
  <c r="DQ89" i="1"/>
  <c r="BS90" i="1"/>
  <c r="DJ90" i="1"/>
  <c r="BS92" i="1"/>
  <c r="BS96" i="1"/>
  <c r="EV96" i="1"/>
  <c r="DN96" i="1"/>
  <c r="DJ99" i="1"/>
  <c r="DP99" i="1" s="1"/>
  <c r="BX100" i="1"/>
  <c r="BS101" i="1"/>
  <c r="DO101" i="1"/>
  <c r="DQ103" i="1"/>
  <c r="BX104" i="1"/>
  <c r="DJ104" i="1"/>
  <c r="DJ105" i="1"/>
  <c r="EL106" i="1"/>
  <c r="DQ107" i="1"/>
  <c r="DO63" i="1"/>
  <c r="BB67" i="1"/>
  <c r="DO69" i="1"/>
  <c r="DJ71" i="1"/>
  <c r="DP71" i="1" s="1"/>
  <c r="DJ72" i="1"/>
  <c r="DQ73" i="1"/>
  <c r="DO73" i="1"/>
  <c r="EH74" i="1"/>
  <c r="CL76" i="1"/>
  <c r="BW79" i="1"/>
  <c r="BS84" i="1"/>
  <c r="DJ85" i="1"/>
  <c r="BS87" i="1"/>
  <c r="DQ87" i="1"/>
  <c r="CZ88" i="1"/>
  <c r="EL89" i="1"/>
  <c r="DG89" i="1"/>
  <c r="DZ89" i="1"/>
  <c r="BW90" i="1"/>
  <c r="CZ91" i="1"/>
  <c r="DZ92" i="1"/>
  <c r="AE94" i="1"/>
  <c r="BX94" i="1"/>
  <c r="DJ94" i="1"/>
  <c r="BW96" i="1"/>
  <c r="DT96" i="1" s="1"/>
  <c r="BS97" i="1"/>
  <c r="CS97" i="1"/>
  <c r="AU99" i="1"/>
  <c r="CE101" i="1"/>
  <c r="EH102" i="1"/>
  <c r="CL103" i="1"/>
  <c r="DG103" i="1"/>
  <c r="BS105" i="1"/>
  <c r="DZ106" i="1"/>
  <c r="DJ108" i="1"/>
  <c r="AU63" i="1"/>
  <c r="DG64" i="1"/>
  <c r="BI65" i="1"/>
  <c r="AN66" i="1"/>
  <c r="DG66" i="1"/>
  <c r="DQ69" i="1"/>
  <c r="DG70" i="1"/>
  <c r="DZ70" i="1"/>
  <c r="CZ72" i="1"/>
  <c r="DY72" i="1"/>
  <c r="AN73" i="1"/>
  <c r="CL73" i="1"/>
  <c r="DJ74" i="1"/>
  <c r="DP74" i="1" s="1"/>
  <c r="DZ74" i="1"/>
  <c r="BB75" i="1"/>
  <c r="CZ75" i="1"/>
  <c r="DY75" i="1"/>
  <c r="DG76" i="1"/>
  <c r="BB77" i="1"/>
  <c r="DZ77" i="1"/>
  <c r="BS78" i="1"/>
  <c r="BI78" i="1"/>
  <c r="DN78" i="1"/>
  <c r="DM78" i="1" s="1"/>
  <c r="CS79" i="1"/>
  <c r="DQ80" i="1"/>
  <c r="CL81" i="1"/>
  <c r="DY81" i="1"/>
  <c r="CL83" i="1"/>
  <c r="AN85" i="1"/>
  <c r="DN85" i="1"/>
  <c r="DJ86" i="1"/>
  <c r="DO87" i="1"/>
  <c r="DZ88" i="1"/>
  <c r="BX90" i="1"/>
  <c r="DN90" i="1"/>
  <c r="CL91" i="1"/>
  <c r="DO91" i="1"/>
  <c r="BW92" i="1"/>
  <c r="CS92" i="1"/>
  <c r="BB93" i="1"/>
  <c r="CZ94" i="1"/>
  <c r="DZ95" i="1"/>
  <c r="BX96" i="1"/>
  <c r="BP96" i="1"/>
  <c r="DY96" i="1"/>
  <c r="AU97" i="1"/>
  <c r="CE97" i="1"/>
  <c r="BS98" i="1"/>
  <c r="BI98" i="1"/>
  <c r="AE99" i="1"/>
  <c r="BB100" i="1"/>
  <c r="DQ100" i="1"/>
  <c r="AE101" i="1"/>
  <c r="BI102" i="1"/>
  <c r="DJ102" i="1"/>
  <c r="DP102" i="1" s="1"/>
  <c r="DJ103" i="1"/>
  <c r="DP103" i="1" s="1"/>
  <c r="DY104" i="1"/>
  <c r="DQ105" i="1"/>
  <c r="AU110" i="1"/>
  <c r="DN110" i="1"/>
  <c r="CL111" i="1"/>
  <c r="AE112" i="1"/>
  <c r="BX112" i="1"/>
  <c r="DY112" i="1"/>
  <c r="X114" i="1"/>
  <c r="BS116" i="1"/>
  <c r="DN117" i="1"/>
  <c r="DQ119" i="1"/>
  <c r="CL120" i="1"/>
  <c r="BS121" i="1"/>
  <c r="BX121" i="1"/>
  <c r="DN121" i="1"/>
  <c r="DY122" i="1"/>
  <c r="DN123" i="1"/>
  <c r="DQ125" i="1"/>
  <c r="BS126" i="1"/>
  <c r="CL126" i="1"/>
  <c r="DG126" i="1"/>
  <c r="EL128" i="1"/>
  <c r="BP128" i="1"/>
  <c r="DY128" i="1"/>
  <c r="AU130" i="1"/>
  <c r="BW131" i="1"/>
  <c r="CL131" i="1"/>
  <c r="DZ131" i="1"/>
  <c r="CE132" i="1"/>
  <c r="DO133" i="1"/>
  <c r="CS136" i="1"/>
  <c r="CL137" i="1"/>
  <c r="CL140" i="1"/>
  <c r="BI141" i="1"/>
  <c r="DG141" i="1"/>
  <c r="DZ144" i="1"/>
  <c r="AU145" i="1"/>
  <c r="BV145" i="1" s="1"/>
  <c r="AE148" i="1"/>
  <c r="BP148" i="1"/>
  <c r="DZ149" i="1"/>
  <c r="EV150" i="1"/>
  <c r="BS152" i="1"/>
  <c r="DG153" i="1"/>
  <c r="DM134" i="1"/>
  <c r="AU150" i="1"/>
  <c r="BV150" i="1" s="1"/>
  <c r="BW150" i="1"/>
  <c r="CL108" i="1"/>
  <c r="BB109" i="1"/>
  <c r="DJ110" i="1"/>
  <c r="FE110" i="1"/>
  <c r="DJ111" i="1"/>
  <c r="BB112" i="1"/>
  <c r="CZ112" i="1"/>
  <c r="DZ112" i="1"/>
  <c r="DJ115" i="1"/>
  <c r="BI118" i="1"/>
  <c r="DJ118" i="1"/>
  <c r="DJ120" i="1"/>
  <c r="DP120" i="1" s="1"/>
  <c r="DG120" i="1"/>
  <c r="CE121" i="1"/>
  <c r="DY121" i="1"/>
  <c r="BI122" i="1"/>
  <c r="DJ122" i="1"/>
  <c r="BX124" i="1"/>
  <c r="CL124" i="1"/>
  <c r="DZ124" i="1"/>
  <c r="BS125" i="1"/>
  <c r="AE126" i="1"/>
  <c r="AU126" i="1"/>
  <c r="BV126" i="1" s="1"/>
  <c r="CS126" i="1"/>
  <c r="DQ126" i="1"/>
  <c r="BS127" i="1"/>
  <c r="DN127" i="1"/>
  <c r="DZ127" i="1"/>
  <c r="CL128" i="1"/>
  <c r="DZ128" i="1"/>
  <c r="DO129" i="1"/>
  <c r="DU129" i="1" s="1"/>
  <c r="EF129" i="1" s="1"/>
  <c r="BS130" i="1"/>
  <c r="DN130" i="1"/>
  <c r="BS131" i="1"/>
  <c r="DP131" i="1" s="1"/>
  <c r="DG131" i="1"/>
  <c r="DQ132" i="1"/>
  <c r="CZ132" i="1"/>
  <c r="DY132" i="1"/>
  <c r="AE133" i="1"/>
  <c r="BX133" i="1"/>
  <c r="DU133" i="1" s="1"/>
  <c r="EF133" i="1" s="1"/>
  <c r="BP133" i="1"/>
  <c r="BS134" i="1"/>
  <c r="DP134" i="1" s="1"/>
  <c r="BI134" i="1"/>
  <c r="CS137" i="1"/>
  <c r="DY138" i="1"/>
  <c r="DJ140" i="1"/>
  <c r="CZ143" i="1"/>
  <c r="BI144" i="1"/>
  <c r="DJ151" i="1"/>
  <c r="AE152" i="1"/>
  <c r="CS153" i="1"/>
  <c r="DN153" i="1"/>
  <c r="DY113" i="1"/>
  <c r="DN114" i="1"/>
  <c r="DM114" i="1" s="1"/>
  <c r="DJ116" i="1"/>
  <c r="FE116" i="1"/>
  <c r="DO126" i="1"/>
  <c r="BW127" i="1"/>
  <c r="DT127" i="1" s="1"/>
  <c r="EE127" i="1" s="1"/>
  <c r="BS128" i="1"/>
  <c r="BW128" i="1"/>
  <c r="BS144" i="1"/>
  <c r="DN149" i="1"/>
  <c r="BS108" i="1"/>
  <c r="BI108" i="1"/>
  <c r="DN108" i="1"/>
  <c r="DG109" i="1"/>
  <c r="CZ110" i="1"/>
  <c r="BS111" i="1"/>
  <c r="EV111" i="1"/>
  <c r="DO111" i="1"/>
  <c r="AN112" i="1"/>
  <c r="CL113" i="1"/>
  <c r="DZ113" i="1"/>
  <c r="BX114" i="1"/>
  <c r="DU114" i="1" s="1"/>
  <c r="EF114" i="1" s="1"/>
  <c r="BS115" i="1"/>
  <c r="BI115" i="1"/>
  <c r="DO115" i="1"/>
  <c r="BI116" i="1"/>
  <c r="DQ116" i="1"/>
  <c r="DQ117" i="1"/>
  <c r="CZ117" i="1"/>
  <c r="DO118" i="1"/>
  <c r="DU118" i="1" s="1"/>
  <c r="EF118" i="1" s="1"/>
  <c r="CL119" i="1"/>
  <c r="AU120" i="1"/>
  <c r="BB121" i="1"/>
  <c r="CZ121" i="1"/>
  <c r="DO122" i="1"/>
  <c r="BI124" i="1"/>
  <c r="DG124" i="1"/>
  <c r="AE125" i="1"/>
  <c r="DO125" i="1"/>
  <c r="DJ126" i="1"/>
  <c r="DJ127" i="1"/>
  <c r="DJ128" i="1"/>
  <c r="DG128" i="1"/>
  <c r="DP129" i="1"/>
  <c r="CL129" i="1"/>
  <c r="DG129" i="1"/>
  <c r="EL130" i="1"/>
  <c r="DJ130" i="1"/>
  <c r="BI132" i="1"/>
  <c r="DJ132" i="1"/>
  <c r="DP132" i="1" s="1"/>
  <c r="DZ132" i="1"/>
  <c r="BB133" i="1"/>
  <c r="AE134" i="1"/>
  <c r="DJ135" i="1"/>
  <c r="DY136" i="1"/>
  <c r="AE137" i="1"/>
  <c r="BP137" i="1"/>
  <c r="CL138" i="1"/>
  <c r="BS140" i="1"/>
  <c r="CL143" i="1"/>
  <c r="BB146" i="1"/>
  <c r="BW146" i="1"/>
  <c r="BX153" i="1"/>
  <c r="BI155" i="1"/>
  <c r="EH123" i="1"/>
  <c r="BX125" i="1"/>
  <c r="DN125" i="1"/>
  <c r="BW126" i="1"/>
  <c r="AU132" i="1"/>
  <c r="DO136" i="1"/>
  <c r="DM136" i="1" s="1"/>
  <c r="BI143" i="1"/>
  <c r="EL152" i="1"/>
  <c r="BW108" i="1"/>
  <c r="DY108" i="1"/>
  <c r="BS109" i="1"/>
  <c r="DP109" i="1" s="1"/>
  <c r="DO109" i="1"/>
  <c r="DQ109" i="1"/>
  <c r="BI110" i="1"/>
  <c r="BV110" i="1" s="1"/>
  <c r="BW110" i="1"/>
  <c r="DZ110" i="1"/>
  <c r="AE111" i="1"/>
  <c r="CZ111" i="1"/>
  <c r="BS112" i="1"/>
  <c r="BW112" i="1"/>
  <c r="DT112" i="1" s="1"/>
  <c r="DN112" i="1"/>
  <c r="BI113" i="1"/>
  <c r="DO113" i="1"/>
  <c r="DP114" i="1"/>
  <c r="BB114" i="1"/>
  <c r="DQ114" i="1"/>
  <c r="AE115" i="1"/>
  <c r="BX115" i="1"/>
  <c r="DU115" i="1" s="1"/>
  <c r="EF115" i="1" s="1"/>
  <c r="BP115" i="1"/>
  <c r="CZ115" i="1"/>
  <c r="BI117" i="1"/>
  <c r="BI119" i="1"/>
  <c r="DN119" i="1"/>
  <c r="DG119" i="1"/>
  <c r="CE120" i="1"/>
  <c r="CL121" i="1"/>
  <c r="AU124" i="1"/>
  <c r="BP125" i="1"/>
  <c r="BV125" i="1" s="1"/>
  <c r="CZ126" i="1"/>
  <c r="DQ127" i="1"/>
  <c r="CL127" i="1"/>
  <c r="AE128" i="1"/>
  <c r="CS128" i="1"/>
  <c r="BI129" i="1"/>
  <c r="DN129" i="1"/>
  <c r="DQ129" i="1"/>
  <c r="DO130" i="1"/>
  <c r="AE132" i="1"/>
  <c r="DJ133" i="1"/>
  <c r="DP133" i="1" s="1"/>
  <c r="DG133" i="1"/>
  <c r="CS134" i="1"/>
  <c r="BS135" i="1"/>
  <c r="DZ136" i="1"/>
  <c r="BB137" i="1"/>
  <c r="CZ137" i="1"/>
  <c r="DY137" i="1"/>
  <c r="AU138" i="1"/>
  <c r="CL139" i="1"/>
  <c r="DG139" i="1"/>
  <c r="DJ143" i="1"/>
  <c r="DP143" i="1" s="1"/>
  <c r="CZ145" i="1"/>
  <c r="DO145" i="1"/>
  <c r="DM145" i="1" s="1"/>
  <c r="BB147" i="1"/>
  <c r="DY147" i="1"/>
  <c r="CS148" i="1"/>
  <c r="BX155" i="1"/>
  <c r="DU155" i="1" s="1"/>
  <c r="EF155" i="1" s="1"/>
  <c r="BS157" i="1"/>
  <c r="BS123" i="1"/>
  <c r="DO128" i="1"/>
  <c r="BS136" i="1"/>
  <c r="DP136" i="1" s="1"/>
  <c r="DN151" i="1"/>
  <c r="DM151" i="1" s="1"/>
  <c r="DN160" i="1"/>
  <c r="CS160" i="1"/>
  <c r="BX163" i="1"/>
  <c r="AU163" i="1"/>
  <c r="BV163" i="1" s="1"/>
  <c r="BS150" i="1"/>
  <c r="DN150" i="1"/>
  <c r="BS151" i="1"/>
  <c r="BB152" i="1"/>
  <c r="BB153" i="1"/>
  <c r="DO153" i="1"/>
  <c r="DG155" i="1"/>
  <c r="BW157" i="1"/>
  <c r="DY158" i="1"/>
  <c r="BI160" i="1"/>
  <c r="AE161" i="1"/>
  <c r="BX161" i="1"/>
  <c r="CS161" i="1"/>
  <c r="AE162" i="1"/>
  <c r="BP162" i="1"/>
  <c r="CL165" i="1"/>
  <c r="DQ168" i="1"/>
  <c r="DZ168" i="1"/>
  <c r="EL169" i="1"/>
  <c r="DQ169" i="1"/>
  <c r="CL169" i="1"/>
  <c r="AE170" i="1"/>
  <c r="DY190" i="1"/>
  <c r="DN139" i="1"/>
  <c r="CS141" i="1"/>
  <c r="DY142" i="1"/>
  <c r="DN143" i="1"/>
  <c r="DG143" i="1"/>
  <c r="BW144" i="1"/>
  <c r="DN144" i="1"/>
  <c r="DM144" i="1" s="1"/>
  <c r="BS147" i="1"/>
  <c r="DQ148" i="1"/>
  <c r="DO148" i="1"/>
  <c r="DJ150" i="1"/>
  <c r="BW151" i="1"/>
  <c r="DG157" i="1"/>
  <c r="DJ158" i="1"/>
  <c r="BS159" i="1"/>
  <c r="DO163" i="1"/>
  <c r="DM163" i="1" s="1"/>
  <c r="DG169" i="1"/>
  <c r="DZ169" i="1"/>
  <c r="BI171" i="1"/>
  <c r="DJ172" i="1"/>
  <c r="DP172" i="1" s="1"/>
  <c r="DN202" i="1"/>
  <c r="CS202" i="1"/>
  <c r="DJ137" i="1"/>
  <c r="BX138" i="1"/>
  <c r="BX139" i="1"/>
  <c r="BX141" i="1"/>
  <c r="BX144" i="1"/>
  <c r="DU144" i="1" s="1"/>
  <c r="EF144" i="1" s="1"/>
  <c r="DY146" i="1"/>
  <c r="DQ149" i="1"/>
  <c r="BP150" i="1"/>
  <c r="CE150" i="1"/>
  <c r="X152" i="1"/>
  <c r="CZ153" i="1"/>
  <c r="BI159" i="1"/>
  <c r="BX160" i="1"/>
  <c r="DY162" i="1"/>
  <c r="DJ163" i="1"/>
  <c r="BS166" i="1"/>
  <c r="DJ166" i="1"/>
  <c r="BS167" i="1"/>
  <c r="BS169" i="1"/>
  <c r="DP169" i="1" s="1"/>
  <c r="DJ170" i="1"/>
  <c r="DO171" i="1"/>
  <c r="DQ171" i="1"/>
  <c r="BW215" i="1"/>
  <c r="BB136" i="1"/>
  <c r="CE136" i="1"/>
  <c r="BS137" i="1"/>
  <c r="BP138" i="1"/>
  <c r="DJ139" i="1"/>
  <c r="DP139" i="1" s="1"/>
  <c r="BP141" i="1"/>
  <c r="DY141" i="1"/>
  <c r="BI142" i="1"/>
  <c r="DJ142" i="1"/>
  <c r="DG142" i="1"/>
  <c r="EL143" i="1"/>
  <c r="BW143" i="1"/>
  <c r="DJ146" i="1"/>
  <c r="DG146" i="1"/>
  <c r="DZ146" i="1"/>
  <c r="AE147" i="1"/>
  <c r="CS147" i="1"/>
  <c r="BI148" i="1"/>
  <c r="DZ148" i="1"/>
  <c r="CL149" i="1"/>
  <c r="BP151" i="1"/>
  <c r="BV151" i="1" s="1"/>
  <c r="DZ151" i="1"/>
  <c r="AE153" i="1"/>
  <c r="BW153" i="1"/>
  <c r="CL153" i="1"/>
  <c r="DY153" i="1"/>
  <c r="BI154" i="1"/>
  <c r="DJ154" i="1"/>
  <c r="DY154" i="1"/>
  <c r="DO156" i="1"/>
  <c r="DY156" i="1"/>
  <c r="CE157" i="1"/>
  <c r="DO157" i="1"/>
  <c r="AU158" i="1"/>
  <c r="DQ158" i="1"/>
  <c r="AE159" i="1"/>
  <c r="AU159" i="1"/>
  <c r="BV159" i="1" s="1"/>
  <c r="CZ160" i="1"/>
  <c r="DQ161" i="1"/>
  <c r="CL161" i="1"/>
  <c r="EH162" i="1"/>
  <c r="AN162" i="1"/>
  <c r="DZ162" i="1"/>
  <c r="AU165" i="1"/>
  <c r="DQ167" i="1"/>
  <c r="BW168" i="1"/>
  <c r="DO169" i="1"/>
  <c r="BW170" i="1"/>
  <c r="AU171" i="1"/>
  <c r="DJ171" i="1"/>
  <c r="DP171" i="1" s="1"/>
  <c r="EV175" i="1"/>
  <c r="AU137" i="1"/>
  <c r="BB138" i="1"/>
  <c r="BB141" i="1"/>
  <c r="DN142" i="1"/>
  <c r="DM142" i="1" s="1"/>
  <c r="BB144" i="1"/>
  <c r="CZ144" i="1"/>
  <c r="CE145" i="1"/>
  <c r="AE146" i="1"/>
  <c r="BP147" i="1"/>
  <c r="DO147" i="1"/>
  <c r="DU147" i="1" s="1"/>
  <c r="EF147" i="1" s="1"/>
  <c r="DY149" i="1"/>
  <c r="CL150" i="1"/>
  <c r="BB151" i="1"/>
  <c r="AU152" i="1"/>
  <c r="DN152" i="1"/>
  <c r="DJ153" i="1"/>
  <c r="BS154" i="1"/>
  <c r="DP154" i="1" s="1"/>
  <c r="DZ154" i="1"/>
  <c r="DZ156" i="1"/>
  <c r="AE158" i="1"/>
  <c r="BP158" i="1"/>
  <c r="CS159" i="1"/>
  <c r="DQ160" i="1"/>
  <c r="CL160" i="1"/>
  <c r="DO160" i="1"/>
  <c r="DM160" i="1" s="1"/>
  <c r="DJ162" i="1"/>
  <c r="BP164" i="1"/>
  <c r="AE165" i="1"/>
  <c r="CE165" i="1"/>
  <c r="BW166" i="1"/>
  <c r="EV166" i="1"/>
  <c r="AE167" i="1"/>
  <c r="AU167" i="1"/>
  <c r="DO167" i="1"/>
  <c r="DU167" i="1" s="1"/>
  <c r="EF167" i="1" s="1"/>
  <c r="DJ168" i="1"/>
  <c r="DP168" i="1" s="1"/>
  <c r="DN169" i="1"/>
  <c r="DM169" i="1" s="1"/>
  <c r="BX196" i="1"/>
  <c r="DO204" i="1"/>
  <c r="DM204" i="1" s="1"/>
  <c r="BX206" i="1"/>
  <c r="X140" i="1"/>
  <c r="DQ141" i="1"/>
  <c r="AU142" i="1"/>
  <c r="DQ142" i="1"/>
  <c r="BX146" i="1"/>
  <c r="BP146" i="1"/>
  <c r="FE146" i="1"/>
  <c r="DQ147" i="1"/>
  <c r="BW148" i="1"/>
  <c r="DN148" i="1"/>
  <c r="BS149" i="1"/>
  <c r="BI149" i="1"/>
  <c r="BX151" i="1"/>
  <c r="DU151" i="1" s="1"/>
  <c r="EF151" i="1" s="1"/>
  <c r="BP152" i="1"/>
  <c r="DQ152" i="1"/>
  <c r="DZ153" i="1"/>
  <c r="AE155" i="1"/>
  <c r="BI156" i="1"/>
  <c r="CZ157" i="1"/>
  <c r="BS161" i="1"/>
  <c r="BI161" i="1"/>
  <c r="DJ161" i="1"/>
  <c r="BS162" i="1"/>
  <c r="CS162" i="1"/>
  <c r="BS163" i="1"/>
  <c r="CL163" i="1"/>
  <c r="CZ164" i="1"/>
  <c r="DJ167" i="1"/>
  <c r="CZ168" i="1"/>
  <c r="CZ169" i="1"/>
  <c r="BW171" i="1"/>
  <c r="DY202" i="1"/>
  <c r="CL173" i="1"/>
  <c r="BI175" i="1"/>
  <c r="AE176" i="1"/>
  <c r="DN176" i="1"/>
  <c r="DG177" i="1"/>
  <c r="BB178" i="1"/>
  <c r="CL178" i="1"/>
  <c r="BP179" i="1"/>
  <c r="DG180" i="1"/>
  <c r="FE180" i="1"/>
  <c r="DY181" i="1"/>
  <c r="DG184" i="1"/>
  <c r="BB185" i="1"/>
  <c r="DY185" i="1"/>
  <c r="AE186" i="1"/>
  <c r="BX186" i="1"/>
  <c r="DO186" i="1"/>
  <c r="BP188" i="1"/>
  <c r="DY188" i="1"/>
  <c r="BS189" i="1"/>
  <c r="BX190" i="1"/>
  <c r="CL190" i="1"/>
  <c r="BI191" i="1"/>
  <c r="DN191" i="1"/>
  <c r="DQ191" i="1"/>
  <c r="DJ192" i="1"/>
  <c r="DG193" i="1"/>
  <c r="DZ193" i="1"/>
  <c r="BP194" i="1"/>
  <c r="BP196" i="1"/>
  <c r="BS197" i="1"/>
  <c r="BB201" i="1"/>
  <c r="BX204" i="1"/>
  <c r="BB205" i="1"/>
  <c r="BI206" i="1"/>
  <c r="BV206" i="1" s="1"/>
  <c r="AE213" i="1"/>
  <c r="AE222" i="1" s="1"/>
  <c r="AU213" i="1"/>
  <c r="AU222" i="1" s="1"/>
  <c r="CS213" i="1"/>
  <c r="CS222" i="1" s="1"/>
  <c r="BS214" i="1"/>
  <c r="BS215" i="1"/>
  <c r="BS173" i="1"/>
  <c r="BP176" i="1"/>
  <c r="DN177" i="1"/>
  <c r="DG178" i="1"/>
  <c r="DO181" i="1"/>
  <c r="BB182" i="1"/>
  <c r="DJ185" i="1"/>
  <c r="DP185" i="1" s="1"/>
  <c r="DG185" i="1"/>
  <c r="BI187" i="1"/>
  <c r="DJ187" i="1"/>
  <c r="EL188" i="1"/>
  <c r="DQ188" i="1"/>
  <c r="DZ188" i="1"/>
  <c r="AE189" i="1"/>
  <c r="BS192" i="1"/>
  <c r="BI192" i="1"/>
  <c r="DQ195" i="1"/>
  <c r="BS200" i="1"/>
  <c r="CZ200" i="1"/>
  <c r="DG201" i="1"/>
  <c r="DZ201" i="1"/>
  <c r="CE202" i="1"/>
  <c r="DO202" i="1"/>
  <c r="DU202" i="1" s="1"/>
  <c r="EF202" i="1" s="1"/>
  <c r="BS203" i="1"/>
  <c r="DP203" i="1" s="1"/>
  <c r="BS204" i="1"/>
  <c r="BI204" i="1"/>
  <c r="DJ204" i="1"/>
  <c r="DJ205" i="1"/>
  <c r="DP205" i="1" s="1"/>
  <c r="DG205" i="1"/>
  <c r="AE206" i="1"/>
  <c r="BS207" i="1"/>
  <c r="DP207" i="1" s="1"/>
  <c r="DG207" i="1"/>
  <c r="BB208" i="1"/>
  <c r="DY209" i="1"/>
  <c r="BS210" i="1"/>
  <c r="DG212" i="1"/>
  <c r="I106" i="5" s="1"/>
  <c r="I113" i="5" s="1"/>
  <c r="I120" i="5" s="1"/>
  <c r="DY213" i="1"/>
  <c r="DY222" i="1" s="1"/>
  <c r="CZ214" i="1"/>
  <c r="BW172" i="1"/>
  <c r="CS173" i="1"/>
  <c r="AE175" i="1"/>
  <c r="BP175" i="1"/>
  <c r="DY175" i="1"/>
  <c r="BS177" i="1"/>
  <c r="BI178" i="1"/>
  <c r="DN178" i="1"/>
  <c r="DQ178" i="1"/>
  <c r="FE178" i="1"/>
  <c r="CL179" i="1"/>
  <c r="BS180" i="1"/>
  <c r="CS180" i="1"/>
  <c r="DN181" i="1"/>
  <c r="CZ182" i="1"/>
  <c r="AU183" i="1"/>
  <c r="DJ183" i="1"/>
  <c r="DP183" i="1" s="1"/>
  <c r="BI185" i="1"/>
  <c r="CS185" i="1"/>
  <c r="EL186" i="1"/>
  <c r="BS187" i="1"/>
  <c r="DQ187" i="1"/>
  <c r="BS190" i="1"/>
  <c r="DN190" i="1"/>
  <c r="DZ190" i="1"/>
  <c r="BP191" i="1"/>
  <c r="CZ191" i="1"/>
  <c r="AU192" i="1"/>
  <c r="DY192" i="1"/>
  <c r="BS193" i="1"/>
  <c r="DP193" i="1" s="1"/>
  <c r="DO193" i="1"/>
  <c r="CZ197" i="1"/>
  <c r="BS198" i="1"/>
  <c r="DP198" i="1" s="1"/>
  <c r="BW199" i="1"/>
  <c r="DJ199" i="1"/>
  <c r="DP199" i="1" s="1"/>
  <c r="AU200" i="1"/>
  <c r="CL200" i="1"/>
  <c r="DJ201" i="1"/>
  <c r="DP201" i="1" s="1"/>
  <c r="DZ202" i="1"/>
  <c r="AU203" i="1"/>
  <c r="DY204" i="1"/>
  <c r="BI205" i="1"/>
  <c r="DZ205" i="1"/>
  <c r="AU207" i="1"/>
  <c r="DQ207" i="1"/>
  <c r="BS209" i="1"/>
  <c r="DP209" i="1" s="1"/>
  <c r="DZ209" i="1"/>
  <c r="BW210" i="1"/>
  <c r="DJ210" i="1"/>
  <c r="CS211" i="1"/>
  <c r="CS221" i="1" s="1"/>
  <c r="DJ212" i="1"/>
  <c r="AE215" i="1"/>
  <c r="DO215" i="1"/>
  <c r="DQ174" i="1"/>
  <c r="DQ176" i="1"/>
  <c r="DP181" i="1"/>
  <c r="BI196" i="1"/>
  <c r="DQ208" i="1"/>
  <c r="DO213" i="1"/>
  <c r="DO222" i="1" s="1"/>
  <c r="DY172" i="1"/>
  <c r="BX173" i="1"/>
  <c r="DU173" i="1" s="1"/>
  <c r="EF173" i="1" s="1"/>
  <c r="DN173" i="1"/>
  <c r="DM173" i="1" s="1"/>
  <c r="DQ175" i="1"/>
  <c r="CL175" i="1"/>
  <c r="AE177" i="1"/>
  <c r="BP177" i="1"/>
  <c r="DG179" i="1"/>
  <c r="BX180" i="1"/>
  <c r="BP180" i="1"/>
  <c r="BW186" i="1"/>
  <c r="DZ186" i="1"/>
  <c r="BX187" i="1"/>
  <c r="BP187" i="1"/>
  <c r="CE187" i="1"/>
  <c r="CL189" i="1"/>
  <c r="DG189" i="1"/>
  <c r="DZ189" i="1"/>
  <c r="BP190" i="1"/>
  <c r="DJ190" i="1"/>
  <c r="AE193" i="1"/>
  <c r="BX193" i="1"/>
  <c r="BP193" i="1"/>
  <c r="BS194" i="1"/>
  <c r="BI194" i="1"/>
  <c r="DN194" i="1"/>
  <c r="DT194" i="1" s="1"/>
  <c r="DG194" i="1"/>
  <c r="DZ194" i="1"/>
  <c r="DG196" i="1"/>
  <c r="AE198" i="1"/>
  <c r="AU198" i="1"/>
  <c r="DG198" i="1"/>
  <c r="BP199" i="1"/>
  <c r="AE200" i="1"/>
  <c r="DJ200" i="1"/>
  <c r="AU201" i="1"/>
  <c r="AU202" i="1"/>
  <c r="BP204" i="1"/>
  <c r="DZ204" i="1"/>
  <c r="DJ206" i="1"/>
  <c r="CL208" i="1"/>
  <c r="AE209" i="1"/>
  <c r="BP209" i="1"/>
  <c r="BP210" i="1"/>
  <c r="DN211" i="1"/>
  <c r="BS212" i="1"/>
  <c r="BP215" i="1"/>
  <c r="DY215" i="1"/>
  <c r="DJ174" i="1"/>
  <c r="DP174" i="1" s="1"/>
  <c r="BS176" i="1"/>
  <c r="BX178" i="1"/>
  <c r="BS182" i="1"/>
  <c r="BS186" i="1"/>
  <c r="DJ189" i="1"/>
  <c r="BW196" i="1"/>
  <c r="DJ197" i="1"/>
  <c r="DQ199" i="1"/>
  <c r="BS213" i="1"/>
  <c r="BS222" i="1" s="1"/>
  <c r="CL172" i="1"/>
  <c r="DZ172" i="1"/>
  <c r="EL173" i="1"/>
  <c r="BB173" i="1"/>
  <c r="BV173" i="1" s="1"/>
  <c r="BP174" i="1"/>
  <c r="DJ175" i="1"/>
  <c r="DP175" i="1" s="1"/>
  <c r="DJ176" i="1"/>
  <c r="BB177" i="1"/>
  <c r="BP178" i="1"/>
  <c r="CZ178" i="1"/>
  <c r="CL183" i="1"/>
  <c r="CL184" i="1"/>
  <c r="DO185" i="1"/>
  <c r="AU186" i="1"/>
  <c r="BV186" i="1" s="1"/>
  <c r="DN186" i="1"/>
  <c r="BW187" i="1"/>
  <c r="BX188" i="1"/>
  <c r="X189" i="1"/>
  <c r="CZ190" i="1"/>
  <c r="DJ191" i="1"/>
  <c r="DP191" i="1" s="1"/>
  <c r="DG191" i="1"/>
  <c r="CL192" i="1"/>
  <c r="DY193" i="1"/>
  <c r="BX194" i="1"/>
  <c r="DJ194" i="1"/>
  <c r="DP195" i="1"/>
  <c r="DO198" i="1"/>
  <c r="DU198" i="1" s="1"/>
  <c r="EF198" i="1" s="1"/>
  <c r="BB199" i="1"/>
  <c r="DZ200" i="1"/>
  <c r="BB204" i="1"/>
  <c r="DQ204" i="1"/>
  <c r="AN206" i="1"/>
  <c r="BW208" i="1"/>
  <c r="DT208" i="1" s="1"/>
  <c r="BB209" i="1"/>
  <c r="CZ209" i="1"/>
  <c r="BB210" i="1"/>
  <c r="AU212" i="1"/>
  <c r="BI213" i="1"/>
  <c r="BI222" i="1" s="1"/>
  <c r="AN80" i="1"/>
  <c r="AM89" i="1"/>
  <c r="FE103" i="1"/>
  <c r="AN106" i="1"/>
  <c r="AN171" i="1"/>
  <c r="AN104" i="1"/>
  <c r="EL107" i="1"/>
  <c r="AM211" i="1"/>
  <c r="AM221" i="1" s="1"/>
  <c r="EL39" i="1"/>
  <c r="AM173" i="1"/>
  <c r="DR173" i="1" s="1"/>
  <c r="AM159" i="1"/>
  <c r="AN160" i="1"/>
  <c r="AN184" i="1"/>
  <c r="AN203" i="1"/>
  <c r="AN204" i="1"/>
  <c r="EL71" i="1"/>
  <c r="FE122" i="1"/>
  <c r="X154" i="1"/>
  <c r="W84" i="1"/>
  <c r="X101" i="1"/>
  <c r="EH186" i="1"/>
  <c r="X76" i="1"/>
  <c r="EH122" i="1"/>
  <c r="EH158" i="1"/>
  <c r="X70" i="1"/>
  <c r="X122" i="1"/>
  <c r="X158" i="1"/>
  <c r="X199" i="1"/>
  <c r="X185" i="1"/>
  <c r="CE34" i="1"/>
  <c r="CE53" i="1"/>
  <c r="CE65" i="1"/>
  <c r="EV100" i="1"/>
  <c r="EV104" i="1"/>
  <c r="EV132" i="1"/>
  <c r="CE181" i="1"/>
  <c r="CE203" i="1"/>
  <c r="CE58" i="1"/>
  <c r="CE70" i="1"/>
  <c r="CE148" i="1"/>
  <c r="EV91" i="1"/>
  <c r="CE107" i="1"/>
  <c r="CE170" i="1"/>
  <c r="CE207" i="1"/>
  <c r="EV51" i="1"/>
  <c r="CE133" i="1"/>
  <c r="CE206" i="1"/>
  <c r="EV211" i="1"/>
  <c r="EV221" i="1" s="1"/>
  <c r="CE63" i="1"/>
  <c r="FE88" i="1"/>
  <c r="CE140" i="1"/>
  <c r="EV200" i="1"/>
  <c r="CE127" i="1"/>
  <c r="CE141" i="1"/>
  <c r="CE143" i="1"/>
  <c r="CE144" i="1"/>
  <c r="EV185" i="1"/>
  <c r="CE33" i="1"/>
  <c r="CE111" i="1"/>
  <c r="CE115" i="1"/>
  <c r="CE126" i="1"/>
  <c r="EV142" i="1"/>
  <c r="CE151" i="1"/>
  <c r="EV158" i="1"/>
  <c r="CE160" i="1"/>
  <c r="AN123" i="1"/>
  <c r="EL166" i="1"/>
  <c r="AN172" i="1"/>
  <c r="EL67" i="1"/>
  <c r="AN129" i="1"/>
  <c r="AN130" i="1"/>
  <c r="AN135" i="1"/>
  <c r="AN155" i="1"/>
  <c r="AN212" i="1"/>
  <c r="AN37" i="1"/>
  <c r="EL118" i="1"/>
  <c r="EL120" i="1"/>
  <c r="AN154" i="1"/>
  <c r="EL61" i="1"/>
  <c r="EL85" i="1"/>
  <c r="EL87" i="1"/>
  <c r="AN103" i="1"/>
  <c r="AN115" i="1"/>
  <c r="EL117" i="1"/>
  <c r="EL200" i="1"/>
  <c r="AN41" i="1"/>
  <c r="AN44" i="1"/>
  <c r="AM61" i="1"/>
  <c r="DR61" i="1" s="1"/>
  <c r="EC61" i="1" s="1"/>
  <c r="EL73" i="1"/>
  <c r="AM85" i="1"/>
  <c r="EL112" i="1"/>
  <c r="AN131" i="1"/>
  <c r="AN27" i="1"/>
  <c r="AM39" i="1"/>
  <c r="EL55" i="1"/>
  <c r="FE100" i="1"/>
  <c r="FE112" i="1"/>
  <c r="FE118" i="1"/>
  <c r="EL124" i="1"/>
  <c r="EL132" i="1"/>
  <c r="AM186" i="1"/>
  <c r="DR186" i="1" s="1"/>
  <c r="EC186" i="1" s="1"/>
  <c r="EL202" i="1"/>
  <c r="EL204" i="1"/>
  <c r="AN39" i="1"/>
  <c r="AN55" i="1"/>
  <c r="AN147" i="1"/>
  <c r="AN186" i="1"/>
  <c r="AN205" i="1"/>
  <c r="AN209" i="1"/>
  <c r="EH98" i="1"/>
  <c r="X118" i="1"/>
  <c r="W122" i="1"/>
  <c r="DR122" i="1" s="1"/>
  <c r="X126" i="1"/>
  <c r="X129" i="1"/>
  <c r="W191" i="1"/>
  <c r="X146" i="1"/>
  <c r="EH164" i="1"/>
  <c r="EH187" i="1"/>
  <c r="EH64" i="1"/>
  <c r="W69" i="1"/>
  <c r="W158" i="1"/>
  <c r="X160" i="1"/>
  <c r="EH190" i="1"/>
  <c r="FE201" i="1"/>
  <c r="EH27" i="1"/>
  <c r="X64" i="1"/>
  <c r="X91" i="1"/>
  <c r="X119" i="1"/>
  <c r="EH207" i="1"/>
  <c r="X165" i="1"/>
  <c r="X166" i="1"/>
  <c r="EH168" i="1"/>
  <c r="EH51" i="1"/>
  <c r="EH103" i="1"/>
  <c r="W123" i="1"/>
  <c r="X150" i="1"/>
  <c r="X163" i="1"/>
  <c r="X169" i="1"/>
  <c r="EH174" i="1"/>
  <c r="W41" i="1"/>
  <c r="EH46" i="1"/>
  <c r="EH78" i="1"/>
  <c r="X103" i="1"/>
  <c r="X139" i="1"/>
  <c r="EH181" i="1"/>
  <c r="X184" i="1"/>
  <c r="X209" i="1"/>
  <c r="CE25" i="1"/>
  <c r="CE27" i="1"/>
  <c r="CE67" i="1"/>
  <c r="CE72" i="1"/>
  <c r="EV109" i="1"/>
  <c r="CE125" i="1"/>
  <c r="CE134" i="1"/>
  <c r="CD158" i="1"/>
  <c r="CE161" i="1"/>
  <c r="CD170" i="1"/>
  <c r="CE173" i="1"/>
  <c r="EV174" i="1"/>
  <c r="CE199" i="1"/>
  <c r="EV209" i="1"/>
  <c r="CE37" i="1"/>
  <c r="CE49" i="1"/>
  <c r="EV70" i="1"/>
  <c r="CE130" i="1"/>
  <c r="CE135" i="1"/>
  <c r="CE152" i="1"/>
  <c r="CE184" i="1"/>
  <c r="CD211" i="1"/>
  <c r="CD221" i="1" s="1"/>
  <c r="CE84" i="1"/>
  <c r="EV123" i="1"/>
  <c r="CE124" i="1"/>
  <c r="EV151" i="1"/>
  <c r="CE186" i="1"/>
  <c r="CE189" i="1"/>
  <c r="CE194" i="1"/>
  <c r="CE24" i="1"/>
  <c r="EV39" i="1"/>
  <c r="CE47" i="1"/>
  <c r="CE48" i="1"/>
  <c r="EV61" i="1"/>
  <c r="CE69" i="1"/>
  <c r="EV82" i="1"/>
  <c r="EV113" i="1"/>
  <c r="CE41" i="1"/>
  <c r="EV58" i="1"/>
  <c r="EV67" i="1"/>
  <c r="FE81" i="1"/>
  <c r="CE91" i="1"/>
  <c r="CE118" i="1"/>
  <c r="CE128" i="1"/>
  <c r="EV138" i="1"/>
  <c r="CD166" i="1"/>
  <c r="FE166" i="1"/>
  <c r="CD167" i="1"/>
  <c r="DR167" i="1" s="1"/>
  <c r="EC167" i="1" s="1"/>
  <c r="CD176" i="1"/>
  <c r="DR176" i="1" s="1"/>
  <c r="EV198" i="1"/>
  <c r="CD200" i="1"/>
  <c r="CE201" i="1"/>
  <c r="CE205" i="1"/>
  <c r="CE23" i="1"/>
  <c r="EV25" i="1"/>
  <c r="CE32" i="1"/>
  <c r="CE44" i="1"/>
  <c r="CE52" i="1"/>
  <c r="CE64" i="1"/>
  <c r="CD67" i="1"/>
  <c r="FE78" i="1"/>
  <c r="EV79" i="1"/>
  <c r="EV127" i="1"/>
  <c r="CE129" i="1"/>
  <c r="CE175" i="1"/>
  <c r="CE190" i="1"/>
  <c r="CE200" i="1"/>
  <c r="FE127" i="1"/>
  <c r="AM169" i="1"/>
  <c r="EL175" i="1"/>
  <c r="FE184" i="1"/>
  <c r="FE188" i="1"/>
  <c r="EL192" i="1"/>
  <c r="AN200" i="1"/>
  <c r="AM128" i="1"/>
  <c r="DR128" i="1" s="1"/>
  <c r="EL150" i="1"/>
  <c r="AM161" i="1"/>
  <c r="EL91" i="1"/>
  <c r="EL20" i="1"/>
  <c r="EL21" i="1"/>
  <c r="AM37" i="1"/>
  <c r="EL74" i="1"/>
  <c r="AM79" i="1"/>
  <c r="EL86" i="1"/>
  <c r="EL96" i="1"/>
  <c r="AN97" i="1"/>
  <c r="EL103" i="1"/>
  <c r="FE106" i="1"/>
  <c r="EL119" i="1"/>
  <c r="AN137" i="1"/>
  <c r="DT145" i="1"/>
  <c r="EE145" i="1" s="1"/>
  <c r="AN145" i="1"/>
  <c r="AN151" i="1"/>
  <c r="FE167" i="1"/>
  <c r="EL206" i="1"/>
  <c r="AM87" i="1"/>
  <c r="EL43" i="1"/>
  <c r="AM20" i="1"/>
  <c r="FE22" i="1"/>
  <c r="AN23" i="1"/>
  <c r="EL34" i="1"/>
  <c r="EL45" i="1"/>
  <c r="EL51" i="1"/>
  <c r="FE55" i="1"/>
  <c r="EL77" i="1"/>
  <c r="AN79" i="1"/>
  <c r="EL121" i="1"/>
  <c r="EL125" i="1"/>
  <c r="EL126" i="1"/>
  <c r="EL157" i="1"/>
  <c r="EL154" i="1"/>
  <c r="EL26" i="1"/>
  <c r="AM150" i="1"/>
  <c r="AN20" i="1"/>
  <c r="EL30" i="1"/>
  <c r="EL47" i="1"/>
  <c r="FE51" i="1"/>
  <c r="EL63" i="1"/>
  <c r="FE67" i="1"/>
  <c r="AN69" i="1"/>
  <c r="EL81" i="1"/>
  <c r="FE86" i="1"/>
  <c r="EL94" i="1"/>
  <c r="FE102" i="1"/>
  <c r="AN119" i="1"/>
  <c r="AM121" i="1"/>
  <c r="DR121" i="1" s="1"/>
  <c r="EC121" i="1" s="1"/>
  <c r="AN126" i="1"/>
  <c r="FE135" i="1"/>
  <c r="FE138" i="1"/>
  <c r="EL147" i="1"/>
  <c r="EL149" i="1"/>
  <c r="FE151" i="1"/>
  <c r="AM157" i="1"/>
  <c r="AM202" i="1"/>
  <c r="DR202" i="1" s="1"/>
  <c r="FE20" i="1"/>
  <c r="EL24" i="1"/>
  <c r="FE35" i="1"/>
  <c r="EL66" i="1"/>
  <c r="AN78" i="1"/>
  <c r="AN83" i="1"/>
  <c r="EL102" i="1"/>
  <c r="AM107" i="1"/>
  <c r="AN109" i="1"/>
  <c r="EL110" i="1"/>
  <c r="FE111" i="1"/>
  <c r="AN121" i="1"/>
  <c r="FE141" i="1"/>
  <c r="AM147" i="1"/>
  <c r="AM149" i="1"/>
  <c r="EL153" i="1"/>
  <c r="FE154" i="1"/>
  <c r="AN157" i="1"/>
  <c r="EL25" i="1"/>
  <c r="AN47" i="1"/>
  <c r="EL52" i="1"/>
  <c r="FE53" i="1"/>
  <c r="AN62" i="1"/>
  <c r="FE71" i="1"/>
  <c r="AN82" i="1"/>
  <c r="AN138" i="1"/>
  <c r="EL140" i="1"/>
  <c r="FE153" i="1"/>
  <c r="AN174" i="1"/>
  <c r="FE194" i="1"/>
  <c r="FE198" i="1"/>
  <c r="FE206" i="1"/>
  <c r="X44" i="1"/>
  <c r="EH131" i="1"/>
  <c r="X138" i="1"/>
  <c r="W144" i="1"/>
  <c r="W160" i="1"/>
  <c r="W162" i="1"/>
  <c r="EH206" i="1"/>
  <c r="W78" i="1"/>
  <c r="EH127" i="1"/>
  <c r="W131" i="1"/>
  <c r="EH135" i="1"/>
  <c r="X156" i="1"/>
  <c r="W174" i="1"/>
  <c r="EH175" i="1"/>
  <c r="FE177" i="1"/>
  <c r="EH201" i="1"/>
  <c r="W206" i="1"/>
  <c r="DR206" i="1" s="1"/>
  <c r="X50" i="1"/>
  <c r="FE50" i="1"/>
  <c r="EH60" i="1"/>
  <c r="W87" i="1"/>
  <c r="FE93" i="1"/>
  <c r="EH118" i="1"/>
  <c r="EH120" i="1"/>
  <c r="W175" i="1"/>
  <c r="EH179" i="1"/>
  <c r="EH185" i="1"/>
  <c r="X197" i="1"/>
  <c r="X203" i="1"/>
  <c r="X204" i="1"/>
  <c r="W39" i="1"/>
  <c r="EH43" i="1"/>
  <c r="X54" i="1"/>
  <c r="EH91" i="1"/>
  <c r="W101" i="1"/>
  <c r="EH110" i="1"/>
  <c r="EH124" i="1"/>
  <c r="X142" i="1"/>
  <c r="X175" i="1"/>
  <c r="EH205" i="1"/>
  <c r="EH32" i="1"/>
  <c r="W47" i="1"/>
  <c r="EH47" i="1"/>
  <c r="W64" i="1"/>
  <c r="X115" i="1"/>
  <c r="X151" i="1"/>
  <c r="W164" i="1"/>
  <c r="X24" i="1"/>
  <c r="W25" i="1"/>
  <c r="EH48" i="1"/>
  <c r="X113" i="1"/>
  <c r="X128" i="1"/>
  <c r="W134" i="1"/>
  <c r="DR134" i="1" s="1"/>
  <c r="EC134" i="1" s="1"/>
  <c r="X136" i="1"/>
  <c r="EH143" i="1"/>
  <c r="X147" i="1"/>
  <c r="X172" i="1"/>
  <c r="EH172" i="1"/>
  <c r="W187" i="1"/>
  <c r="X205" i="1"/>
  <c r="X29" i="1"/>
  <c r="EH30" i="1"/>
  <c r="X35" i="1"/>
  <c r="X42" i="1"/>
  <c r="EH72" i="1"/>
  <c r="EH95" i="1"/>
  <c r="EH109" i="1"/>
  <c r="EH177" i="1"/>
  <c r="X187" i="1"/>
  <c r="EH211" i="1"/>
  <c r="EH221" i="1" s="1"/>
  <c r="EL57" i="1"/>
  <c r="EV72" i="1"/>
  <c r="CE76" i="1"/>
  <c r="CE82" i="1"/>
  <c r="X86" i="1"/>
  <c r="AN87" i="1"/>
  <c r="AN88" i="1"/>
  <c r="EV146" i="1"/>
  <c r="CD146" i="1"/>
  <c r="DR146" i="1" s="1"/>
  <c r="EH152" i="1"/>
  <c r="W152" i="1"/>
  <c r="EL38" i="1"/>
  <c r="EL19" i="1"/>
  <c r="FE23" i="1"/>
  <c r="CE28" i="1"/>
  <c r="FE30" i="1"/>
  <c r="EV31" i="1"/>
  <c r="EL32" i="1"/>
  <c r="W33" i="1"/>
  <c r="EV34" i="1"/>
  <c r="EH35" i="1"/>
  <c r="AN36" i="1"/>
  <c r="EH40" i="1"/>
  <c r="FE41" i="1"/>
  <c r="AM43" i="1"/>
  <c r="FE44" i="1"/>
  <c r="AN46" i="1"/>
  <c r="X48" i="1"/>
  <c r="AM48" i="1"/>
  <c r="FE54" i="1"/>
  <c r="CD55" i="1"/>
  <c r="DR55" i="1" s="1"/>
  <c r="EC55" i="1" s="1"/>
  <c r="AN57" i="1"/>
  <c r="W58" i="1"/>
  <c r="DR58" i="1" s="1"/>
  <c r="AM58" i="1"/>
  <c r="EV59" i="1"/>
  <c r="W60" i="1"/>
  <c r="AN61" i="1"/>
  <c r="X62" i="1"/>
  <c r="FE62" i="1"/>
  <c r="AN63" i="1"/>
  <c r="AN65" i="1"/>
  <c r="CE68" i="1"/>
  <c r="EL69" i="1"/>
  <c r="EV71" i="1"/>
  <c r="AN75" i="1"/>
  <c r="EH76" i="1"/>
  <c r="CD77" i="1"/>
  <c r="DR77" i="1" s="1"/>
  <c r="EV78" i="1"/>
  <c r="CD79" i="1"/>
  <c r="FE80" i="1"/>
  <c r="EV86" i="1"/>
  <c r="EV87" i="1"/>
  <c r="FE87" i="1"/>
  <c r="X88" i="1"/>
  <c r="CE100" i="1"/>
  <c r="EL151" i="1"/>
  <c r="AM151" i="1"/>
  <c r="EH203" i="1"/>
  <c r="W203" i="1"/>
  <c r="FE37" i="1"/>
  <c r="W46" i="1"/>
  <c r="DR46" i="1" s="1"/>
  <c r="EC46" i="1" s="1"/>
  <c r="EV21" i="1"/>
  <c r="FE21" i="1"/>
  <c r="CE22" i="1"/>
  <c r="EL33" i="1"/>
  <c r="AN35" i="1"/>
  <c r="AN38" i="1"/>
  <c r="EH42" i="1"/>
  <c r="X43" i="1"/>
  <c r="AN45" i="1"/>
  <c r="EV47" i="1"/>
  <c r="AN48" i="1"/>
  <c r="EL53" i="1"/>
  <c r="EH54" i="1"/>
  <c r="EL56" i="1"/>
  <c r="X58" i="1"/>
  <c r="X60" i="1"/>
  <c r="CE77" i="1"/>
  <c r="FE79" i="1"/>
  <c r="EH82" i="1"/>
  <c r="EL84" i="1"/>
  <c r="CE87" i="1"/>
  <c r="CE89" i="1"/>
  <c r="CE90" i="1"/>
  <c r="X133" i="1"/>
  <c r="EH147" i="1"/>
  <c r="W155" i="1"/>
  <c r="EH155" i="1"/>
  <c r="EL194" i="1"/>
  <c r="AM194" i="1"/>
  <c r="DR194" i="1" s="1"/>
  <c r="W214" i="1"/>
  <c r="EH22" i="1"/>
  <c r="EV29" i="1"/>
  <c r="EV43" i="1"/>
  <c r="FE46" i="1"/>
  <c r="EV46" i="1"/>
  <c r="EV74" i="1"/>
  <c r="EV118" i="1"/>
  <c r="AM25" i="1"/>
  <c r="EH28" i="1"/>
  <c r="CE21" i="1"/>
  <c r="W22" i="1"/>
  <c r="EL22" i="1"/>
  <c r="EL23" i="1"/>
  <c r="CD25" i="1"/>
  <c r="CE26" i="1"/>
  <c r="CD29" i="1"/>
  <c r="AN30" i="1"/>
  <c r="W31" i="1"/>
  <c r="AN33" i="1"/>
  <c r="CE39" i="1"/>
  <c r="X40" i="1"/>
  <c r="K25" i="8" s="1"/>
  <c r="EL42" i="1"/>
  <c r="CE43" i="1"/>
  <c r="CE46" i="1"/>
  <c r="X51" i="1"/>
  <c r="AM51" i="1"/>
  <c r="X52" i="1"/>
  <c r="AN54" i="1"/>
  <c r="FE56" i="1"/>
  <c r="EV56" i="1"/>
  <c r="AM59" i="1"/>
  <c r="DR59" i="1" s="1"/>
  <c r="CE59" i="1"/>
  <c r="CD61" i="1"/>
  <c r="EV62" i="1"/>
  <c r="CD63" i="1"/>
  <c r="DR63" i="1" s="1"/>
  <c r="EC63" i="1" s="1"/>
  <c r="EH63" i="1"/>
  <c r="EV65" i="1"/>
  <c r="EH66" i="1"/>
  <c r="EH68" i="1"/>
  <c r="AN71" i="1"/>
  <c r="AN72" i="1"/>
  <c r="W74" i="1"/>
  <c r="DR74" i="1" s="1"/>
  <c r="EV75" i="1"/>
  <c r="FE75" i="1"/>
  <c r="X82" i="1"/>
  <c r="X84" i="1"/>
  <c r="CD85" i="1"/>
  <c r="FE129" i="1"/>
  <c r="EL145" i="1"/>
  <c r="AM145" i="1"/>
  <c r="AM165" i="1"/>
  <c r="EL165" i="1"/>
  <c r="W171" i="1"/>
  <c r="DR171" i="1" s="1"/>
  <c r="EC171" i="1" s="1"/>
  <c r="EH171" i="1"/>
  <c r="CD210" i="1"/>
  <c r="EV210" i="1"/>
  <c r="EH210" i="1"/>
  <c r="M14" i="5" s="1"/>
  <c r="AM28" i="1"/>
  <c r="EV19" i="1"/>
  <c r="FE27" i="1"/>
  <c r="EV41" i="1"/>
  <c r="EV42" i="1"/>
  <c r="FE57" i="1"/>
  <c r="CE61" i="1"/>
  <c r="AN68" i="1"/>
  <c r="FE74" i="1"/>
  <c r="EL105" i="1"/>
  <c r="AM105" i="1"/>
  <c r="EL180" i="1"/>
  <c r="AM180" i="1"/>
  <c r="CE185" i="1"/>
  <c r="AM29" i="1"/>
  <c r="CD19" i="1"/>
  <c r="FE19" i="1"/>
  <c r="W20" i="1"/>
  <c r="EV24" i="1"/>
  <c r="EH24" i="1"/>
  <c r="AN26" i="1"/>
  <c r="W27" i="1"/>
  <c r="DR27" i="1" s="1"/>
  <c r="EH29" i="1"/>
  <c r="EH36" i="1"/>
  <c r="EH37" i="1"/>
  <c r="FE38" i="1"/>
  <c r="FE48" i="1"/>
  <c r="EL49" i="1"/>
  <c r="EH50" i="1"/>
  <c r="CE56" i="1"/>
  <c r="CE57" i="1"/>
  <c r="FE58" i="1"/>
  <c r="CE66" i="1"/>
  <c r="X68" i="1"/>
  <c r="EV69" i="1"/>
  <c r="EH69" i="1"/>
  <c r="FE70" i="1"/>
  <c r="AN74" i="1"/>
  <c r="AN77" i="1"/>
  <c r="AN81" i="1"/>
  <c r="EH88" i="1"/>
  <c r="EH105" i="1"/>
  <c r="W105" i="1"/>
  <c r="AN110" i="1"/>
  <c r="FE163" i="1"/>
  <c r="EV169" i="1"/>
  <c r="CD169" i="1"/>
  <c r="CD213" i="1"/>
  <c r="CD222" i="1" s="1"/>
  <c r="CE99" i="1"/>
  <c r="EV101" i="1"/>
  <c r="EL104" i="1"/>
  <c r="EV108" i="1"/>
  <c r="CE112" i="1"/>
  <c r="FE114" i="1"/>
  <c r="FE115" i="1"/>
  <c r="CE123" i="1"/>
  <c r="FE123" i="1"/>
  <c r="FE125" i="1"/>
  <c r="AN128" i="1"/>
  <c r="CE131" i="1"/>
  <c r="EL134" i="1"/>
  <c r="X135" i="1"/>
  <c r="CE137" i="1"/>
  <c r="EH138" i="1"/>
  <c r="AN140" i="1"/>
  <c r="EL141" i="1"/>
  <c r="EH151" i="1"/>
  <c r="X155" i="1"/>
  <c r="AN165" i="1"/>
  <c r="EL179" i="1"/>
  <c r="FE191" i="1"/>
  <c r="EH195" i="1"/>
  <c r="EL195" i="1"/>
  <c r="X198" i="1"/>
  <c r="EH198" i="1"/>
  <c r="AN202" i="1"/>
  <c r="EL90" i="1"/>
  <c r="EV92" i="1"/>
  <c r="CE93" i="1"/>
  <c r="FE97" i="1"/>
  <c r="EL98" i="1"/>
  <c r="EH99" i="1"/>
  <c r="EL99" i="1"/>
  <c r="X100" i="1"/>
  <c r="AN100" i="1"/>
  <c r="FE101" i="1"/>
  <c r="CE102" i="1"/>
  <c r="EV103" i="1"/>
  <c r="X105" i="1"/>
  <c r="EV107" i="1"/>
  <c r="CD108" i="1"/>
  <c r="EL108" i="1"/>
  <c r="W109" i="1"/>
  <c r="AM112" i="1"/>
  <c r="EH114" i="1"/>
  <c r="AN114" i="1"/>
  <c r="CE117" i="1"/>
  <c r="CE119" i="1"/>
  <c r="EH119" i="1"/>
  <c r="EL122" i="1"/>
  <c r="EL123" i="1"/>
  <c r="FE126" i="1"/>
  <c r="FE133" i="1"/>
  <c r="EL142" i="1"/>
  <c r="EV145" i="1"/>
  <c r="EL158" i="1"/>
  <c r="EL163" i="1"/>
  <c r="CE169" i="1"/>
  <c r="X170" i="1"/>
  <c r="EL174" i="1"/>
  <c r="CE176" i="1"/>
  <c r="EL176" i="1"/>
  <c r="W177" i="1"/>
  <c r="CE178" i="1"/>
  <c r="W179" i="1"/>
  <c r="AM179" i="1"/>
  <c r="EV184" i="1"/>
  <c r="EL184" i="1"/>
  <c r="FE187" i="1"/>
  <c r="AM188" i="1"/>
  <c r="FE189" i="1"/>
  <c r="EV189" i="1"/>
  <c r="AN194" i="1"/>
  <c r="W195" i="1"/>
  <c r="AM195" i="1"/>
  <c r="EH197" i="1"/>
  <c r="EH209" i="1"/>
  <c r="DR222" i="1"/>
  <c r="EH126" i="1"/>
  <c r="AM130" i="1"/>
  <c r="X131" i="1"/>
  <c r="AN134" i="1"/>
  <c r="AM136" i="1"/>
  <c r="EH137" i="1"/>
  <c r="EL137" i="1"/>
  <c r="EL138" i="1"/>
  <c r="AN141" i="1"/>
  <c r="AN142" i="1"/>
  <c r="X144" i="1"/>
  <c r="CD145" i="1"/>
  <c r="EL146" i="1"/>
  <c r="AN149" i="1"/>
  <c r="EH150" i="1"/>
  <c r="AN153" i="1"/>
  <c r="CE153" i="1"/>
  <c r="CE155" i="1"/>
  <c r="AN158" i="1"/>
  <c r="CE159" i="1"/>
  <c r="EH159" i="1"/>
  <c r="EL162" i="1"/>
  <c r="CE164" i="1"/>
  <c r="AN166" i="1"/>
  <c r="CE167" i="1"/>
  <c r="EH167" i="1"/>
  <c r="FE170" i="1"/>
  <c r="X176" i="1"/>
  <c r="AN176" i="1"/>
  <c r="EV177" i="1"/>
  <c r="X188" i="1"/>
  <c r="AN188" i="1"/>
  <c r="X192" i="1"/>
  <c r="AN192" i="1"/>
  <c r="EV196" i="1"/>
  <c r="EL196" i="1"/>
  <c r="FE200" i="1"/>
  <c r="EV201" i="1"/>
  <c r="X208" i="1"/>
  <c r="AN208" i="1"/>
  <c r="EL208" i="1"/>
  <c r="W209" i="1"/>
  <c r="EH94" i="1"/>
  <c r="CE95" i="1"/>
  <c r="EC98" i="1"/>
  <c r="W102" i="1"/>
  <c r="AM102" i="1"/>
  <c r="EV105" i="1"/>
  <c r="EH106" i="1"/>
  <c r="CE108" i="1"/>
  <c r="FE109" i="1"/>
  <c r="EL114" i="1"/>
  <c r="EV115" i="1"/>
  <c r="W118" i="1"/>
  <c r="AM119" i="1"/>
  <c r="EL190" i="1"/>
  <c r="FE199" i="1"/>
  <c r="FE89" i="1"/>
  <c r="AM92" i="1"/>
  <c r="EH93" i="1"/>
  <c r="EL95" i="1"/>
  <c r="EH107" i="1"/>
  <c r="W110" i="1"/>
  <c r="AM110" i="1"/>
  <c r="EH111" i="1"/>
  <c r="EL111" i="1"/>
  <c r="EV114" i="1"/>
  <c r="W120" i="1"/>
  <c r="AM120" i="1"/>
  <c r="W124" i="1"/>
  <c r="AM124" i="1"/>
  <c r="EV126" i="1"/>
  <c r="X127" i="1"/>
  <c r="AN127" i="1"/>
  <c r="EH134" i="1"/>
  <c r="X137" i="1"/>
  <c r="CE139" i="1"/>
  <c r="FE139" i="1"/>
  <c r="FE142" i="1"/>
  <c r="AM143" i="1"/>
  <c r="AN146" i="1"/>
  <c r="EV147" i="1"/>
  <c r="EH148" i="1"/>
  <c r="EV154" i="1"/>
  <c r="FE157" i="1"/>
  <c r="AN159" i="1"/>
  <c r="X162" i="1"/>
  <c r="X164" i="1"/>
  <c r="AM164" i="1"/>
  <c r="X168" i="1"/>
  <c r="AM178" i="1"/>
  <c r="DR178" i="1" s="1"/>
  <c r="EC178" i="1" s="1"/>
  <c r="W181" i="1"/>
  <c r="EV181" i="1"/>
  <c r="EH182" i="1"/>
  <c r="EH183" i="1"/>
  <c r="FE185" i="1"/>
  <c r="W190" i="1"/>
  <c r="AM190" i="1"/>
  <c r="FE190" i="1"/>
  <c r="CE191" i="1"/>
  <c r="EV192" i="1"/>
  <c r="EH193" i="1"/>
  <c r="EV195" i="1"/>
  <c r="CE196" i="1"/>
  <c r="EV197" i="1"/>
  <c r="EH199" i="1"/>
  <c r="FE202" i="1"/>
  <c r="FE205" i="1"/>
  <c r="W207" i="1"/>
  <c r="EL207" i="1"/>
  <c r="FE91" i="1"/>
  <c r="AN92" i="1"/>
  <c r="AN93" i="1"/>
  <c r="W95" i="1"/>
  <c r="AM95" i="1"/>
  <c r="EL100" i="1"/>
  <c r="AM106" i="1"/>
  <c r="DR106" i="1" s="1"/>
  <c r="EC106" i="1" s="1"/>
  <c r="X108" i="1"/>
  <c r="AN108" i="1"/>
  <c r="CE109" i="1"/>
  <c r="EV112" i="1"/>
  <c r="EH113" i="1"/>
  <c r="CD114" i="1"/>
  <c r="AN117" i="1"/>
  <c r="X124" i="1"/>
  <c r="FE131" i="1"/>
  <c r="AN133" i="1"/>
  <c r="FE137" i="1"/>
  <c r="EV137" i="1"/>
  <c r="DT138" i="1"/>
  <c r="EE138" i="1" s="1"/>
  <c r="EL139" i="1"/>
  <c r="EH140" i="1"/>
  <c r="CE142" i="1"/>
  <c r="AN143" i="1"/>
  <c r="CE147" i="1"/>
  <c r="EL148" i="1"/>
  <c r="FE162" i="1"/>
  <c r="EC163" i="1"/>
  <c r="EH163" i="1"/>
  <c r="EV163" i="1"/>
  <c r="AN164" i="1"/>
  <c r="AN167" i="1"/>
  <c r="EV171" i="1"/>
  <c r="FE174" i="1"/>
  <c r="FE175" i="1"/>
  <c r="X181" i="1"/>
  <c r="FE181" i="1"/>
  <c r="EL182" i="1"/>
  <c r="CE182" i="1"/>
  <c r="W183" i="1"/>
  <c r="AM183" i="1"/>
  <c r="EL187" i="1"/>
  <c r="EV188" i="1"/>
  <c r="CD192" i="1"/>
  <c r="W193" i="1"/>
  <c r="EV193" i="1"/>
  <c r="CE197" i="1"/>
  <c r="EL198" i="1"/>
  <c r="AN199" i="1"/>
  <c r="AM200" i="1"/>
  <c r="W201" i="1"/>
  <c r="AN201" i="1"/>
  <c r="X207" i="1"/>
  <c r="FE90" i="1"/>
  <c r="X93" i="1"/>
  <c r="X95" i="1"/>
  <c r="AN95" i="1"/>
  <c r="EV102" i="1"/>
  <c r="CE104" i="1"/>
  <c r="X107" i="1"/>
  <c r="FE108" i="1"/>
  <c r="X111" i="1"/>
  <c r="FE120" i="1"/>
  <c r="EV121" i="1"/>
  <c r="EV122" i="1"/>
  <c r="EH130" i="1"/>
  <c r="X132" i="1"/>
  <c r="AN132" i="1"/>
  <c r="FE145" i="1"/>
  <c r="X148" i="1"/>
  <c r="DU149" i="1"/>
  <c r="EF149" i="1" s="1"/>
  <c r="FE152" i="1"/>
  <c r="EH156" i="1"/>
  <c r="CE158" i="1"/>
  <c r="CE162" i="1"/>
  <c r="EV162" i="1"/>
  <c r="CE172" i="1"/>
  <c r="EH178" i="1"/>
  <c r="AN183" i="1"/>
  <c r="CE188" i="1"/>
  <c r="EL189" i="1"/>
  <c r="CE192" i="1"/>
  <c r="X193" i="1"/>
  <c r="EH194" i="1"/>
  <c r="X196" i="1"/>
  <c r="AN196" i="1"/>
  <c r="CE198" i="1"/>
  <c r="EV199" i="1"/>
  <c r="X200" i="1"/>
  <c r="X201" i="1"/>
  <c r="CE209" i="1"/>
  <c r="AU162" i="1"/>
  <c r="DU163" i="1"/>
  <c r="EF163" i="1" s="1"/>
  <c r="DG163" i="1"/>
  <c r="DZ164" i="1"/>
  <c r="DZ165" i="1"/>
  <c r="BB166" i="1"/>
  <c r="BV166" i="1" s="1"/>
  <c r="BI167" i="1"/>
  <c r="AN169" i="1"/>
  <c r="AN170" i="1"/>
  <c r="CL170" i="1"/>
  <c r="X174" i="1"/>
  <c r="CE174" i="1"/>
  <c r="CS175" i="1"/>
  <c r="DZ175" i="1"/>
  <c r="CE179" i="1"/>
  <c r="DN182" i="1"/>
  <c r="DG182" i="1"/>
  <c r="CL186" i="1"/>
  <c r="AE188" i="1"/>
  <c r="BX189" i="1"/>
  <c r="BP189" i="1"/>
  <c r="X191" i="1"/>
  <c r="CL191" i="1"/>
  <c r="BX192" i="1"/>
  <c r="DU192" i="1" s="1"/>
  <c r="EF192" i="1" s="1"/>
  <c r="CZ193" i="1"/>
  <c r="X195" i="1"/>
  <c r="DZ195" i="1"/>
  <c r="AE196" i="1"/>
  <c r="AU196" i="1"/>
  <c r="CL196" i="1"/>
  <c r="BX162" i="1"/>
  <c r="DU162" i="1" s="1"/>
  <c r="EF162" i="1" s="1"/>
  <c r="AE168" i="1"/>
  <c r="CE168" i="1"/>
  <c r="BX171" i="1"/>
  <c r="BP172" i="1"/>
  <c r="BW175" i="1"/>
  <c r="AN178" i="1"/>
  <c r="BB179" i="1"/>
  <c r="BB180" i="1"/>
  <c r="BB181" i="1"/>
  <c r="CZ181" i="1"/>
  <c r="DG183" i="1"/>
  <c r="BB184" i="1"/>
  <c r="BV184" i="1" s="1"/>
  <c r="DO188" i="1"/>
  <c r="DM188" i="1" s="1"/>
  <c r="BW190" i="1"/>
  <c r="DO190" i="1"/>
  <c r="AN191" i="1"/>
  <c r="BP192" i="1"/>
  <c r="CS192" i="1"/>
  <c r="AN193" i="1"/>
  <c r="AN195" i="1"/>
  <c r="DZ196" i="1"/>
  <c r="DZ197" i="1"/>
  <c r="AE163" i="1"/>
  <c r="CE163" i="1"/>
  <c r="BW169" i="1"/>
  <c r="BI170" i="1"/>
  <c r="DZ171" i="1"/>
  <c r="BW173" i="1"/>
  <c r="DT173" i="1" s="1"/>
  <c r="CL166" i="1"/>
  <c r="CS167" i="1"/>
  <c r="CL174" i="1"/>
  <c r="BW176" i="1"/>
  <c r="DO176" i="1"/>
  <c r="AN177" i="1"/>
  <c r="CL177" i="1"/>
  <c r="X179" i="1"/>
  <c r="X180" i="1"/>
  <c r="AN180" i="1"/>
  <c r="CL180" i="1"/>
  <c r="AN181" i="1"/>
  <c r="CL181" i="1"/>
  <c r="CE183" i="1"/>
  <c r="CZ185" i="1"/>
  <c r="DN187" i="1"/>
  <c r="DG187" i="1"/>
  <c r="CS193" i="1"/>
  <c r="AE194" i="1"/>
  <c r="BW164" i="1"/>
  <c r="DO165" i="1"/>
  <c r="DM165" i="1" s="1"/>
  <c r="BP170" i="1"/>
  <c r="DO170" i="1"/>
  <c r="AE171" i="1"/>
  <c r="DG172" i="1"/>
  <c r="BW174" i="1"/>
  <c r="DT174" i="1" s="1"/>
  <c r="DG174" i="1"/>
  <c r="BB175" i="1"/>
  <c r="CZ175" i="1"/>
  <c r="BX176" i="1"/>
  <c r="X177" i="1"/>
  <c r="BI177" i="1"/>
  <c r="DZ177" i="1"/>
  <c r="AE178" i="1"/>
  <c r="AU178" i="1"/>
  <c r="BI179" i="1"/>
  <c r="DZ179" i="1"/>
  <c r="BI180" i="1"/>
  <c r="DZ180" i="1"/>
  <c r="BI181" i="1"/>
  <c r="AE182" i="1"/>
  <c r="BI182" i="1"/>
  <c r="BV182" i="1" s="1"/>
  <c r="BW182" i="1"/>
  <c r="BX184" i="1"/>
  <c r="AN185" i="1"/>
  <c r="CL185" i="1"/>
  <c r="AU187" i="1"/>
  <c r="DO187" i="1"/>
  <c r="BB188" i="1"/>
  <c r="CZ188" i="1"/>
  <c r="AN189" i="1"/>
  <c r="AE190" i="1"/>
  <c r="BI190" i="1"/>
  <c r="AU191" i="1"/>
  <c r="DZ192" i="1"/>
  <c r="AU194" i="1"/>
  <c r="AU195" i="1"/>
  <c r="CE195" i="1"/>
  <c r="DO195" i="1"/>
  <c r="BB196" i="1"/>
  <c r="BB197" i="1"/>
  <c r="BI165" i="1"/>
  <c r="BX175" i="1"/>
  <c r="DU175" i="1" s="1"/>
  <c r="EF175" i="1" s="1"/>
  <c r="CZ192" i="1"/>
  <c r="BI162" i="1"/>
  <c r="DG162" i="1"/>
  <c r="CL164" i="1"/>
  <c r="BX166" i="1"/>
  <c r="AN168" i="1"/>
  <c r="BI168" i="1"/>
  <c r="BX169" i="1"/>
  <c r="DU169" i="1" s="1"/>
  <c r="EF169" i="1" s="1"/>
  <c r="BB170" i="1"/>
  <c r="CZ170" i="1"/>
  <c r="CS172" i="1"/>
  <c r="X173" i="1"/>
  <c r="AN173" i="1"/>
  <c r="DO174" i="1"/>
  <c r="DU174" i="1" s="1"/>
  <c r="EF174" i="1" s="1"/>
  <c r="AN175" i="1"/>
  <c r="BB176" i="1"/>
  <c r="CS178" i="1"/>
  <c r="AE179" i="1"/>
  <c r="AU179" i="1"/>
  <c r="BW180" i="1"/>
  <c r="DT180" i="1" s="1"/>
  <c r="X183" i="1"/>
  <c r="BW184" i="1"/>
  <c r="DT184" i="1" s="1"/>
  <c r="DZ184" i="1"/>
  <c r="CZ186" i="1"/>
  <c r="CL188" i="1"/>
  <c r="CS189" i="1"/>
  <c r="AE192" i="1"/>
  <c r="CZ195" i="1"/>
  <c r="AN197" i="1"/>
  <c r="CL197" i="1"/>
  <c r="DM155" i="1"/>
  <c r="DM127" i="1"/>
  <c r="AN91" i="1"/>
  <c r="BI91" i="1"/>
  <c r="CE92" i="1"/>
  <c r="DO92" i="1"/>
  <c r="DU92" i="1" s="1"/>
  <c r="EF92" i="1" s="1"/>
  <c r="CZ93" i="1"/>
  <c r="BI95" i="1"/>
  <c r="CS96" i="1"/>
  <c r="BP98" i="1"/>
  <c r="DG98" i="1"/>
  <c r="BI99" i="1"/>
  <c r="AN101" i="1"/>
  <c r="CL101" i="1"/>
  <c r="X102" i="1"/>
  <c r="AE103" i="1"/>
  <c r="AU103" i="1"/>
  <c r="BW104" i="1"/>
  <c r="DT104" i="1" s="1"/>
  <c r="CS104" i="1"/>
  <c r="AN105" i="1"/>
  <c r="DZ105" i="1"/>
  <c r="AE106" i="1"/>
  <c r="BI106" i="1"/>
  <c r="BV106" i="1" s="1"/>
  <c r="BW106" i="1"/>
  <c r="BB108" i="1"/>
  <c r="CL112" i="1"/>
  <c r="CE113" i="1"/>
  <c r="BP114" i="1"/>
  <c r="BV114" i="1" s="1"/>
  <c r="AN116" i="1"/>
  <c r="BW116" i="1"/>
  <c r="DZ116" i="1"/>
  <c r="BW117" i="1"/>
  <c r="CL117" i="1"/>
  <c r="AE121" i="1"/>
  <c r="DO121" i="1"/>
  <c r="DM121" i="1" s="1"/>
  <c r="BX122" i="1"/>
  <c r="DU122" i="1" s="1"/>
  <c r="EF122" i="1" s="1"/>
  <c r="BP122" i="1"/>
  <c r="CE122" i="1"/>
  <c r="AU123" i="1"/>
  <c r="BB124" i="1"/>
  <c r="AN125" i="1"/>
  <c r="CL93" i="1"/>
  <c r="DN94" i="1"/>
  <c r="DG94" i="1"/>
  <c r="DG95" i="1"/>
  <c r="CE98" i="1"/>
  <c r="DG99" i="1"/>
  <c r="BW100" i="1"/>
  <c r="DT100" i="1" s="1"/>
  <c r="DZ100" i="1"/>
  <c r="DN102" i="1"/>
  <c r="DM102" i="1" s="1"/>
  <c r="BX103" i="1"/>
  <c r="DO103" i="1"/>
  <c r="DN105" i="1"/>
  <c r="DM105" i="1" s="1"/>
  <c r="DG106" i="1"/>
  <c r="CZ108" i="1"/>
  <c r="CL110" i="1"/>
  <c r="BP120" i="1"/>
  <c r="CZ122" i="1"/>
  <c r="BP123" i="1"/>
  <c r="DO123" i="1"/>
  <c r="DU123" i="1" s="1"/>
  <c r="EF123" i="1" s="1"/>
  <c r="CZ125" i="1"/>
  <c r="BX91" i="1"/>
  <c r="DU91" i="1" s="1"/>
  <c r="EF91" i="1" s="1"/>
  <c r="DN91" i="1"/>
  <c r="DN92" i="1"/>
  <c r="DG93" i="1"/>
  <c r="CS94" i="1"/>
  <c r="AN98" i="1"/>
  <c r="BP103" i="1"/>
  <c r="CE103" i="1"/>
  <c r="DN103" i="1"/>
  <c r="DT103" i="1" s="1"/>
  <c r="BB104" i="1"/>
  <c r="AE105" i="1"/>
  <c r="CE105" i="1"/>
  <c r="DN106" i="1"/>
  <c r="DZ108" i="1"/>
  <c r="DN109" i="1"/>
  <c r="AN111" i="1"/>
  <c r="BB113" i="1"/>
  <c r="CZ113" i="1"/>
  <c r="DZ114" i="1"/>
  <c r="BB115" i="1"/>
  <c r="AU116" i="1"/>
  <c r="BB117" i="1"/>
  <c r="BP121" i="1"/>
  <c r="CS121" i="1"/>
  <c r="CL125" i="1"/>
  <c r="X90" i="1"/>
  <c r="BP91" i="1"/>
  <c r="DZ91" i="1"/>
  <c r="DN93" i="1"/>
  <c r="CE94" i="1"/>
  <c r="BP101" i="1"/>
  <c r="BW102" i="1"/>
  <c r="CL115" i="1"/>
  <c r="CE116" i="1"/>
  <c r="X123" i="1"/>
  <c r="BV92" i="1"/>
  <c r="CS93" i="1"/>
  <c r="BB95" i="1"/>
  <c r="CZ96" i="1"/>
  <c r="BB99" i="1"/>
  <c r="DG108" i="1"/>
  <c r="AE109" i="1"/>
  <c r="BP109" i="1"/>
  <c r="AN113" i="1"/>
  <c r="BW115" i="1"/>
  <c r="AU119" i="1"/>
  <c r="AU90" i="1"/>
  <c r="BV90" i="1" s="1"/>
  <c r="DG92" i="1"/>
  <c r="AU93" i="1"/>
  <c r="AN94" i="1"/>
  <c r="X96" i="1"/>
  <c r="AN96" i="1"/>
  <c r="BW97" i="1"/>
  <c r="BB101" i="1"/>
  <c r="DZ102" i="1"/>
  <c r="CE106" i="1"/>
  <c r="BX108" i="1"/>
  <c r="BW111" i="1"/>
  <c r="BW114" i="1"/>
  <c r="BB116" i="1"/>
  <c r="X120" i="1"/>
  <c r="BP124" i="1"/>
  <c r="DO90" i="1"/>
  <c r="BX93" i="1"/>
  <c r="AN99" i="1"/>
  <c r="DO107" i="1"/>
  <c r="CE110" i="1"/>
  <c r="AU112" i="1"/>
  <c r="AE114" i="1"/>
  <c r="CS115" i="1"/>
  <c r="BP119" i="1"/>
  <c r="BI120" i="1"/>
  <c r="AE122" i="1"/>
  <c r="AE55" i="1"/>
  <c r="AU55" i="1"/>
  <c r="BV55" i="1" s="1"/>
  <c r="CE55" i="1"/>
  <c r="DN55" i="1"/>
  <c r="DZ56" i="1"/>
  <c r="AN58" i="1"/>
  <c r="BI60" i="1"/>
  <c r="CL62" i="1"/>
  <c r="CL64" i="1"/>
  <c r="DO66" i="1"/>
  <c r="AN67" i="1"/>
  <c r="CZ67" i="1"/>
  <c r="CL69" i="1"/>
  <c r="BB71" i="1"/>
  <c r="BV71" i="1" s="1"/>
  <c r="BW73" i="1"/>
  <c r="DO81" i="1"/>
  <c r="DM81" i="1" s="1"/>
  <c r="CL85" i="1"/>
  <c r="BB86" i="1"/>
  <c r="AU89" i="1"/>
  <c r="CL89" i="1"/>
  <c r="DO85" i="1"/>
  <c r="AE61" i="1"/>
  <c r="BW62" i="1"/>
  <c r="DG63" i="1"/>
  <c r="DT65" i="1"/>
  <c r="EE65" i="1" s="1"/>
  <c r="CS70" i="1"/>
  <c r="DO71" i="1"/>
  <c r="DU71" i="1" s="1"/>
  <c r="EF71" i="1" s="1"/>
  <c r="BB72" i="1"/>
  <c r="BP74" i="1"/>
  <c r="BX78" i="1"/>
  <c r="DU78" i="1" s="1"/>
  <c r="EF78" i="1" s="1"/>
  <c r="CL79" i="1"/>
  <c r="DO80" i="1"/>
  <c r="AE87" i="1"/>
  <c r="BB88" i="1"/>
  <c r="DU87" i="1"/>
  <c r="EF87" i="1" s="1"/>
  <c r="CL55" i="1"/>
  <c r="BI56" i="1"/>
  <c r="DG56" i="1"/>
  <c r="DZ58" i="1"/>
  <c r="BI62" i="1"/>
  <c r="BW63" i="1"/>
  <c r="DT63" i="1" s="1"/>
  <c r="AN64" i="1"/>
  <c r="DN66" i="1"/>
  <c r="AU67" i="1"/>
  <c r="DN68" i="1"/>
  <c r="DN70" i="1"/>
  <c r="DM70" i="1" s="1"/>
  <c r="CS73" i="1"/>
  <c r="DO74" i="1"/>
  <c r="DG75" i="1"/>
  <c r="DZ75" i="1"/>
  <c r="CS78" i="1"/>
  <c r="X79" i="1"/>
  <c r="DG79" i="1"/>
  <c r="AU82" i="1"/>
  <c r="CZ84" i="1"/>
  <c r="CS85" i="1"/>
  <c r="AN86" i="1"/>
  <c r="AU87" i="1"/>
  <c r="DG87" i="1"/>
  <c r="DZ87" i="1"/>
  <c r="BX88" i="1"/>
  <c r="BP89" i="1"/>
  <c r="CS89" i="1"/>
  <c r="DM54" i="1"/>
  <c r="CL54" i="1"/>
  <c r="DN56" i="1"/>
  <c r="AE57" i="1"/>
  <c r="BI57" i="1"/>
  <c r="AU58" i="1"/>
  <c r="BB59" i="1"/>
  <c r="CE60" i="1"/>
  <c r="CL61" i="1"/>
  <c r="BX66" i="1"/>
  <c r="BW71" i="1"/>
  <c r="DN71" i="1"/>
  <c r="DT71" i="1" s="1"/>
  <c r="DO72" i="1"/>
  <c r="BW75" i="1"/>
  <c r="DO76" i="1"/>
  <c r="BP82" i="1"/>
  <c r="CS82" i="1"/>
  <c r="BI86" i="1"/>
  <c r="DO88" i="1"/>
  <c r="DM88" i="1" s="1"/>
  <c r="BW57" i="1"/>
  <c r="DT57" i="1" s="1"/>
  <c r="DO62" i="1"/>
  <c r="X66" i="1"/>
  <c r="BX67" i="1"/>
  <c r="DU69" i="1"/>
  <c r="EF69" i="1" s="1"/>
  <c r="CS69" i="1"/>
  <c r="AN76" i="1"/>
  <c r="AU77" i="1"/>
  <c r="DM69" i="1"/>
  <c r="BW54" i="1"/>
  <c r="DT54" i="1" s="1"/>
  <c r="BP56" i="1"/>
  <c r="CL57" i="1"/>
  <c r="DZ59" i="1"/>
  <c r="BX62" i="1"/>
  <c r="BP62" i="1"/>
  <c r="DZ67" i="1"/>
  <c r="DO79" i="1"/>
  <c r="DM79" i="1" s="1"/>
  <c r="BB80" i="1"/>
  <c r="AE81" i="1"/>
  <c r="BB82" i="1"/>
  <c r="BI84" i="1"/>
  <c r="AU86" i="1"/>
  <c r="BW87" i="1"/>
  <c r="AN89" i="1"/>
  <c r="BX54" i="1"/>
  <c r="DU54" i="1" s="1"/>
  <c r="EF54" i="1" s="1"/>
  <c r="CS54" i="1"/>
  <c r="DO55" i="1"/>
  <c r="DU55" i="1" s="1"/>
  <c r="CL58" i="1"/>
  <c r="AE59" i="1"/>
  <c r="CZ62" i="1"/>
  <c r="AE63" i="1"/>
  <c r="CZ64" i="1"/>
  <c r="CL65" i="1"/>
  <c r="CL68" i="1"/>
  <c r="DO68" i="1"/>
  <c r="CZ69" i="1"/>
  <c r="AN70" i="1"/>
  <c r="CL70" i="1"/>
  <c r="CZ73" i="1"/>
  <c r="BI74" i="1"/>
  <c r="DN75" i="1"/>
  <c r="CL77" i="1"/>
  <c r="DO77" i="1"/>
  <c r="CZ78" i="1"/>
  <c r="CE79" i="1"/>
  <c r="AU81" i="1"/>
  <c r="BV81" i="1" s="1"/>
  <c r="DZ82" i="1"/>
  <c r="AE83" i="1"/>
  <c r="CS84" i="1"/>
  <c r="BI85" i="1"/>
  <c r="AE86" i="1"/>
  <c r="BP86" i="1"/>
  <c r="X87" i="1"/>
  <c r="AE88" i="1"/>
  <c r="BW88" i="1"/>
  <c r="DT88" i="1" s="1"/>
  <c r="CS88" i="1"/>
  <c r="DP211" i="1"/>
  <c r="DP221" i="1" s="1"/>
  <c r="W211" i="1"/>
  <c r="DW221" i="1"/>
  <c r="AM212" i="1"/>
  <c r="W215" i="1"/>
  <c r="DR215" i="1" s="1"/>
  <c r="CS215" i="1"/>
  <c r="AU210" i="1"/>
  <c r="DN210" i="1"/>
  <c r="DN214" i="1"/>
  <c r="EL214" i="1"/>
  <c r="BB215" i="1"/>
  <c r="AM210" i="1"/>
  <c r="CL211" i="1"/>
  <c r="CL221" i="1" s="1"/>
  <c r="AM214" i="1"/>
  <c r="CL215" i="1"/>
  <c r="DN212" i="1"/>
  <c r="AM198" i="1"/>
  <c r="DR198" i="1" s="1"/>
  <c r="BI201" i="1"/>
  <c r="CZ201" i="1"/>
  <c r="EH202" i="1"/>
  <c r="EL203" i="1"/>
  <c r="BB203" i="1"/>
  <c r="EV205" i="1"/>
  <c r="X206" i="1"/>
  <c r="DO206" i="1"/>
  <c r="DU206" i="1" s="1"/>
  <c r="EF206" i="1" s="1"/>
  <c r="CS206" i="1"/>
  <c r="BX207" i="1"/>
  <c r="DU207" i="1" s="1"/>
  <c r="EF207" i="1" s="1"/>
  <c r="BP207" i="1"/>
  <c r="FE207" i="1"/>
  <c r="AE208" i="1"/>
  <c r="BV208" i="1"/>
  <c r="CZ208" i="1"/>
  <c r="DO208" i="1"/>
  <c r="DM208" i="1" s="1"/>
  <c r="FE208" i="1"/>
  <c r="BI209" i="1"/>
  <c r="FE209" i="1"/>
  <c r="DU199" i="1"/>
  <c r="EF199" i="1" s="1"/>
  <c r="W200" i="1"/>
  <c r="EH200" i="1"/>
  <c r="EV202" i="1"/>
  <c r="BW204" i="1"/>
  <c r="DT204" i="1" s="1"/>
  <c r="BW205" i="1"/>
  <c r="DO205" i="1"/>
  <c r="BW207" i="1"/>
  <c r="BB207" i="1"/>
  <c r="DJ208" i="1"/>
  <c r="DP208" i="1" s="1"/>
  <c r="BW209" i="1"/>
  <c r="AU209" i="1"/>
  <c r="AU199" i="1"/>
  <c r="CD199" i="1"/>
  <c r="DN199" i="1"/>
  <c r="DM199" i="1" s="1"/>
  <c r="EL199" i="1"/>
  <c r="BX201" i="1"/>
  <c r="DU201" i="1" s="1"/>
  <c r="EF201" i="1" s="1"/>
  <c r="X202" i="1"/>
  <c r="BW203" i="1"/>
  <c r="EV204" i="1"/>
  <c r="AU205" i="1"/>
  <c r="BS206" i="1"/>
  <c r="BW206" i="1"/>
  <c r="DT206" i="1" s="1"/>
  <c r="CD208" i="1"/>
  <c r="BX209" i="1"/>
  <c r="DU209" i="1" s="1"/>
  <c r="EF209" i="1" s="1"/>
  <c r="DN209" i="1"/>
  <c r="DM209" i="1" s="1"/>
  <c r="DT200" i="1"/>
  <c r="CS201" i="1"/>
  <c r="EH204" i="1"/>
  <c r="BX205" i="1"/>
  <c r="AN207" i="1"/>
  <c r="EH208" i="1"/>
  <c r="W208" i="1"/>
  <c r="DN198" i="1"/>
  <c r="EL201" i="1"/>
  <c r="FE203" i="1"/>
  <c r="AM199" i="1"/>
  <c r="AM201" i="1"/>
  <c r="BS202" i="1"/>
  <c r="DP202" i="1" s="1"/>
  <c r="BW202" i="1"/>
  <c r="DT202" i="1" s="1"/>
  <c r="BX203" i="1"/>
  <c r="DU203" i="1" s="1"/>
  <c r="EF203" i="1" s="1"/>
  <c r="BP203" i="1"/>
  <c r="EV203" i="1"/>
  <c r="CD203" i="1"/>
  <c r="CS203" i="1"/>
  <c r="EL205" i="1"/>
  <c r="DN205" i="1"/>
  <c r="DN207" i="1"/>
  <c r="DM207" i="1" s="1"/>
  <c r="DZ207" i="1"/>
  <c r="AM209" i="1"/>
  <c r="EL209" i="1"/>
  <c r="DT201" i="1"/>
  <c r="FE204" i="1"/>
  <c r="EV206" i="1"/>
  <c r="DN203" i="1"/>
  <c r="DM203" i="1" s="1"/>
  <c r="EC205" i="1"/>
  <c r="CD207" i="1"/>
  <c r="CS207" i="1"/>
  <c r="X186" i="1"/>
  <c r="EV186" i="1"/>
  <c r="AN187" i="1"/>
  <c r="BB187" i="1"/>
  <c r="DN189" i="1"/>
  <c r="DQ192" i="1"/>
  <c r="CZ196" i="1"/>
  <c r="DO196" i="1"/>
  <c r="DM196" i="1" s="1"/>
  <c r="FE196" i="1"/>
  <c r="BI197" i="1"/>
  <c r="FE197" i="1"/>
  <c r="BW197" i="1"/>
  <c r="AU197" i="1"/>
  <c r="EH188" i="1"/>
  <c r="DN193" i="1"/>
  <c r="DJ196" i="1"/>
  <c r="DP196" i="1" s="1"/>
  <c r="W188" i="1"/>
  <c r="CS188" i="1"/>
  <c r="BI189" i="1"/>
  <c r="EL191" i="1"/>
  <c r="BB191" i="1"/>
  <c r="BW192" i="1"/>
  <c r="DT192" i="1" s="1"/>
  <c r="EH196" i="1"/>
  <c r="W196" i="1"/>
  <c r="CD196" i="1"/>
  <c r="BX197" i="1"/>
  <c r="DN197" i="1"/>
  <c r="DM197" i="1" s="1"/>
  <c r="CD187" i="1"/>
  <c r="BW189" i="1"/>
  <c r="DO189" i="1"/>
  <c r="BX191" i="1"/>
  <c r="DZ191" i="1"/>
  <c r="FE186" i="1"/>
  <c r="BW193" i="1"/>
  <c r="AU193" i="1"/>
  <c r="CD188" i="1"/>
  <c r="CS187" i="1"/>
  <c r="BW188" i="1"/>
  <c r="DT188" i="1" s="1"/>
  <c r="EH192" i="1"/>
  <c r="AM193" i="1"/>
  <c r="EL193" i="1"/>
  <c r="EV191" i="1"/>
  <c r="CD191" i="1"/>
  <c r="BW191" i="1"/>
  <c r="DT191" i="1" s="1"/>
  <c r="W192" i="1"/>
  <c r="X194" i="1"/>
  <c r="DO194" i="1"/>
  <c r="CS194" i="1"/>
  <c r="AM197" i="1"/>
  <c r="DR197" i="1" s="1"/>
  <c r="EC197" i="1" s="1"/>
  <c r="EL197" i="1"/>
  <c r="BW195" i="1"/>
  <c r="BB195" i="1"/>
  <c r="X190" i="1"/>
  <c r="DO191" i="1"/>
  <c r="DM191" i="1" s="1"/>
  <c r="CS191" i="1"/>
  <c r="CS186" i="1"/>
  <c r="EH189" i="1"/>
  <c r="FE192" i="1"/>
  <c r="FE193" i="1"/>
  <c r="BX195" i="1"/>
  <c r="FE195" i="1"/>
  <c r="EV190" i="1"/>
  <c r="EV194" i="1"/>
  <c r="EC189" i="1"/>
  <c r="CD195" i="1"/>
  <c r="DN195" i="1"/>
  <c r="CZ180" i="1"/>
  <c r="DO180" i="1"/>
  <c r="DM180" i="1" s="1"/>
  <c r="BW177" i="1"/>
  <c r="DO177" i="1"/>
  <c r="BW183" i="1"/>
  <c r="BB183" i="1"/>
  <c r="EH176" i="1"/>
  <c r="CZ184" i="1"/>
  <c r="DO184" i="1"/>
  <c r="AE174" i="1"/>
  <c r="AU175" i="1"/>
  <c r="CD175" i="1"/>
  <c r="DN175" i="1"/>
  <c r="DM175" i="1" s="1"/>
  <c r="AU177" i="1"/>
  <c r="BW178" i="1"/>
  <c r="AN179" i="1"/>
  <c r="EH180" i="1"/>
  <c r="CD180" i="1"/>
  <c r="DJ180" i="1"/>
  <c r="BW181" i="1"/>
  <c r="AU181" i="1"/>
  <c r="CS181" i="1"/>
  <c r="FE182" i="1"/>
  <c r="DJ184" i="1"/>
  <c r="DP184" i="1" s="1"/>
  <c r="BW185" i="1"/>
  <c r="AU185" i="1"/>
  <c r="BX177" i="1"/>
  <c r="BW179" i="1"/>
  <c r="FE179" i="1"/>
  <c r="BX181" i="1"/>
  <c r="EH184" i="1"/>
  <c r="W184" i="1"/>
  <c r="CD184" i="1"/>
  <c r="BX185" i="1"/>
  <c r="DN185" i="1"/>
  <c r="AU174" i="1"/>
  <c r="CD174" i="1"/>
  <c r="CS177" i="1"/>
  <c r="DP178" i="1"/>
  <c r="CS174" i="1"/>
  <c r="EL177" i="1"/>
  <c r="DO178" i="1"/>
  <c r="DN183" i="1"/>
  <c r="DM183" i="1" s="1"/>
  <c r="FE176" i="1"/>
  <c r="AM177" i="1"/>
  <c r="BX179" i="1"/>
  <c r="EV179" i="1"/>
  <c r="CD179" i="1"/>
  <c r="DN179" i="1"/>
  <c r="AM181" i="1"/>
  <c r="EL181" i="1"/>
  <c r="AM185" i="1"/>
  <c r="DR185" i="1" s="1"/>
  <c r="EL185" i="1"/>
  <c r="X178" i="1"/>
  <c r="DO179" i="1"/>
  <c r="CS179" i="1"/>
  <c r="AE180" i="1"/>
  <c r="AU180" i="1"/>
  <c r="X182" i="1"/>
  <c r="DO182" i="1"/>
  <c r="DU182" i="1" s="1"/>
  <c r="EF182" i="1" s="1"/>
  <c r="CS182" i="1"/>
  <c r="BX183" i="1"/>
  <c r="DU183" i="1" s="1"/>
  <c r="EF183" i="1" s="1"/>
  <c r="BP183" i="1"/>
  <c r="FE183" i="1"/>
  <c r="AE184" i="1"/>
  <c r="EV178" i="1"/>
  <c r="EV182" i="1"/>
  <c r="CD183" i="1"/>
  <c r="CS183" i="1"/>
  <c r="AM162" i="1"/>
  <c r="BW162" i="1"/>
  <c r="EH169" i="1"/>
  <c r="AM170" i="1"/>
  <c r="DR170" i="1" s="1"/>
  <c r="EC170" i="1" s="1"/>
  <c r="FE171" i="1"/>
  <c r="BX172" i="1"/>
  <c r="BB172" i="1"/>
  <c r="DT163" i="1"/>
  <c r="BB164" i="1"/>
  <c r="BV164" i="1" s="1"/>
  <c r="CZ165" i="1"/>
  <c r="DG166" i="1"/>
  <c r="BX168" i="1"/>
  <c r="BB168" i="1"/>
  <c r="CL168" i="1"/>
  <c r="W169" i="1"/>
  <c r="X171" i="1"/>
  <c r="FE164" i="1"/>
  <c r="EH166" i="1"/>
  <c r="DO164" i="1"/>
  <c r="DU164" i="1" s="1"/>
  <c r="EF164" i="1" s="1"/>
  <c r="BW165" i="1"/>
  <c r="DT165" i="1" s="1"/>
  <c r="W166" i="1"/>
  <c r="CS166" i="1"/>
  <c r="DN166" i="1"/>
  <c r="BS170" i="1"/>
  <c r="FE173" i="1"/>
  <c r="CS163" i="1"/>
  <c r="EH165" i="1"/>
  <c r="BX165" i="1"/>
  <c r="EV165" i="1"/>
  <c r="DJ165" i="1"/>
  <c r="DP165" i="1" s="1"/>
  <c r="AM166" i="1"/>
  <c r="DO166" i="1"/>
  <c r="FE169" i="1"/>
  <c r="EV172" i="1"/>
  <c r="CD172" i="1"/>
  <c r="DR172" i="1" s="1"/>
  <c r="DO172" i="1"/>
  <c r="X167" i="1"/>
  <c r="EH173" i="1"/>
  <c r="EV164" i="1"/>
  <c r="CD164" i="1"/>
  <c r="DN162" i="1"/>
  <c r="DM162" i="1" s="1"/>
  <c r="DP164" i="1"/>
  <c r="DQ164" i="1"/>
  <c r="W165" i="1"/>
  <c r="BP165" i="1"/>
  <c r="CD165" i="1"/>
  <c r="CE166" i="1"/>
  <c r="BW167" i="1"/>
  <c r="EV168" i="1"/>
  <c r="CD168" i="1"/>
  <c r="DR168" i="1" s="1"/>
  <c r="DO168" i="1"/>
  <c r="AU169" i="1"/>
  <c r="AU170" i="1"/>
  <c r="BX170" i="1"/>
  <c r="CS170" i="1"/>
  <c r="DN170" i="1"/>
  <c r="FE172" i="1"/>
  <c r="EV173" i="1"/>
  <c r="DJ173" i="1"/>
  <c r="BB165" i="1"/>
  <c r="FE165" i="1"/>
  <c r="FE168" i="1"/>
  <c r="AE169" i="1"/>
  <c r="BB171" i="1"/>
  <c r="CZ172" i="1"/>
  <c r="DN164" i="1"/>
  <c r="AU168" i="1"/>
  <c r="DN168" i="1"/>
  <c r="EL168" i="1"/>
  <c r="EH170" i="1"/>
  <c r="AU172" i="1"/>
  <c r="DN172" i="1"/>
  <c r="EL172" i="1"/>
  <c r="DN167" i="1"/>
  <c r="EL167" i="1"/>
  <c r="BB169" i="1"/>
  <c r="DN171" i="1"/>
  <c r="EL171" i="1"/>
  <c r="AE173" i="1"/>
  <c r="DM150" i="1"/>
  <c r="DM153" i="1"/>
  <c r="FE150" i="1"/>
  <c r="BX150" i="1"/>
  <c r="DU150" i="1" s="1"/>
  <c r="EF150" i="1" s="1"/>
  <c r="AE151" i="1"/>
  <c r="CD153" i="1"/>
  <c r="DR153" i="1" s="1"/>
  <c r="EC153" i="1" s="1"/>
  <c r="AM154" i="1"/>
  <c r="DR154" i="1" s="1"/>
  <c r="DO158" i="1"/>
  <c r="CS158" i="1"/>
  <c r="DN158" i="1"/>
  <c r="DP160" i="1"/>
  <c r="DT151" i="1"/>
  <c r="AM152" i="1"/>
  <c r="DT153" i="1"/>
  <c r="X153" i="1"/>
  <c r="AN152" i="1"/>
  <c r="EV155" i="1"/>
  <c r="CD155" i="1"/>
  <c r="FE155" i="1"/>
  <c r="AN156" i="1"/>
  <c r="CL156" i="1"/>
  <c r="DU157" i="1"/>
  <c r="EF157" i="1" s="1"/>
  <c r="AU157" i="1"/>
  <c r="BV157" i="1" s="1"/>
  <c r="AM158" i="1"/>
  <c r="BB160" i="1"/>
  <c r="DZ160" i="1"/>
  <c r="AU161" i="1"/>
  <c r="BW152" i="1"/>
  <c r="BW154" i="1"/>
  <c r="FE159" i="1"/>
  <c r="W151" i="1"/>
  <c r="BV153" i="1"/>
  <c r="FE156" i="1"/>
  <c r="EH157" i="1"/>
  <c r="DM157" i="1"/>
  <c r="BW158" i="1"/>
  <c r="EV159" i="1"/>
  <c r="CD159" i="1"/>
  <c r="EH161" i="1"/>
  <c r="DO161" i="1"/>
  <c r="DM161" i="1" s="1"/>
  <c r="CD150" i="1"/>
  <c r="DP152" i="1"/>
  <c r="DO152" i="1"/>
  <c r="DM152" i="1" s="1"/>
  <c r="DZ152" i="1"/>
  <c r="AU154" i="1"/>
  <c r="BV154" i="1" s="1"/>
  <c r="DG154" i="1"/>
  <c r="BV155" i="1"/>
  <c r="BW156" i="1"/>
  <c r="AU156" i="1"/>
  <c r="EV156" i="1"/>
  <c r="CD156" i="1"/>
  <c r="DR156" i="1" s="1"/>
  <c r="EC156" i="1" s="1"/>
  <c r="W157" i="1"/>
  <c r="DR157" i="1" s="1"/>
  <c r="BS158" i="1"/>
  <c r="X159" i="1"/>
  <c r="BW159" i="1"/>
  <c r="DO159" i="1"/>
  <c r="DU159" i="1" s="1"/>
  <c r="EF159" i="1" s="1"/>
  <c r="W161" i="1"/>
  <c r="CS150" i="1"/>
  <c r="BX152" i="1"/>
  <c r="EV152" i="1"/>
  <c r="CD152" i="1"/>
  <c r="DP153" i="1"/>
  <c r="BX154" i="1"/>
  <c r="CS154" i="1"/>
  <c r="DN154" i="1"/>
  <c r="DP156" i="1"/>
  <c r="BX156" i="1"/>
  <c r="DN156" i="1"/>
  <c r="DT157" i="1"/>
  <c r="X157" i="1"/>
  <c r="FE158" i="1"/>
  <c r="FE160" i="1"/>
  <c r="DT161" i="1"/>
  <c r="X161" i="1"/>
  <c r="EV161" i="1"/>
  <c r="FE161" i="1"/>
  <c r="EH153" i="1"/>
  <c r="EH154" i="1"/>
  <c r="CE154" i="1"/>
  <c r="DO154" i="1"/>
  <c r="DP155" i="1"/>
  <c r="EL155" i="1"/>
  <c r="EV157" i="1"/>
  <c r="DJ157" i="1"/>
  <c r="BX158" i="1"/>
  <c r="DG158" i="1"/>
  <c r="BW160" i="1"/>
  <c r="DT160" i="1" s="1"/>
  <c r="AU160" i="1"/>
  <c r="EV160" i="1"/>
  <c r="CD160" i="1"/>
  <c r="DT155" i="1"/>
  <c r="EL156" i="1"/>
  <c r="EL160" i="1"/>
  <c r="DN159" i="1"/>
  <c r="CS155" i="1"/>
  <c r="BV139" i="1"/>
  <c r="CS139" i="1"/>
  <c r="BB140" i="1"/>
  <c r="FE140" i="1"/>
  <c r="DT141" i="1"/>
  <c r="X141" i="1"/>
  <c r="EH142" i="1"/>
  <c r="CS142" i="1"/>
  <c r="X143" i="1"/>
  <c r="BB143" i="1"/>
  <c r="BV143" i="1" s="1"/>
  <c r="AE144" i="1"/>
  <c r="EV144" i="1"/>
  <c r="CD144" i="1"/>
  <c r="CE146" i="1"/>
  <c r="DO146" i="1"/>
  <c r="EV148" i="1"/>
  <c r="CD148" i="1"/>
  <c r="DR148" i="1" s="1"/>
  <c r="FE149" i="1"/>
  <c r="EH145" i="1"/>
  <c r="BV149" i="1"/>
  <c r="W138" i="1"/>
  <c r="DR138" i="1" s="1"/>
  <c r="EC138" i="1" s="1"/>
  <c r="DO138" i="1"/>
  <c r="DM138" i="1" s="1"/>
  <c r="AM139" i="1"/>
  <c r="BW139" i="1"/>
  <c r="DT139" i="1" s="1"/>
  <c r="AM142" i="1"/>
  <c r="DR142" i="1" s="1"/>
  <c r="EV143" i="1"/>
  <c r="CD143" i="1"/>
  <c r="W145" i="1"/>
  <c r="BW147" i="1"/>
  <c r="BW149" i="1"/>
  <c r="EV149" i="1"/>
  <c r="DJ149" i="1"/>
  <c r="EH139" i="1"/>
  <c r="DO143" i="1"/>
  <c r="CS143" i="1"/>
  <c r="DJ145" i="1"/>
  <c r="DP145" i="1" s="1"/>
  <c r="DU142" i="1"/>
  <c r="EF142" i="1" s="1"/>
  <c r="BW142" i="1"/>
  <c r="FE144" i="1"/>
  <c r="BS146" i="1"/>
  <c r="FE147" i="1"/>
  <c r="BX148" i="1"/>
  <c r="EH149" i="1"/>
  <c r="BW140" i="1"/>
  <c r="AU140" i="1"/>
  <c r="EV140" i="1"/>
  <c r="CD140" i="1"/>
  <c r="DR140" i="1" s="1"/>
  <c r="DP141" i="1"/>
  <c r="DO141" i="1"/>
  <c r="DM141" i="1" s="1"/>
  <c r="BS142" i="1"/>
  <c r="AN144" i="1"/>
  <c r="CL144" i="1"/>
  <c r="AU146" i="1"/>
  <c r="AN148" i="1"/>
  <c r="CL148" i="1"/>
  <c r="FE148" i="1"/>
  <c r="W149" i="1"/>
  <c r="EV139" i="1"/>
  <c r="BX140" i="1"/>
  <c r="DU140" i="1" s="1"/>
  <c r="EF140" i="1" s="1"/>
  <c r="EH141" i="1"/>
  <c r="EV141" i="1"/>
  <c r="BV147" i="1"/>
  <c r="AE138" i="1"/>
  <c r="CD139" i="1"/>
  <c r="DN140" i="1"/>
  <c r="DM140" i="1" s="1"/>
  <c r="W141" i="1"/>
  <c r="CD141" i="1"/>
  <c r="FE143" i="1"/>
  <c r="EH146" i="1"/>
  <c r="CS146" i="1"/>
  <c r="DN146" i="1"/>
  <c r="AU144" i="1"/>
  <c r="BV144" i="1" s="1"/>
  <c r="EL144" i="1"/>
  <c r="X145" i="1"/>
  <c r="AU148" i="1"/>
  <c r="X149" i="1"/>
  <c r="CD147" i="1"/>
  <c r="DN147" i="1"/>
  <c r="DM147" i="1" s="1"/>
  <c r="DU130" i="1"/>
  <c r="EF130" i="1" s="1"/>
  <c r="DM130" i="1"/>
  <c r="AM126" i="1"/>
  <c r="DR126" i="1" s="1"/>
  <c r="EV128" i="1"/>
  <c r="CZ130" i="1"/>
  <c r="FE130" i="1"/>
  <c r="EL131" i="1"/>
  <c r="BB131" i="1"/>
  <c r="BW132" i="1"/>
  <c r="DT132" i="1" s="1"/>
  <c r="BW133" i="1"/>
  <c r="DT133" i="1" s="1"/>
  <c r="FE134" i="1"/>
  <c r="EL135" i="1"/>
  <c r="BB135" i="1"/>
  <c r="BW136" i="1"/>
  <c r="DT136" i="1" s="1"/>
  <c r="CL136" i="1"/>
  <c r="CZ136" i="1"/>
  <c r="BI137" i="1"/>
  <c r="BW134" i="1"/>
  <c r="DT134" i="1" s="1"/>
  <c r="DU127" i="1"/>
  <c r="EF127" i="1" s="1"/>
  <c r="BW129" i="1"/>
  <c r="CZ129" i="1"/>
  <c r="EH132" i="1"/>
  <c r="CD132" i="1"/>
  <c r="DO132" i="1"/>
  <c r="DM132" i="1" s="1"/>
  <c r="BV134" i="1"/>
  <c r="EH136" i="1"/>
  <c r="EV136" i="1"/>
  <c r="EH128" i="1"/>
  <c r="AU127" i="1"/>
  <c r="CD127" i="1"/>
  <c r="DR127" i="1" s="1"/>
  <c r="EC127" i="1" s="1"/>
  <c r="EL127" i="1"/>
  <c r="AU129" i="1"/>
  <c r="EV129" i="1"/>
  <c r="X130" i="1"/>
  <c r="CD130" i="1"/>
  <c r="EV130" i="1"/>
  <c r="W132" i="1"/>
  <c r="EH133" i="1"/>
  <c r="CS133" i="1"/>
  <c r="BW135" i="1"/>
  <c r="W136" i="1"/>
  <c r="CD136" i="1"/>
  <c r="BX137" i="1"/>
  <c r="DO137" i="1"/>
  <c r="DU126" i="1"/>
  <c r="EF126" i="1" s="1"/>
  <c r="DT128" i="1"/>
  <c r="DU128" i="1"/>
  <c r="EF128" i="1" s="1"/>
  <c r="EL133" i="1"/>
  <c r="DN126" i="1"/>
  <c r="BB128" i="1"/>
  <c r="BV128" i="1" s="1"/>
  <c r="FE128" i="1"/>
  <c r="EH129" i="1"/>
  <c r="FE132" i="1"/>
  <c r="AM133" i="1"/>
  <c r="DR133" i="1" s="1"/>
  <c r="EC133" i="1" s="1"/>
  <c r="DQ136" i="1"/>
  <c r="DN137" i="1"/>
  <c r="EL129" i="1"/>
  <c r="CS129" i="1"/>
  <c r="BX131" i="1"/>
  <c r="BP131" i="1"/>
  <c r="EV131" i="1"/>
  <c r="CD131" i="1"/>
  <c r="DN131" i="1"/>
  <c r="EV133" i="1"/>
  <c r="X134" i="1"/>
  <c r="BX135" i="1"/>
  <c r="BP135" i="1"/>
  <c r="EV135" i="1"/>
  <c r="CD135" i="1"/>
  <c r="DR135" i="1" s="1"/>
  <c r="DN135" i="1"/>
  <c r="FE136" i="1"/>
  <c r="AM137" i="1"/>
  <c r="DR137" i="1" s="1"/>
  <c r="BB127" i="1"/>
  <c r="BV130" i="1"/>
  <c r="BW130" i="1"/>
  <c r="DT130" i="1" s="1"/>
  <c r="DO131" i="1"/>
  <c r="CS131" i="1"/>
  <c r="DO135" i="1"/>
  <c r="CS135" i="1"/>
  <c r="BV136" i="1"/>
  <c r="EV134" i="1"/>
  <c r="DO120" i="1"/>
  <c r="AU115" i="1"/>
  <c r="DN115" i="1"/>
  <c r="DM115" i="1" s="1"/>
  <c r="EL115" i="1"/>
  <c r="X116" i="1"/>
  <c r="EL116" i="1"/>
  <c r="EH117" i="1"/>
  <c r="EV117" i="1"/>
  <c r="DJ117" i="1"/>
  <c r="DP117" i="1" s="1"/>
  <c r="BS118" i="1"/>
  <c r="DP119" i="1"/>
  <c r="BX120" i="1"/>
  <c r="BW123" i="1"/>
  <c r="DT123" i="1" s="1"/>
  <c r="EV120" i="1"/>
  <c r="CD120" i="1"/>
  <c r="W115" i="1"/>
  <c r="DR115" i="1" s="1"/>
  <c r="AM116" i="1"/>
  <c r="W117" i="1"/>
  <c r="CD117" i="1"/>
  <c r="AU118" i="1"/>
  <c r="CS118" i="1"/>
  <c r="DN118" i="1"/>
  <c r="DM119" i="1"/>
  <c r="CZ120" i="1"/>
  <c r="AN124" i="1"/>
  <c r="DU125" i="1"/>
  <c r="EF125" i="1" s="1"/>
  <c r="BW125" i="1"/>
  <c r="DT125" i="1" s="1"/>
  <c r="EV125" i="1"/>
  <c r="DJ125" i="1"/>
  <c r="W114" i="1"/>
  <c r="BW119" i="1"/>
  <c r="DT119" i="1" s="1"/>
  <c r="FE121" i="1"/>
  <c r="EH125" i="1"/>
  <c r="EC125" i="1"/>
  <c r="DU119" i="1"/>
  <c r="EF119" i="1" s="1"/>
  <c r="AN120" i="1"/>
  <c r="BW121" i="1"/>
  <c r="DT121" i="1" s="1"/>
  <c r="EV124" i="1"/>
  <c r="CD124" i="1"/>
  <c r="DO124" i="1"/>
  <c r="W125" i="1"/>
  <c r="DR125" i="1" s="1"/>
  <c r="DG116" i="1"/>
  <c r="AE117" i="1"/>
  <c r="AU117" i="1"/>
  <c r="DM117" i="1"/>
  <c r="AM118" i="1"/>
  <c r="FE119" i="1"/>
  <c r="DJ121" i="1"/>
  <c r="BS122" i="1"/>
  <c r="EH116" i="1"/>
  <c r="BX116" i="1"/>
  <c r="DU116" i="1" s="1"/>
  <c r="EF116" i="1" s="1"/>
  <c r="BP116" i="1"/>
  <c r="EV116" i="1"/>
  <c r="CD116" i="1"/>
  <c r="CS116" i="1"/>
  <c r="DU117" i="1"/>
  <c r="EF117" i="1" s="1"/>
  <c r="FE117" i="1"/>
  <c r="DN120" i="1"/>
  <c r="DZ120" i="1"/>
  <c r="EH121" i="1"/>
  <c r="AU122" i="1"/>
  <c r="CS122" i="1"/>
  <c r="DN122" i="1"/>
  <c r="CZ124" i="1"/>
  <c r="FE124" i="1"/>
  <c r="DM125" i="1"/>
  <c r="DN116" i="1"/>
  <c r="DM116" i="1" s="1"/>
  <c r="X117" i="1"/>
  <c r="X121" i="1"/>
  <c r="X125" i="1"/>
  <c r="CS120" i="1"/>
  <c r="CS124" i="1"/>
  <c r="CD119" i="1"/>
  <c r="CD123" i="1"/>
  <c r="CS119" i="1"/>
  <c r="BW120" i="1"/>
  <c r="CS123" i="1"/>
  <c r="BW124" i="1"/>
  <c r="DT124" i="1" s="1"/>
  <c r="DU102" i="1"/>
  <c r="EF102" i="1" s="1"/>
  <c r="AN102" i="1"/>
  <c r="EH104" i="1"/>
  <c r="AU104" i="1"/>
  <c r="CD104" i="1"/>
  <c r="DR104" i="1" s="1"/>
  <c r="BX107" i="1"/>
  <c r="BP107" i="1"/>
  <c r="DN107" i="1"/>
  <c r="DO110" i="1"/>
  <c r="DM110" i="1" s="1"/>
  <c r="CS110" i="1"/>
  <c r="BB111" i="1"/>
  <c r="DZ111" i="1"/>
  <c r="FE113" i="1"/>
  <c r="CD103" i="1"/>
  <c r="BW105" i="1"/>
  <c r="DO106" i="1"/>
  <c r="CS106" i="1"/>
  <c r="W103" i="1"/>
  <c r="AU105" i="1"/>
  <c r="BV105" i="1" s="1"/>
  <c r="X106" i="1"/>
  <c r="FE107" i="1"/>
  <c r="AE108" i="1"/>
  <c r="BW109" i="1"/>
  <c r="AU109" i="1"/>
  <c r="BW113" i="1"/>
  <c r="DT113" i="1" s="1"/>
  <c r="AU113" i="1"/>
  <c r="AU102" i="1"/>
  <c r="BX105" i="1"/>
  <c r="DU105" i="1" s="1"/>
  <c r="EF105" i="1" s="1"/>
  <c r="FE105" i="1"/>
  <c r="AN107" i="1"/>
  <c r="BX109" i="1"/>
  <c r="CS109" i="1"/>
  <c r="BS110" i="1"/>
  <c r="BX113" i="1"/>
  <c r="DM113" i="1"/>
  <c r="FE104" i="1"/>
  <c r="CS105" i="1"/>
  <c r="BS106" i="1"/>
  <c r="DP106" i="1" s="1"/>
  <c r="BX111" i="1"/>
  <c r="DU111" i="1" s="1"/>
  <c r="EF111" i="1" s="1"/>
  <c r="BP111" i="1"/>
  <c r="DN111" i="1"/>
  <c r="DM111" i="1" s="1"/>
  <c r="EH112" i="1"/>
  <c r="W112" i="1"/>
  <c r="DT110" i="1"/>
  <c r="X110" i="1"/>
  <c r="BW107" i="1"/>
  <c r="EH108" i="1"/>
  <c r="W108" i="1"/>
  <c r="DO108" i="1"/>
  <c r="AM109" i="1"/>
  <c r="EL109" i="1"/>
  <c r="DO112" i="1"/>
  <c r="AM113" i="1"/>
  <c r="DR113" i="1" s="1"/>
  <c r="EC113" i="1" s="1"/>
  <c r="EL113" i="1"/>
  <c r="EV106" i="1"/>
  <c r="DT108" i="1"/>
  <c r="EV110" i="1"/>
  <c r="CS108" i="1"/>
  <c r="CS112" i="1"/>
  <c r="AU107" i="1"/>
  <c r="CD107" i="1"/>
  <c r="AU111" i="1"/>
  <c r="CD111" i="1"/>
  <c r="DR111" i="1" s="1"/>
  <c r="EC111" i="1" s="1"/>
  <c r="DT90" i="1"/>
  <c r="FE94" i="1"/>
  <c r="DO97" i="1"/>
  <c r="FE98" i="1"/>
  <c r="CZ100" i="1"/>
  <c r="DO100" i="1"/>
  <c r="DU100" i="1" s="1"/>
  <c r="EF100" i="1" s="1"/>
  <c r="W90" i="1"/>
  <c r="DR90" i="1" s="1"/>
  <c r="AM91" i="1"/>
  <c r="DR91" i="1" s="1"/>
  <c r="EC91" i="1" s="1"/>
  <c r="BW91" i="1"/>
  <c r="FE92" i="1"/>
  <c r="BW94" i="1"/>
  <c r="EH96" i="1"/>
  <c r="CD96" i="1"/>
  <c r="DO96" i="1"/>
  <c r="DM96" i="1" s="1"/>
  <c r="BX97" i="1"/>
  <c r="EH100" i="1"/>
  <c r="DJ100" i="1"/>
  <c r="BW101" i="1"/>
  <c r="AU101" i="1"/>
  <c r="EV90" i="1"/>
  <c r="EL93" i="1"/>
  <c r="BV94" i="1"/>
  <c r="BW95" i="1"/>
  <c r="FE95" i="1"/>
  <c r="W96" i="1"/>
  <c r="EH97" i="1"/>
  <c r="BW99" i="1"/>
  <c r="FE99" i="1"/>
  <c r="W100" i="1"/>
  <c r="CD100" i="1"/>
  <c r="BX101" i="1"/>
  <c r="DN101" i="1"/>
  <c r="DP92" i="1"/>
  <c r="AM93" i="1"/>
  <c r="DR93" i="1" s="1"/>
  <c r="EC93" i="1" s="1"/>
  <c r="DP94" i="1"/>
  <c r="EL97" i="1"/>
  <c r="DN97" i="1"/>
  <c r="DO93" i="1"/>
  <c r="EH92" i="1"/>
  <c r="DO94" i="1"/>
  <c r="DU94" i="1" s="1"/>
  <c r="EF94" i="1" s="1"/>
  <c r="FE96" i="1"/>
  <c r="DO98" i="1"/>
  <c r="DM98" i="1" s="1"/>
  <c r="W92" i="1"/>
  <c r="BI93" i="1"/>
  <c r="BX95" i="1"/>
  <c r="BP95" i="1"/>
  <c r="EV95" i="1"/>
  <c r="CD95" i="1"/>
  <c r="DN95" i="1"/>
  <c r="EV97" i="1"/>
  <c r="DT98" i="1"/>
  <c r="X98" i="1"/>
  <c r="BX99" i="1"/>
  <c r="BP99" i="1"/>
  <c r="EV99" i="1"/>
  <c r="CD99" i="1"/>
  <c r="DR99" i="1" s="1"/>
  <c r="EC99" i="1" s="1"/>
  <c r="DN99" i="1"/>
  <c r="AM101" i="1"/>
  <c r="EL101" i="1"/>
  <c r="AE90" i="1"/>
  <c r="X92" i="1"/>
  <c r="BW93" i="1"/>
  <c r="EV93" i="1"/>
  <c r="X94" i="1"/>
  <c r="DO95" i="1"/>
  <c r="CS95" i="1"/>
  <c r="AE96" i="1"/>
  <c r="AU96" i="1"/>
  <c r="BV96" i="1" s="1"/>
  <c r="BI97" i="1"/>
  <c r="DO99" i="1"/>
  <c r="CS99" i="1"/>
  <c r="AE100" i="1"/>
  <c r="BV100" i="1"/>
  <c r="EV94" i="1"/>
  <c r="EV98" i="1"/>
  <c r="EC97" i="1"/>
  <c r="BV78" i="1"/>
  <c r="DP79" i="1"/>
  <c r="DT81" i="1"/>
  <c r="X81" i="1"/>
  <c r="DP87" i="1"/>
  <c r="AM78" i="1"/>
  <c r="BW78" i="1"/>
  <c r="CZ79" i="1"/>
  <c r="AM80" i="1"/>
  <c r="EL80" i="1"/>
  <c r="EV81" i="1"/>
  <c r="DJ81" i="1"/>
  <c r="DP81" i="1" s="1"/>
  <c r="BX84" i="1"/>
  <c r="DU84" i="1" s="1"/>
  <c r="EF84" i="1" s="1"/>
  <c r="BP84" i="1"/>
  <c r="FE85" i="1"/>
  <c r="BB87" i="1"/>
  <c r="EV89" i="1"/>
  <c r="DJ89" i="1"/>
  <c r="DP89" i="1" s="1"/>
  <c r="DT79" i="1"/>
  <c r="FE82" i="1"/>
  <c r="X83" i="1"/>
  <c r="FE84" i="1"/>
  <c r="DT85" i="1"/>
  <c r="X85" i="1"/>
  <c r="EH89" i="1"/>
  <c r="EH79" i="1"/>
  <c r="FF79" i="1" s="1"/>
  <c r="DU89" i="1"/>
  <c r="EF89" i="1" s="1"/>
  <c r="DZ80" i="1"/>
  <c r="AM82" i="1"/>
  <c r="DR82" i="1" s="1"/>
  <c r="EC82" i="1" s="1"/>
  <c r="DG83" i="1"/>
  <c r="FE83" i="1"/>
  <c r="BB84" i="1"/>
  <c r="BS86" i="1"/>
  <c r="DP86" i="1" s="1"/>
  <c r="W89" i="1"/>
  <c r="DR89" i="1" s="1"/>
  <c r="EC89" i="1" s="1"/>
  <c r="EH85" i="1"/>
  <c r="AM86" i="1"/>
  <c r="DR86" i="1" s="1"/>
  <c r="DU82" i="1"/>
  <c r="EF82" i="1" s="1"/>
  <c r="EV83" i="1"/>
  <c r="CD83" i="1"/>
  <c r="DR83" i="1" s="1"/>
  <c r="EC83" i="1" s="1"/>
  <c r="EL83" i="1"/>
  <c r="BW84" i="1"/>
  <c r="DT84" i="1" s="1"/>
  <c r="AU84" i="1"/>
  <c r="BW89" i="1"/>
  <c r="DT89" i="1" s="1"/>
  <c r="AE80" i="1"/>
  <c r="BW80" i="1"/>
  <c r="AU80" i="1"/>
  <c r="EV80" i="1"/>
  <c r="CD80" i="1"/>
  <c r="EH81" i="1"/>
  <c r="EC81" i="1"/>
  <c r="BI82" i="1"/>
  <c r="BW82" i="1"/>
  <c r="CE83" i="1"/>
  <c r="DO83" i="1"/>
  <c r="AN84" i="1"/>
  <c r="AE85" i="1"/>
  <c r="BS85" i="1"/>
  <c r="BX86" i="1"/>
  <c r="DU86" i="1" s="1"/>
  <c r="EF86" i="1" s="1"/>
  <c r="CS86" i="1"/>
  <c r="DN86" i="1"/>
  <c r="DM86" i="1" s="1"/>
  <c r="EV88" i="1"/>
  <c r="CD88" i="1"/>
  <c r="DR88" i="1" s="1"/>
  <c r="EV84" i="1"/>
  <c r="CD84" i="1"/>
  <c r="BX80" i="1"/>
  <c r="BP80" i="1"/>
  <c r="CZ81" i="1"/>
  <c r="BS82" i="1"/>
  <c r="DP82" i="1" s="1"/>
  <c r="DZ84" i="1"/>
  <c r="AU85" i="1"/>
  <c r="EH86" i="1"/>
  <c r="CE86" i="1"/>
  <c r="DM89" i="1"/>
  <c r="AU88" i="1"/>
  <c r="EL88" i="1"/>
  <c r="X89" i="1"/>
  <c r="DN83" i="1"/>
  <c r="CD87" i="1"/>
  <c r="DN87" i="1"/>
  <c r="DM87" i="1" s="1"/>
  <c r="DZ66" i="1"/>
  <c r="EL68" i="1"/>
  <c r="AM68" i="1"/>
  <c r="DR68" i="1" s="1"/>
  <c r="EC68" i="1" s="1"/>
  <c r="AE67" i="1"/>
  <c r="BB70" i="1"/>
  <c r="BW70" i="1"/>
  <c r="FE66" i="1"/>
  <c r="BB66" i="1"/>
  <c r="BW66" i="1"/>
  <c r="CZ66" i="1"/>
  <c r="DJ67" i="1"/>
  <c r="BS69" i="1"/>
  <c r="EL70" i="1"/>
  <c r="AM70" i="1"/>
  <c r="DR70" i="1" s="1"/>
  <c r="W73" i="1"/>
  <c r="DQ66" i="1"/>
  <c r="EH67" i="1"/>
  <c r="W67" i="1"/>
  <c r="DR67" i="1" s="1"/>
  <c r="EC67" i="1" s="1"/>
  <c r="DU73" i="1"/>
  <c r="EF73" i="1" s="1"/>
  <c r="EH73" i="1"/>
  <c r="X74" i="1"/>
  <c r="CD66" i="1"/>
  <c r="DR66" i="1" s="1"/>
  <c r="FE68" i="1"/>
  <c r="DP72" i="1"/>
  <c r="EN74" i="1"/>
  <c r="BI68" i="1"/>
  <c r="AE69" i="1"/>
  <c r="CD69" i="1"/>
  <c r="BS70" i="1"/>
  <c r="DP70" i="1" s="1"/>
  <c r="X71" i="1"/>
  <c r="EC71" i="1"/>
  <c r="BI72" i="1"/>
  <c r="CD73" i="1"/>
  <c r="FE76" i="1"/>
  <c r="FE77" i="1"/>
  <c r="AM72" i="1"/>
  <c r="DR72" i="1" s="1"/>
  <c r="EL72" i="1"/>
  <c r="BW74" i="1"/>
  <c r="EV66" i="1"/>
  <c r="BV69" i="1"/>
  <c r="FE69" i="1"/>
  <c r="FE72" i="1"/>
  <c r="BX74" i="1"/>
  <c r="EH75" i="1"/>
  <c r="CZ77" i="1"/>
  <c r="EH77" i="1"/>
  <c r="DT69" i="1"/>
  <c r="X69" i="1"/>
  <c r="AM76" i="1"/>
  <c r="DR76" i="1" s="1"/>
  <c r="EL76" i="1"/>
  <c r="DQ72" i="1"/>
  <c r="X75" i="1"/>
  <c r="BW68" i="1"/>
  <c r="AU68" i="1"/>
  <c r="DZ68" i="1"/>
  <c r="EH70" i="1"/>
  <c r="BX70" i="1"/>
  <c r="DU70" i="1" s="1"/>
  <c r="EF70" i="1" s="1"/>
  <c r="BP70" i="1"/>
  <c r="CS71" i="1"/>
  <c r="EH71" i="1"/>
  <c r="BW72" i="1"/>
  <c r="AU73" i="1"/>
  <c r="BV73" i="1" s="1"/>
  <c r="AE75" i="1"/>
  <c r="BS75" i="1"/>
  <c r="CE75" i="1"/>
  <c r="DO75" i="1"/>
  <c r="DU75" i="1" s="1"/>
  <c r="EF75" i="1" s="1"/>
  <c r="BX76" i="1"/>
  <c r="CS76" i="1"/>
  <c r="DN76" i="1"/>
  <c r="BX68" i="1"/>
  <c r="BP68" i="1"/>
  <c r="EV68" i="1"/>
  <c r="AE71" i="1"/>
  <c r="CE71" i="1"/>
  <c r="BX72" i="1"/>
  <c r="BP72" i="1"/>
  <c r="CS72" i="1"/>
  <c r="DN72" i="1"/>
  <c r="FE73" i="1"/>
  <c r="DN74" i="1"/>
  <c r="EV76" i="1"/>
  <c r="DT77" i="1"/>
  <c r="BB76" i="1"/>
  <c r="DZ76" i="1"/>
  <c r="AU72" i="1"/>
  <c r="X73" i="1"/>
  <c r="EC74" i="1"/>
  <c r="AU76" i="1"/>
  <c r="X77" i="1"/>
  <c r="AU54" i="1"/>
  <c r="BV54" i="1" s="1"/>
  <c r="CD54" i="1"/>
  <c r="EL54" i="1"/>
  <c r="X55" i="1"/>
  <c r="AN56" i="1"/>
  <c r="DO56" i="1"/>
  <c r="DM56" i="1" s="1"/>
  <c r="AU57" i="1"/>
  <c r="BI58" i="1"/>
  <c r="BW58" i="1"/>
  <c r="EH59" i="1"/>
  <c r="FE60" i="1"/>
  <c r="FE61" i="1"/>
  <c r="CE62" i="1"/>
  <c r="DM63" i="1"/>
  <c r="FE63" i="1"/>
  <c r="BB64" i="1"/>
  <c r="DU65" i="1"/>
  <c r="EF65" i="1" s="1"/>
  <c r="EH55" i="1"/>
  <c r="FF55" i="1" s="1"/>
  <c r="BW56" i="1"/>
  <c r="EJ56" i="1"/>
  <c r="EH57" i="1"/>
  <c r="AM60" i="1"/>
  <c r="EL60" i="1"/>
  <c r="AM62" i="1"/>
  <c r="DR62" i="1" s="1"/>
  <c r="EC62" i="1" s="1"/>
  <c r="DO59" i="1"/>
  <c r="DU59" i="1" s="1"/>
  <c r="EF59" i="1" s="1"/>
  <c r="CS59" i="1"/>
  <c r="AM54" i="1"/>
  <c r="CZ55" i="1"/>
  <c r="AU56" i="1"/>
  <c r="W57" i="1"/>
  <c r="DR57" i="1" s="1"/>
  <c r="EC57" i="1" s="1"/>
  <c r="BX58" i="1"/>
  <c r="DU58" i="1" s="1"/>
  <c r="EF58" i="1" s="1"/>
  <c r="BP58" i="1"/>
  <c r="AN60" i="1"/>
  <c r="CL60" i="1"/>
  <c r="X63" i="1"/>
  <c r="BB63" i="1"/>
  <c r="DZ64" i="1"/>
  <c r="AU65" i="1"/>
  <c r="BV65" i="1" s="1"/>
  <c r="EH56" i="1"/>
  <c r="BX56" i="1"/>
  <c r="DN58" i="1"/>
  <c r="DM58" i="1" s="1"/>
  <c r="FE59" i="1"/>
  <c r="W56" i="1"/>
  <c r="EV57" i="1"/>
  <c r="DO57" i="1"/>
  <c r="DU57" i="1" s="1"/>
  <c r="EF57" i="1" s="1"/>
  <c r="BB58" i="1"/>
  <c r="DZ60" i="1"/>
  <c r="AU61" i="1"/>
  <c r="BV61" i="1" s="1"/>
  <c r="BS62" i="1"/>
  <c r="AE64" i="1"/>
  <c r="EV64" i="1"/>
  <c r="CD64" i="1"/>
  <c r="DO64" i="1"/>
  <c r="EH65" i="1"/>
  <c r="EC65" i="1"/>
  <c r="BB60" i="1"/>
  <c r="BV60" i="1" s="1"/>
  <c r="BW60" i="1"/>
  <c r="AE54" i="1"/>
  <c r="BB56" i="1"/>
  <c r="CS56" i="1"/>
  <c r="X59" i="1"/>
  <c r="DT59" i="1"/>
  <c r="DM61" i="1"/>
  <c r="AU62" i="1"/>
  <c r="CS62" i="1"/>
  <c r="DN62" i="1"/>
  <c r="BX64" i="1"/>
  <c r="BP64" i="1"/>
  <c r="FE64" i="1"/>
  <c r="FE65" i="1"/>
  <c r="CS55" i="1"/>
  <c r="AM56" i="1"/>
  <c r="DP60" i="1"/>
  <c r="BX60" i="1"/>
  <c r="EV60" i="1"/>
  <c r="CD60" i="1"/>
  <c r="DO60" i="1"/>
  <c r="EH61" i="1"/>
  <c r="EH62" i="1"/>
  <c r="DJ65" i="1"/>
  <c r="DP65" i="1" s="1"/>
  <c r="X57" i="1"/>
  <c r="DN60" i="1"/>
  <c r="X61" i="1"/>
  <c r="DN64" i="1"/>
  <c r="EL64" i="1"/>
  <c r="X65" i="1"/>
  <c r="CS63" i="1"/>
  <c r="BW64" i="1"/>
  <c r="X47" i="1"/>
  <c r="EV48" i="1"/>
  <c r="CD48" i="1"/>
  <c r="AM42" i="1"/>
  <c r="DR42" i="1" s="1"/>
  <c r="BW42" i="1"/>
  <c r="DT42" i="1" s="1"/>
  <c r="DP44" i="1"/>
  <c r="BW45" i="1"/>
  <c r="DT45" i="1" s="1"/>
  <c r="BW46" i="1"/>
  <c r="BW49" i="1"/>
  <c r="BW53" i="1"/>
  <c r="DT53" i="1" s="1"/>
  <c r="EH44" i="1"/>
  <c r="AU44" i="1"/>
  <c r="BV44" i="1" s="1"/>
  <c r="EV45" i="1"/>
  <c r="AU46" i="1"/>
  <c r="BV46" i="1" s="1"/>
  <c r="BW47" i="1"/>
  <c r="DT47" i="1" s="1"/>
  <c r="CZ48" i="1"/>
  <c r="DZ48" i="1"/>
  <c r="EV49" i="1"/>
  <c r="AU50" i="1"/>
  <c r="DU53" i="1"/>
  <c r="EF53" i="1" s="1"/>
  <c r="BV45" i="1"/>
  <c r="FE47" i="1"/>
  <c r="FE42" i="1"/>
  <c r="EV53" i="1"/>
  <c r="DN44" i="1"/>
  <c r="EH45" i="1"/>
  <c r="BX46" i="1"/>
  <c r="DU46" i="1" s="1"/>
  <c r="EF46" i="1" s="1"/>
  <c r="EH49" i="1"/>
  <c r="EV52" i="1"/>
  <c r="CD52" i="1"/>
  <c r="EH53" i="1"/>
  <c r="FE43" i="1"/>
  <c r="DM47" i="1"/>
  <c r="DO48" i="1"/>
  <c r="DM48" i="1" s="1"/>
  <c r="EV44" i="1"/>
  <c r="CD44" i="1"/>
  <c r="CD43" i="1"/>
  <c r="EL44" i="1"/>
  <c r="W45" i="1"/>
  <c r="DR45" i="1" s="1"/>
  <c r="EC45" i="1" s="1"/>
  <c r="BV48" i="1"/>
  <c r="BW48" i="1"/>
  <c r="DT48" i="1" s="1"/>
  <c r="W49" i="1"/>
  <c r="DR49" i="1" s="1"/>
  <c r="EC49" i="1" s="1"/>
  <c r="EL50" i="1"/>
  <c r="BW51" i="1"/>
  <c r="DT51" i="1" s="1"/>
  <c r="BB52" i="1"/>
  <c r="BV52" i="1" s="1"/>
  <c r="W53" i="1"/>
  <c r="DR53" i="1" s="1"/>
  <c r="EC53" i="1" s="1"/>
  <c r="AM44" i="1"/>
  <c r="EL46" i="1"/>
  <c r="DN46" i="1"/>
  <c r="DM46" i="1" s="1"/>
  <c r="AM50" i="1"/>
  <c r="DR50" i="1" s="1"/>
  <c r="EC50" i="1" s="1"/>
  <c r="CS50" i="1"/>
  <c r="DN50" i="1"/>
  <c r="CZ52" i="1"/>
  <c r="DN52" i="1"/>
  <c r="DM52" i="1" s="1"/>
  <c r="DJ53" i="1"/>
  <c r="DQ45" i="1"/>
  <c r="FE45" i="1"/>
  <c r="X46" i="1"/>
  <c r="DP48" i="1"/>
  <c r="BX48" i="1"/>
  <c r="DG48" i="1"/>
  <c r="DQ49" i="1"/>
  <c r="FE49" i="1"/>
  <c r="FE52" i="1"/>
  <c r="DM53" i="1"/>
  <c r="X45" i="1"/>
  <c r="W48" i="1"/>
  <c r="W52" i="1"/>
  <c r="CD47" i="1"/>
  <c r="AU51" i="1"/>
  <c r="BV51" i="1" s="1"/>
  <c r="CD51" i="1"/>
  <c r="X30" i="1"/>
  <c r="EV30" i="1"/>
  <c r="EH34" i="1"/>
  <c r="EL36" i="1"/>
  <c r="X37" i="1"/>
  <c r="DO38" i="1"/>
  <c r="CS38" i="1"/>
  <c r="DO36" i="1"/>
  <c r="EV32" i="1"/>
  <c r="W30" i="1"/>
  <c r="DR30" i="1" s="1"/>
  <c r="EC30" i="1" s="1"/>
  <c r="BW31" i="1"/>
  <c r="EL35" i="1"/>
  <c r="DP36" i="1"/>
  <c r="EV36" i="1"/>
  <c r="CD36" i="1"/>
  <c r="DR36" i="1" s="1"/>
  <c r="EC36" i="1" s="1"/>
  <c r="FE36" i="1"/>
  <c r="CD32" i="1"/>
  <c r="DR32" i="1" s="1"/>
  <c r="BW33" i="1"/>
  <c r="X34" i="1"/>
  <c r="CD34" i="1"/>
  <c r="DR34" i="1" s="1"/>
  <c r="EC34" i="1" s="1"/>
  <c r="DO34" i="1"/>
  <c r="BI35" i="1"/>
  <c r="BS37" i="1"/>
  <c r="DP37" i="1" s="1"/>
  <c r="EV37" i="1"/>
  <c r="CE38" i="1"/>
  <c r="EV33" i="1"/>
  <c r="CD33" i="1"/>
  <c r="FE34" i="1"/>
  <c r="CZ30" i="1"/>
  <c r="BW35" i="1"/>
  <c r="BW36" i="1"/>
  <c r="BW37" i="1"/>
  <c r="AU37" i="1"/>
  <c r="BV37" i="1" s="1"/>
  <c r="AM31" i="1"/>
  <c r="CS32" i="1"/>
  <c r="X32" i="1"/>
  <c r="AU35" i="1"/>
  <c r="EV35" i="1"/>
  <c r="X38" i="1"/>
  <c r="EV40" i="1"/>
  <c r="CD40" i="1"/>
  <c r="DR40" i="1" s="1"/>
  <c r="EC40" i="1" s="1"/>
  <c r="DO40" i="1"/>
  <c r="DP40" i="1"/>
  <c r="BW41" i="1"/>
  <c r="AU41" i="1"/>
  <c r="CD37" i="1"/>
  <c r="EV38" i="1"/>
  <c r="CD41" i="1"/>
  <c r="X41" i="1"/>
  <c r="CS40" i="1"/>
  <c r="AU39" i="1"/>
  <c r="CD39" i="1"/>
  <c r="CS39" i="1"/>
  <c r="BW40" i="1"/>
  <c r="DP28" i="1"/>
  <c r="AU25" i="1"/>
  <c r="EV26" i="1"/>
  <c r="AU29" i="1"/>
  <c r="CD24" i="1"/>
  <c r="DR24" i="1" s="1"/>
  <c r="EC24" i="1" s="1"/>
  <c r="DN24" i="1"/>
  <c r="DM24" i="1" s="1"/>
  <c r="EC26" i="1"/>
  <c r="EH26" i="1"/>
  <c r="CD28" i="1"/>
  <c r="DN28" i="1"/>
  <c r="AN25" i="1"/>
  <c r="AU27" i="1"/>
  <c r="EL27" i="1"/>
  <c r="EV28" i="1"/>
  <c r="AN29" i="1"/>
  <c r="FE24" i="1"/>
  <c r="FE28" i="1"/>
  <c r="W23" i="1"/>
  <c r="DR23" i="1" s="1"/>
  <c r="CD22" i="1"/>
  <c r="DN22" i="1"/>
  <c r="W21" i="1"/>
  <c r="DR21" i="1" s="1"/>
  <c r="CD20" i="1"/>
  <c r="DN20" i="1"/>
  <c r="X21" i="1"/>
  <c r="BW20" i="1"/>
  <c r="W19" i="1"/>
  <c r="DR19" i="1" s="1"/>
  <c r="EC19" i="1" s="1"/>
  <c r="CS19" i="1"/>
  <c r="AU18" i="1"/>
  <c r="CD18" i="1"/>
  <c r="EA17" i="1"/>
  <c r="DK17" i="1"/>
  <c r="DL17" i="1"/>
  <c r="DL16" i="1"/>
  <c r="FC17" i="1"/>
  <c r="DI17" i="1" s="1"/>
  <c r="FC16" i="1"/>
  <c r="DI16" i="1" s="1"/>
  <c r="DH17" i="1"/>
  <c r="FA17" i="1"/>
  <c r="DB17" i="1" s="1"/>
  <c r="FA16" i="1"/>
  <c r="DB16" i="1" s="1"/>
  <c r="DA17" i="1"/>
  <c r="EY17" i="1"/>
  <c r="CU17" i="1" s="1"/>
  <c r="EY16" i="1"/>
  <c r="CU16" i="1" s="1"/>
  <c r="CT17" i="1"/>
  <c r="CM17" i="1"/>
  <c r="EW16" i="1"/>
  <c r="CN16" i="1" s="1"/>
  <c r="EW17" i="1"/>
  <c r="CN17" i="1" s="1"/>
  <c r="CF17" i="1"/>
  <c r="BU17" i="1"/>
  <c r="BU16" i="1"/>
  <c r="BQ17" i="1"/>
  <c r="BQ16" i="1"/>
  <c r="ES16" i="1"/>
  <c r="BR16" i="1" s="1"/>
  <c r="ES17" i="1"/>
  <c r="BR17" i="1" s="1"/>
  <c r="EQ17" i="1"/>
  <c r="BK17" i="1" s="1"/>
  <c r="EQ16" i="1"/>
  <c r="BK16" i="1" s="1"/>
  <c r="BJ17" i="1"/>
  <c r="EO17" i="1"/>
  <c r="BD17" i="1" s="1"/>
  <c r="EO16" i="1"/>
  <c r="BD16" i="1" s="1"/>
  <c r="BC17" i="1"/>
  <c r="AV17" i="1"/>
  <c r="AO17" i="1"/>
  <c r="AF17" i="1"/>
  <c r="EL18" i="1" l="1"/>
  <c r="FF18" i="1" s="1"/>
  <c r="EH18" i="1"/>
  <c r="FE18" i="1"/>
  <c r="BV63" i="1"/>
  <c r="DU83" i="1"/>
  <c r="EF83" i="1" s="1"/>
  <c r="DU113" i="1"/>
  <c r="EF113" i="1" s="1"/>
  <c r="BV148" i="1"/>
  <c r="EC172" i="1"/>
  <c r="DU197" i="1"/>
  <c r="EF197" i="1" s="1"/>
  <c r="DP68" i="1"/>
  <c r="DU148" i="1"/>
  <c r="DR161" i="1"/>
  <c r="DT178" i="1"/>
  <c r="BV198" i="1"/>
  <c r="DT80" i="1"/>
  <c r="DM122" i="1"/>
  <c r="DU136" i="1"/>
  <c r="EF136" i="1" s="1"/>
  <c r="DR149" i="1"/>
  <c r="DM80" i="1"/>
  <c r="DM190" i="1"/>
  <c r="DR208" i="1"/>
  <c r="EC208" i="1" s="1"/>
  <c r="DT143" i="1"/>
  <c r="DR180" i="1"/>
  <c r="EC180" i="1" s="1"/>
  <c r="DU77" i="1"/>
  <c r="EF77" i="1" s="1"/>
  <c r="FF58" i="1"/>
  <c r="DR85" i="1"/>
  <c r="EC85" i="1" s="1"/>
  <c r="DM128" i="1"/>
  <c r="DM109" i="1"/>
  <c r="DR130" i="1"/>
  <c r="EC130" i="1" s="1"/>
  <c r="DR22" i="1"/>
  <c r="DR107" i="1"/>
  <c r="EC107" i="1" s="1"/>
  <c r="DM143" i="1"/>
  <c r="DR92" i="1"/>
  <c r="DR103" i="1"/>
  <c r="EC103" i="1" s="1"/>
  <c r="DP170" i="1"/>
  <c r="DM194" i="1"/>
  <c r="FF67" i="1"/>
  <c r="DR199" i="1"/>
  <c r="BV102" i="1"/>
  <c r="DU181" i="1"/>
  <c r="EF181" i="1" s="1"/>
  <c r="BV113" i="1"/>
  <c r="DP67" i="1"/>
  <c r="DR96" i="1"/>
  <c r="EC96" i="1" s="1"/>
  <c r="DU145" i="1"/>
  <c r="EF145" i="1" s="1"/>
  <c r="DU146" i="1"/>
  <c r="EF146" i="1" s="1"/>
  <c r="DT181" i="1"/>
  <c r="BV202" i="1"/>
  <c r="DM192" i="1"/>
  <c r="DR108" i="1"/>
  <c r="EC108" i="1" s="1"/>
  <c r="DR166" i="1"/>
  <c r="EC166" i="1" s="1"/>
  <c r="DR95" i="1"/>
  <c r="EC95" i="1" s="1"/>
  <c r="DR56" i="1"/>
  <c r="EC56" i="1" s="1"/>
  <c r="DR54" i="1"/>
  <c r="EC54" i="1" s="1"/>
  <c r="DT56" i="1"/>
  <c r="EC66" i="1"/>
  <c r="DR80" i="1"/>
  <c r="EC80" i="1" s="1"/>
  <c r="DR116" i="1"/>
  <c r="DR139" i="1"/>
  <c r="EC139" i="1" s="1"/>
  <c r="DU165" i="1"/>
  <c r="EF165" i="1" s="1"/>
  <c r="EC77" i="1"/>
  <c r="DR147" i="1"/>
  <c r="BX25" i="1"/>
  <c r="BV87" i="1"/>
  <c r="DR87" i="1"/>
  <c r="DR160" i="1"/>
  <c r="EC160" i="1" s="1"/>
  <c r="DR79" i="1"/>
  <c r="EC79" i="1" s="1"/>
  <c r="DP144" i="1"/>
  <c r="DR143" i="1"/>
  <c r="EC143" i="1" s="1"/>
  <c r="BV97" i="1"/>
  <c r="DU109" i="1"/>
  <c r="EF109" i="1" s="1"/>
  <c r="DM167" i="1"/>
  <c r="DR184" i="1"/>
  <c r="EC184" i="1" s="1"/>
  <c r="DR119" i="1"/>
  <c r="EC119" i="1" s="1"/>
  <c r="DR48" i="1"/>
  <c r="EC48" i="1" s="1"/>
  <c r="DR47" i="1"/>
  <c r="EC47" i="1" s="1"/>
  <c r="FF90" i="1"/>
  <c r="DR114" i="1"/>
  <c r="DM118" i="1"/>
  <c r="DR151" i="1"/>
  <c r="EC151" i="1" s="1"/>
  <c r="EC154" i="1"/>
  <c r="DT55" i="1"/>
  <c r="EE55" i="1" s="1"/>
  <c r="DR102" i="1"/>
  <c r="EC102" i="1" s="1"/>
  <c r="DR150" i="1"/>
  <c r="EC150" i="1" s="1"/>
  <c r="DR203" i="1"/>
  <c r="EC203" i="1" s="1"/>
  <c r="DR159" i="1"/>
  <c r="DM82" i="1"/>
  <c r="DR52" i="1"/>
  <c r="EC52" i="1" s="1"/>
  <c r="DU112" i="1"/>
  <c r="EF112" i="1" s="1"/>
  <c r="DR132" i="1"/>
  <c r="EC132" i="1" s="1"/>
  <c r="DR145" i="1"/>
  <c r="EC145" i="1" s="1"/>
  <c r="DR192" i="1"/>
  <c r="DR190" i="1"/>
  <c r="EC190" i="1" s="1"/>
  <c r="DR162" i="1"/>
  <c r="DR69" i="1"/>
  <c r="DP93" i="1"/>
  <c r="DU50" i="1"/>
  <c r="EF50" i="1" s="1"/>
  <c r="DP182" i="1"/>
  <c r="DP52" i="1"/>
  <c r="H14" i="5"/>
  <c r="DR210" i="1"/>
  <c r="DR195" i="1"/>
  <c r="EC195" i="1" s="1"/>
  <c r="DR109" i="1"/>
  <c r="EC109" i="1" s="1"/>
  <c r="DR51" i="1"/>
  <c r="EC51" i="1" s="1"/>
  <c r="DR60" i="1"/>
  <c r="EC60" i="1" s="1"/>
  <c r="DR187" i="1"/>
  <c r="EC187" i="1" s="1"/>
  <c r="DR64" i="1"/>
  <c r="EC64" i="1" s="1"/>
  <c r="DR144" i="1"/>
  <c r="DP84" i="1"/>
  <c r="DP77" i="1"/>
  <c r="DP215" i="1"/>
  <c r="DR112" i="1"/>
  <c r="EC112" i="1" s="1"/>
  <c r="DR209" i="1"/>
  <c r="DR179" i="1"/>
  <c r="EC179" i="1" s="1"/>
  <c r="DP177" i="1"/>
  <c r="DO21" i="1"/>
  <c r="DM21" i="1" s="1"/>
  <c r="DR174" i="1"/>
  <c r="DR117" i="1"/>
  <c r="EC117" i="1" s="1"/>
  <c r="DR200" i="1"/>
  <c r="EC200" i="1" s="1"/>
  <c r="DR152" i="1"/>
  <c r="EC152" i="1" s="1"/>
  <c r="DR101" i="1"/>
  <c r="EC101" i="1" s="1"/>
  <c r="DM101" i="1"/>
  <c r="DR136" i="1"/>
  <c r="DU178" i="1"/>
  <c r="EF178" i="1" s="1"/>
  <c r="DM177" i="1"/>
  <c r="DR207" i="1"/>
  <c r="EC207" i="1" s="1"/>
  <c r="DR124" i="1"/>
  <c r="EC124" i="1" s="1"/>
  <c r="DR155" i="1"/>
  <c r="EC155" i="1" s="1"/>
  <c r="DR131" i="1"/>
  <c r="EC131" i="1" s="1"/>
  <c r="BV200" i="1"/>
  <c r="DP192" i="1"/>
  <c r="DU139" i="1"/>
  <c r="EF139" i="1" s="1"/>
  <c r="DU44" i="1"/>
  <c r="EF44" i="1" s="1"/>
  <c r="DP26" i="1"/>
  <c r="DR123" i="1"/>
  <c r="EC123" i="1" s="1"/>
  <c r="DR183" i="1"/>
  <c r="EC183" i="1" s="1"/>
  <c r="DR110" i="1"/>
  <c r="BV66" i="1"/>
  <c r="DT82" i="1"/>
  <c r="DT78" i="1"/>
  <c r="DM44" i="1"/>
  <c r="DR73" i="1"/>
  <c r="EC73" i="1" s="1"/>
  <c r="DU101" i="1"/>
  <c r="EF101" i="1" s="1"/>
  <c r="DU124" i="1"/>
  <c r="EF124" i="1" s="1"/>
  <c r="BV129" i="1"/>
  <c r="BV137" i="1"/>
  <c r="DT142" i="1"/>
  <c r="DR165" i="1"/>
  <c r="EC165" i="1" s="1"/>
  <c r="DR169" i="1"/>
  <c r="EC169" i="1" s="1"/>
  <c r="DT177" i="1"/>
  <c r="DR196" i="1"/>
  <c r="EC196" i="1" s="1"/>
  <c r="DR188" i="1"/>
  <c r="DR193" i="1"/>
  <c r="DR181" i="1"/>
  <c r="EC181" i="1" s="1"/>
  <c r="DR177" i="1"/>
  <c r="EC177" i="1" s="1"/>
  <c r="DR105" i="1"/>
  <c r="EC105" i="1" s="1"/>
  <c r="DR43" i="1"/>
  <c r="EC43" i="1" s="1"/>
  <c r="DR25" i="1"/>
  <c r="DR175" i="1"/>
  <c r="DR191" i="1"/>
  <c r="DT196" i="1"/>
  <c r="DP147" i="1"/>
  <c r="FF94" i="1"/>
  <c r="DR201" i="1"/>
  <c r="EC201" i="1" s="1"/>
  <c r="DR120" i="1"/>
  <c r="EC120" i="1" s="1"/>
  <c r="DR78" i="1"/>
  <c r="W222" i="1"/>
  <c r="DR213" i="1"/>
  <c r="DR100" i="1"/>
  <c r="EC100" i="1" s="1"/>
  <c r="DR141" i="1"/>
  <c r="EC141" i="1" s="1"/>
  <c r="W221" i="1"/>
  <c r="DR211" i="1"/>
  <c r="DR118" i="1"/>
  <c r="EC118" i="1" s="1"/>
  <c r="DR214" i="1"/>
  <c r="DR164" i="1"/>
  <c r="EC164" i="1" s="1"/>
  <c r="DR158" i="1"/>
  <c r="DR84" i="1"/>
  <c r="EC84" i="1" s="1"/>
  <c r="DR212" i="1"/>
  <c r="DT49" i="1"/>
  <c r="DN39" i="1"/>
  <c r="DM39" i="1" s="1"/>
  <c r="DM50" i="1"/>
  <c r="DT31" i="1"/>
  <c r="DT43" i="1"/>
  <c r="DM45" i="1"/>
  <c r="DP35" i="1"/>
  <c r="DP33" i="1"/>
  <c r="DP45" i="1"/>
  <c r="DU47" i="1"/>
  <c r="EF47" i="1" s="1"/>
  <c r="DR41" i="1"/>
  <c r="DR44" i="1"/>
  <c r="EC44" i="1" s="1"/>
  <c r="DR28" i="1"/>
  <c r="EC28" i="1" s="1"/>
  <c r="DR29" i="1"/>
  <c r="EC29" i="1" s="1"/>
  <c r="DR33" i="1"/>
  <c r="EC33" i="1" s="1"/>
  <c r="DR37" i="1"/>
  <c r="EC37" i="1" s="1"/>
  <c r="DR20" i="1"/>
  <c r="EC20" i="1" s="1"/>
  <c r="BV43" i="1"/>
  <c r="DP34" i="1"/>
  <c r="BV47" i="1"/>
  <c r="BV50" i="1"/>
  <c r="BX29" i="1"/>
  <c r="DU29" i="1" s="1"/>
  <c r="DT19" i="1"/>
  <c r="EE19" i="1" s="1"/>
  <c r="BW24" i="1"/>
  <c r="BW22" i="1"/>
  <c r="DP30" i="1"/>
  <c r="DU20" i="1"/>
  <c r="EF20" i="1" s="1"/>
  <c r="EL41" i="1"/>
  <c r="DR31" i="1"/>
  <c r="DR39" i="1"/>
  <c r="EC39" i="1" s="1"/>
  <c r="EC42" i="1"/>
  <c r="BV40" i="1"/>
  <c r="DM37" i="1"/>
  <c r="BV28" i="1"/>
  <c r="BV19" i="1"/>
  <c r="BJ16" i="1"/>
  <c r="DA16" i="1"/>
  <c r="FE29" i="1"/>
  <c r="EC21" i="1"/>
  <c r="F39" i="8"/>
  <c r="F53" i="8" s="1"/>
  <c r="F26" i="8"/>
  <c r="AB38" i="8" s="1"/>
  <c r="AB40" i="8" s="1"/>
  <c r="DR18" i="1"/>
  <c r="EC18" i="1" s="1"/>
  <c r="AE26" i="8"/>
  <c r="EL40" i="1"/>
  <c r="FF40" i="1" s="1"/>
  <c r="FE40" i="1"/>
  <c r="G52" i="8"/>
  <c r="S26" i="8"/>
  <c r="FE39" i="1"/>
  <c r="BP25" i="1"/>
  <c r="BV25" i="1" s="1"/>
  <c r="DT25" i="1"/>
  <c r="EE25" i="1" s="1"/>
  <c r="DT32" i="1"/>
  <c r="Z39" i="1"/>
  <c r="Y39" i="1"/>
  <c r="BV33" i="1"/>
  <c r="DT34" i="1"/>
  <c r="BV30" i="1"/>
  <c r="DM28" i="1"/>
  <c r="DM20" i="1"/>
  <c r="DO25" i="1"/>
  <c r="DM25" i="1" s="1"/>
  <c r="DT21" i="1"/>
  <c r="EE21" i="1" s="1"/>
  <c r="DU18" i="1"/>
  <c r="BV18" i="1"/>
  <c r="W13" i="8" s="1"/>
  <c r="EH25" i="1"/>
  <c r="FE32" i="1"/>
  <c r="FE25" i="1"/>
  <c r="DU19" i="1"/>
  <c r="EC23" i="1"/>
  <c r="EC25" i="1"/>
  <c r="EH38" i="1"/>
  <c r="EC38" i="1"/>
  <c r="D52" i="8"/>
  <c r="H26" i="8"/>
  <c r="DH16" i="1"/>
  <c r="DO31" i="1"/>
  <c r="DU31" i="1" s="1"/>
  <c r="DS31" i="1" s="1"/>
  <c r="DM18" i="1"/>
  <c r="AM13" i="8" s="1"/>
  <c r="DM36" i="1"/>
  <c r="DN40" i="1"/>
  <c r="DM40" i="1" s="1"/>
  <c r="DM19" i="1"/>
  <c r="DU33" i="1"/>
  <c r="DT36" i="1"/>
  <c r="DT33" i="1"/>
  <c r="EE33" i="1" s="1"/>
  <c r="DT35" i="1"/>
  <c r="DO27" i="1"/>
  <c r="DU27" i="1" s="1"/>
  <c r="CS31" i="1"/>
  <c r="DU28" i="1"/>
  <c r="EF28" i="1" s="1"/>
  <c r="DN30" i="1"/>
  <c r="DT30" i="1" s="1"/>
  <c r="DT27" i="1"/>
  <c r="EE27" i="1" s="1"/>
  <c r="DM33" i="1"/>
  <c r="DU24" i="1"/>
  <c r="EF24" i="1" s="1"/>
  <c r="CT16" i="1"/>
  <c r="CM16" i="1"/>
  <c r="BX41" i="1"/>
  <c r="DU41" i="1" s="1"/>
  <c r="DT26" i="1"/>
  <c r="BV29" i="1"/>
  <c r="BV34" i="1"/>
  <c r="BV36" i="1"/>
  <c r="BV20" i="1"/>
  <c r="BC16" i="1"/>
  <c r="BV23" i="1"/>
  <c r="DU22" i="1"/>
  <c r="EF22" i="1" s="1"/>
  <c r="DT38" i="1"/>
  <c r="DU37" i="1"/>
  <c r="EC41" i="1"/>
  <c r="DP118" i="1"/>
  <c r="DP29" i="1"/>
  <c r="DP123" i="1"/>
  <c r="DP62" i="1"/>
  <c r="DP20" i="1"/>
  <c r="DP73" i="1"/>
  <c r="DP69" i="1"/>
  <c r="DP57" i="1"/>
  <c r="DP75" i="1"/>
  <c r="DP122" i="1"/>
  <c r="DP104" i="1"/>
  <c r="DP88" i="1"/>
  <c r="DP47" i="1"/>
  <c r="DP85" i="1"/>
  <c r="DP110" i="1"/>
  <c r="DP78" i="1"/>
  <c r="DP90" i="1"/>
  <c r="DP66" i="1"/>
  <c r="DP146" i="1"/>
  <c r="DP158" i="1"/>
  <c r="DP159" i="1"/>
  <c r="DP186" i="1"/>
  <c r="DP25" i="1"/>
  <c r="DU35" i="1"/>
  <c r="CE35" i="1"/>
  <c r="DP121" i="1"/>
  <c r="EC35" i="1"/>
  <c r="EC192" i="1"/>
  <c r="FG27" i="1"/>
  <c r="FH27" i="1" s="1"/>
  <c r="FG31" i="1"/>
  <c r="FH31" i="1" s="1"/>
  <c r="FG26" i="1"/>
  <c r="FH26" i="1" s="1"/>
  <c r="FG25" i="1"/>
  <c r="FH25" i="1" s="1"/>
  <c r="FG35" i="1"/>
  <c r="FH35" i="1" s="1"/>
  <c r="EB35" i="1"/>
  <c r="EC115" i="1"/>
  <c r="EC140" i="1"/>
  <c r="EC173" i="1"/>
  <c r="EC159" i="1"/>
  <c r="FG28" i="1"/>
  <c r="FH28" i="1" s="1"/>
  <c r="FG36" i="1"/>
  <c r="FH36" i="1" s="1"/>
  <c r="FG33" i="1"/>
  <c r="FH33" i="1" s="1"/>
  <c r="FG30" i="1"/>
  <c r="FH30" i="1" s="1"/>
  <c r="FG19" i="1"/>
  <c r="FH19" i="1" s="1"/>
  <c r="FG38" i="1"/>
  <c r="FH38" i="1" s="1"/>
  <c r="FG40" i="1"/>
  <c r="FH40" i="1" s="1"/>
  <c r="FG24" i="1"/>
  <c r="FH24" i="1" s="1"/>
  <c r="EC126" i="1"/>
  <c r="EC87" i="1"/>
  <c r="FG22" i="1"/>
  <c r="FH22" i="1" s="1"/>
  <c r="EA37" i="1"/>
  <c r="FG37" i="1"/>
  <c r="FH37" i="1" s="1"/>
  <c r="FG21" i="1"/>
  <c r="FH21" i="1" s="1"/>
  <c r="FG29" i="1"/>
  <c r="FH29" i="1" s="1"/>
  <c r="FG23" i="1"/>
  <c r="FH23" i="1" s="1"/>
  <c r="FG39" i="1"/>
  <c r="FH39" i="1" s="1"/>
  <c r="FG20" i="1"/>
  <c r="FH20" i="1" s="1"/>
  <c r="FG34" i="1"/>
  <c r="FH34" i="1" s="1"/>
  <c r="FG32" i="1"/>
  <c r="FH32" i="1" s="1"/>
  <c r="FG18" i="1"/>
  <c r="FH18" i="1" s="1"/>
  <c r="EC116" i="1"/>
  <c r="EC158" i="1"/>
  <c r="EC168" i="1"/>
  <c r="EC175" i="1"/>
  <c r="EC174" i="1"/>
  <c r="FG41" i="1"/>
  <c r="FH41" i="1" s="1"/>
  <c r="EC88" i="1"/>
  <c r="EC76" i="1"/>
  <c r="EC70" i="1"/>
  <c r="FF52" i="1"/>
  <c r="EC90" i="1"/>
  <c r="DM38" i="1"/>
  <c r="BV32" i="1"/>
  <c r="BV41" i="1"/>
  <c r="DT41" i="1"/>
  <c r="EE41" i="1" s="1"/>
  <c r="BV39" i="1"/>
  <c r="DT37" i="1"/>
  <c r="FF37" i="1"/>
  <c r="DM34" i="1"/>
  <c r="DM29" i="1"/>
  <c r="FF28" i="1"/>
  <c r="FF27" i="1"/>
  <c r="BV27" i="1"/>
  <c r="BV24" i="1"/>
  <c r="DU23" i="1"/>
  <c r="DM23" i="1"/>
  <c r="FF96" i="1"/>
  <c r="FF20" i="1"/>
  <c r="X210" i="1"/>
  <c r="I14" i="5" s="1"/>
  <c r="FF31" i="1"/>
  <c r="DP54" i="1"/>
  <c r="FF54" i="1"/>
  <c r="FF32" i="1"/>
  <c r="FF23" i="1"/>
  <c r="FF86" i="1"/>
  <c r="CZ213" i="1"/>
  <c r="CZ222" i="1" s="1"/>
  <c r="DO210" i="1"/>
  <c r="DM210" i="1" s="1"/>
  <c r="EV214" i="1"/>
  <c r="EL211" i="1"/>
  <c r="EL221" i="1" s="1"/>
  <c r="FE211" i="1"/>
  <c r="FE221" i="1" s="1"/>
  <c r="EH214" i="1"/>
  <c r="FE214" i="1"/>
  <c r="BB214" i="1"/>
  <c r="BW213" i="1"/>
  <c r="BW222" i="1" s="1"/>
  <c r="BB212" i="1"/>
  <c r="BV212" i="1" s="1"/>
  <c r="AN211" i="1"/>
  <c r="AN221" i="1" s="1"/>
  <c r="BX214" i="1"/>
  <c r="BP214" i="1"/>
  <c r="BV214" i="1" s="1"/>
  <c r="DO214" i="1"/>
  <c r="DM214" i="1" s="1"/>
  <c r="DO212" i="1"/>
  <c r="L28" i="5"/>
  <c r="L119" i="5" s="1"/>
  <c r="K28" i="5"/>
  <c r="J119" i="5"/>
  <c r="J133" i="5" s="1"/>
  <c r="M28" i="5"/>
  <c r="I112" i="5"/>
  <c r="F119" i="5"/>
  <c r="H137" i="5"/>
  <c r="H136" i="5" s="1"/>
  <c r="H129" i="5"/>
  <c r="J137" i="5"/>
  <c r="J136" i="5" s="1"/>
  <c r="J129" i="5"/>
  <c r="EC137" i="1"/>
  <c r="EC59" i="1"/>
  <c r="EC199" i="1"/>
  <c r="EC110" i="1"/>
  <c r="EC129" i="1"/>
  <c r="EC128" i="1"/>
  <c r="EC157" i="1"/>
  <c r="EC162" i="1"/>
  <c r="EC94" i="1"/>
  <c r="EC206" i="1"/>
  <c r="EC31" i="1"/>
  <c r="EC58" i="1"/>
  <c r="EC78" i="1"/>
  <c r="EC104" i="1"/>
  <c r="EC135" i="1"/>
  <c r="EC146" i="1"/>
  <c r="EC191" i="1"/>
  <c r="EC194" i="1"/>
  <c r="EC86" i="1"/>
  <c r="EC92" i="1"/>
  <c r="EC72" i="1"/>
  <c r="EC75" i="1"/>
  <c r="EC148" i="1"/>
  <c r="EC161" i="1"/>
  <c r="EC185" i="1"/>
  <c r="EC176" i="1"/>
  <c r="EC198" i="1"/>
  <c r="EC182" i="1"/>
  <c r="EC22" i="1"/>
  <c r="EC27" i="1"/>
  <c r="EC122" i="1"/>
  <c r="EC114" i="1"/>
  <c r="EC136" i="1"/>
  <c r="EC144" i="1"/>
  <c r="EC32" i="1"/>
  <c r="EC210" i="1"/>
  <c r="DG214" i="1"/>
  <c r="I107" i="5" s="1"/>
  <c r="I114" i="5" s="1"/>
  <c r="I121" i="5" s="1"/>
  <c r="J107" i="5"/>
  <c r="J114" i="5" s="1"/>
  <c r="J121" i="5" s="1"/>
  <c r="DP214" i="1"/>
  <c r="CG211" i="1"/>
  <c r="CG213" i="1"/>
  <c r="CG222" i="1" s="1"/>
  <c r="EU222" i="1"/>
  <c r="EV213" i="1"/>
  <c r="EV222" i="1" s="1"/>
  <c r="BW212" i="1"/>
  <c r="AP213" i="1"/>
  <c r="AP222" i="1" s="1"/>
  <c r="EK222" i="1"/>
  <c r="FE210" i="1"/>
  <c r="EL210" i="1"/>
  <c r="FF210" i="1" s="1"/>
  <c r="Y213" i="1"/>
  <c r="EG222" i="1"/>
  <c r="EH213" i="1"/>
  <c r="EH222" i="1" s="1"/>
  <c r="DY221" i="1"/>
  <c r="FG211" i="1"/>
  <c r="Z211" i="1"/>
  <c r="FG210" i="1"/>
  <c r="DG213" i="1"/>
  <c r="DG222" i="1" s="1"/>
  <c r="DH222" i="1"/>
  <c r="BV211" i="1"/>
  <c r="BV221" i="1" s="1"/>
  <c r="DM211" i="1"/>
  <c r="DM221" i="1" s="1"/>
  <c r="DN221" i="1"/>
  <c r="EC211" i="1"/>
  <c r="EC221" i="1" s="1"/>
  <c r="DR221" i="1"/>
  <c r="BX215" i="1"/>
  <c r="CZ215" i="1"/>
  <c r="AO215" i="1"/>
  <c r="DT215" i="1" s="1"/>
  <c r="Y214" i="1"/>
  <c r="X214" i="1" s="1"/>
  <c r="CF212" i="1"/>
  <c r="DT212" i="1" s="1"/>
  <c r="CG212" i="1"/>
  <c r="Z213" i="1"/>
  <c r="EC214" i="1"/>
  <c r="EH212" i="1"/>
  <c r="EC212" i="1"/>
  <c r="Z212" i="1"/>
  <c r="DN213" i="1"/>
  <c r="EL213" i="1"/>
  <c r="EL222" i="1" s="1"/>
  <c r="DM198" i="1"/>
  <c r="BV167" i="1"/>
  <c r="BV133" i="1"/>
  <c r="FF118" i="1"/>
  <c r="DM181" i="1"/>
  <c r="BV176" i="1"/>
  <c r="DP111" i="1"/>
  <c r="FF34" i="1"/>
  <c r="FF59" i="1"/>
  <c r="ED145" i="1"/>
  <c r="FF75" i="1"/>
  <c r="FF183" i="1"/>
  <c r="FE212" i="1"/>
  <c r="FF200" i="1"/>
  <c r="BB213" i="1"/>
  <c r="BB222" i="1" s="1"/>
  <c r="EV215" i="1"/>
  <c r="FE213" i="1"/>
  <c r="FE222" i="1" s="1"/>
  <c r="DU193" i="1"/>
  <c r="EF193" i="1" s="1"/>
  <c r="DP167" i="1"/>
  <c r="BV194" i="1"/>
  <c r="DT92" i="1"/>
  <c r="DS92" i="1" s="1"/>
  <c r="DT117" i="1"/>
  <c r="EE117" i="1" s="1"/>
  <c r="ED117" i="1" s="1"/>
  <c r="DP200" i="1"/>
  <c r="DU68" i="1"/>
  <c r="EF68" i="1" s="1"/>
  <c r="DT66" i="1"/>
  <c r="EE66" i="1" s="1"/>
  <c r="DM77" i="1"/>
  <c r="DM90" i="1"/>
  <c r="DT169" i="1"/>
  <c r="DM139" i="1"/>
  <c r="BV161" i="1"/>
  <c r="DU88" i="1"/>
  <c r="EF88" i="1" s="1"/>
  <c r="BV138" i="1"/>
  <c r="DP150" i="1"/>
  <c r="DT18" i="1"/>
  <c r="FF74" i="1"/>
  <c r="DU186" i="1"/>
  <c r="EF186" i="1" s="1"/>
  <c r="BV131" i="1"/>
  <c r="BV203" i="1"/>
  <c r="FF201" i="1"/>
  <c r="BV152" i="1"/>
  <c r="BV93" i="1"/>
  <c r="BV141" i="1"/>
  <c r="BV85" i="1"/>
  <c r="BV99" i="1"/>
  <c r="DP142" i="1"/>
  <c r="DT149" i="1"/>
  <c r="EE149" i="1" s="1"/>
  <c r="ED149" i="1" s="1"/>
  <c r="DT166" i="1"/>
  <c r="EE166" i="1" s="1"/>
  <c r="BV77" i="1"/>
  <c r="BV98" i="1"/>
  <c r="DU32" i="1"/>
  <c r="EF32" i="1" s="1"/>
  <c r="FF109" i="1"/>
  <c r="FF115" i="1"/>
  <c r="DT147" i="1"/>
  <c r="EE147" i="1" s="1"/>
  <c r="ED147" i="1" s="1"/>
  <c r="DU170" i="1"/>
  <c r="EF170" i="1" s="1"/>
  <c r="FF176" i="1"/>
  <c r="DM193" i="1"/>
  <c r="DT114" i="1"/>
  <c r="EE114" i="1" s="1"/>
  <c r="ED114" i="1" s="1"/>
  <c r="BV108" i="1"/>
  <c r="FF95" i="1"/>
  <c r="BV104" i="1"/>
  <c r="FF164" i="1"/>
  <c r="BV62" i="1"/>
  <c r="BV190" i="1"/>
  <c r="FF187" i="1"/>
  <c r="BV26" i="1"/>
  <c r="DT109" i="1"/>
  <c r="DS109" i="1" s="1"/>
  <c r="FF143" i="1"/>
  <c r="DP206" i="1"/>
  <c r="DU67" i="1"/>
  <c r="EF67" i="1" s="1"/>
  <c r="DT190" i="1"/>
  <c r="DT29" i="1"/>
  <c r="EE29" i="1" s="1"/>
  <c r="FF82" i="1"/>
  <c r="DU160" i="1"/>
  <c r="EF160" i="1" s="1"/>
  <c r="DT150" i="1"/>
  <c r="EE150" i="1" s="1"/>
  <c r="ED150" i="1" s="1"/>
  <c r="DU104" i="1"/>
  <c r="EF104" i="1" s="1"/>
  <c r="FF85" i="1"/>
  <c r="FF167" i="1"/>
  <c r="FF50" i="1"/>
  <c r="FF104" i="1"/>
  <c r="FF39" i="1"/>
  <c r="FF101" i="1"/>
  <c r="DU205" i="1"/>
  <c r="EF205" i="1" s="1"/>
  <c r="EC202" i="1"/>
  <c r="DU56" i="1"/>
  <c r="EF56" i="1" s="1"/>
  <c r="DM92" i="1"/>
  <c r="DU108" i="1"/>
  <c r="EF108" i="1" s="1"/>
  <c r="FF144" i="1"/>
  <c r="FF185" i="1"/>
  <c r="FF21" i="1"/>
  <c r="DM200" i="1"/>
  <c r="DU52" i="1"/>
  <c r="EF52" i="1" s="1"/>
  <c r="DT187" i="1"/>
  <c r="DT186" i="1"/>
  <c r="EE186" i="1" s="1"/>
  <c r="FF66" i="1"/>
  <c r="DM129" i="1"/>
  <c r="BV132" i="1"/>
  <c r="FF169" i="1"/>
  <c r="DU72" i="1"/>
  <c r="EF72" i="1" s="1"/>
  <c r="DT94" i="1"/>
  <c r="DS94" i="1" s="1"/>
  <c r="EV212" i="1"/>
  <c r="FF212" i="1" s="1"/>
  <c r="DM64" i="1"/>
  <c r="BV57" i="1"/>
  <c r="FF151" i="1"/>
  <c r="DP112" i="1"/>
  <c r="DU66" i="1"/>
  <c r="EF66" i="1" s="1"/>
  <c r="DP59" i="1"/>
  <c r="BV42" i="1"/>
  <c r="DP18" i="1"/>
  <c r="BV117" i="1"/>
  <c r="DM171" i="1"/>
  <c r="BV171" i="1"/>
  <c r="DU187" i="1"/>
  <c r="EF187" i="1" s="1"/>
  <c r="FF111" i="1"/>
  <c r="DU153" i="1"/>
  <c r="EF153" i="1" s="1"/>
  <c r="DP49" i="1"/>
  <c r="DU49" i="1"/>
  <c r="EF49" i="1" s="1"/>
  <c r="DM49" i="1"/>
  <c r="DU121" i="1"/>
  <c r="EF121" i="1" s="1"/>
  <c r="DM72" i="1"/>
  <c r="FF71" i="1"/>
  <c r="DU80" i="1"/>
  <c r="EF80" i="1" s="1"/>
  <c r="DP100" i="1"/>
  <c r="BV118" i="1"/>
  <c r="FF135" i="1"/>
  <c r="DT129" i="1"/>
  <c r="DS129" i="1" s="1"/>
  <c r="DU179" i="1"/>
  <c r="EF179" i="1" s="1"/>
  <c r="DM66" i="1"/>
  <c r="FF107" i="1"/>
  <c r="DT73" i="1"/>
  <c r="EE73" i="1" s="1"/>
  <c r="ED73" i="1" s="1"/>
  <c r="DT23" i="1"/>
  <c r="EE23" i="1" s="1"/>
  <c r="DU171" i="1"/>
  <c r="EF171" i="1" s="1"/>
  <c r="DM104" i="1"/>
  <c r="FF153" i="1"/>
  <c r="BV156" i="1"/>
  <c r="BV210" i="1"/>
  <c r="BV192" i="1"/>
  <c r="DU190" i="1"/>
  <c r="EF190" i="1" s="1"/>
  <c r="DU63" i="1"/>
  <c r="EF63" i="1" s="1"/>
  <c r="FF124" i="1"/>
  <c r="BV199" i="1"/>
  <c r="BV201" i="1"/>
  <c r="FF103" i="1"/>
  <c r="FF174" i="1"/>
  <c r="BV204" i="1"/>
  <c r="DM202" i="1"/>
  <c r="FF46" i="1"/>
  <c r="DU107" i="1"/>
  <c r="EF107" i="1" s="1"/>
  <c r="EC142" i="1"/>
  <c r="BV146" i="1"/>
  <c r="FF166" i="1"/>
  <c r="DM195" i="1"/>
  <c r="DT75" i="1"/>
  <c r="DS75" i="1" s="1"/>
  <c r="BV67" i="1"/>
  <c r="BV59" i="1"/>
  <c r="BV188" i="1"/>
  <c r="BV142" i="1"/>
  <c r="DM156" i="1"/>
  <c r="EC204" i="1"/>
  <c r="FF77" i="1"/>
  <c r="FF92" i="1"/>
  <c r="DM126" i="1"/>
  <c r="EC149" i="1"/>
  <c r="DU156" i="1"/>
  <c r="EF156" i="1" s="1"/>
  <c r="FF162" i="1"/>
  <c r="FF78" i="1"/>
  <c r="FF132" i="1"/>
  <c r="FF179" i="1"/>
  <c r="BV193" i="1"/>
  <c r="BV187" i="1"/>
  <c r="EC209" i="1"/>
  <c r="DM91" i="1"/>
  <c r="DP151" i="1"/>
  <c r="AO213" i="1"/>
  <c r="BV80" i="1"/>
  <c r="FF99" i="1"/>
  <c r="FF113" i="1"/>
  <c r="DM185" i="1"/>
  <c r="EC193" i="1"/>
  <c r="DM85" i="1"/>
  <c r="DT211" i="1"/>
  <c r="EC147" i="1"/>
  <c r="DU81" i="1"/>
  <c r="EF81" i="1" s="1"/>
  <c r="DT93" i="1"/>
  <c r="EE93" i="1" s="1"/>
  <c r="DM93" i="1"/>
  <c r="BV115" i="1"/>
  <c r="DT152" i="1"/>
  <c r="DU185" i="1"/>
  <c r="EF185" i="1" s="1"/>
  <c r="DU177" i="1"/>
  <c r="EF177" i="1" s="1"/>
  <c r="BV177" i="1"/>
  <c r="FF186" i="1"/>
  <c r="DM73" i="1"/>
  <c r="FF87" i="1"/>
  <c r="DP46" i="1"/>
  <c r="BV185" i="1"/>
  <c r="DP180" i="1"/>
  <c r="EC188" i="1"/>
  <c r="BV121" i="1"/>
  <c r="DM103" i="1"/>
  <c r="DP98" i="1"/>
  <c r="EC69" i="1"/>
  <c r="DM51" i="1"/>
  <c r="BV22" i="1"/>
  <c r="DM35" i="1"/>
  <c r="DM107" i="1"/>
  <c r="FF146" i="1"/>
  <c r="BV112" i="1"/>
  <c r="FF207" i="1"/>
  <c r="FF126" i="1"/>
  <c r="FF29" i="1"/>
  <c r="DP194" i="1"/>
  <c r="DP187" i="1"/>
  <c r="DM149" i="1"/>
  <c r="DM133" i="1"/>
  <c r="BV75" i="1"/>
  <c r="DP55" i="1"/>
  <c r="DU26" i="1"/>
  <c r="EF26" i="1" s="1"/>
  <c r="DU176" i="1"/>
  <c r="EF176" i="1" s="1"/>
  <c r="BV158" i="1"/>
  <c r="BV72" i="1"/>
  <c r="DT182" i="1"/>
  <c r="EE182" i="1" s="1"/>
  <c r="ED182" i="1" s="1"/>
  <c r="DT176" i="1"/>
  <c r="EE176" i="1" s="1"/>
  <c r="DP163" i="1"/>
  <c r="DP127" i="1"/>
  <c r="DP116" i="1"/>
  <c r="FG212" i="1"/>
  <c r="FH212" i="1" s="1"/>
  <c r="BV74" i="1"/>
  <c r="DT102" i="1"/>
  <c r="EE102" i="1" s="1"/>
  <c r="ED102" i="1" s="1"/>
  <c r="DP213" i="1"/>
  <c r="DP222" i="1" s="1"/>
  <c r="DM106" i="1"/>
  <c r="DM170" i="1"/>
  <c r="DP176" i="1"/>
  <c r="DU34" i="1"/>
  <c r="EF34" i="1" s="1"/>
  <c r="DU85" i="1"/>
  <c r="EF85" i="1" s="1"/>
  <c r="DU131" i="1"/>
  <c r="EF131" i="1" s="1"/>
  <c r="DU141" i="1"/>
  <c r="EF141" i="1" s="1"/>
  <c r="BV174" i="1"/>
  <c r="BV205" i="1"/>
  <c r="DT144" i="1"/>
  <c r="DS144" i="1" s="1"/>
  <c r="DP212" i="1"/>
  <c r="DP204" i="1"/>
  <c r="DP137" i="1"/>
  <c r="BV165" i="1"/>
  <c r="BV162" i="1"/>
  <c r="FF195" i="1"/>
  <c r="DP56" i="1"/>
  <c r="BV38" i="1"/>
  <c r="CG214" i="1"/>
  <c r="CE214" i="1" s="1"/>
  <c r="Z215" i="1"/>
  <c r="CG215" i="1"/>
  <c r="DT50" i="1"/>
  <c r="DS50" i="1" s="1"/>
  <c r="DT95" i="1"/>
  <c r="EE95" i="1" s="1"/>
  <c r="DM182" i="1"/>
  <c r="BV191" i="1"/>
  <c r="DT106" i="1"/>
  <c r="EE106" i="1" s="1"/>
  <c r="DP126" i="1"/>
  <c r="DM41" i="1"/>
  <c r="AP215" i="1"/>
  <c r="DT64" i="1"/>
  <c r="EE64" i="1" s="1"/>
  <c r="BV109" i="1"/>
  <c r="FF130" i="1"/>
  <c r="BV207" i="1"/>
  <c r="BV179" i="1"/>
  <c r="DM176" i="1"/>
  <c r="FF105" i="1"/>
  <c r="DU30" i="1"/>
  <c r="DP190" i="1"/>
  <c r="FG213" i="1"/>
  <c r="DU204" i="1"/>
  <c r="EF204" i="1" s="1"/>
  <c r="DM148" i="1"/>
  <c r="CF213" i="1"/>
  <c r="DM212" i="1"/>
  <c r="EH215" i="1"/>
  <c r="FE215" i="1"/>
  <c r="FF214" i="1"/>
  <c r="DP173" i="1"/>
  <c r="DT46" i="1"/>
  <c r="DS46" i="1" s="1"/>
  <c r="DU76" i="1"/>
  <c r="EF76" i="1" s="1"/>
  <c r="DU135" i="1"/>
  <c r="EF135" i="1" s="1"/>
  <c r="FF168" i="1"/>
  <c r="BV180" i="1"/>
  <c r="FF188" i="1"/>
  <c r="DM68" i="1"/>
  <c r="BV103" i="1"/>
  <c r="DP97" i="1"/>
  <c r="DP58" i="1"/>
  <c r="DM42" i="1"/>
  <c r="BV31" i="1"/>
  <c r="DP22" i="1"/>
  <c r="FF33" i="1"/>
  <c r="DT175" i="1"/>
  <c r="EE175" i="1" s="1"/>
  <c r="ED175" i="1" s="1"/>
  <c r="DT148" i="1"/>
  <c r="EE148" i="1" s="1"/>
  <c r="DP161" i="1"/>
  <c r="DP105" i="1"/>
  <c r="DP101" i="1"/>
  <c r="DP61" i="1"/>
  <c r="DP51" i="1"/>
  <c r="DP39" i="1"/>
  <c r="FG214" i="1"/>
  <c r="FH214" i="1" s="1"/>
  <c r="DU38" i="1"/>
  <c r="BV175" i="1"/>
  <c r="DU195" i="1"/>
  <c r="EF195" i="1" s="1"/>
  <c r="DT189" i="1"/>
  <c r="EE189" i="1" s="1"/>
  <c r="BV120" i="1"/>
  <c r="EC213" i="1"/>
  <c r="EC222" i="1" s="1"/>
  <c r="DP128" i="1"/>
  <c r="DP107" i="1"/>
  <c r="BV170" i="1"/>
  <c r="DM26" i="1"/>
  <c r="DT70" i="1"/>
  <c r="DS70" i="1" s="1"/>
  <c r="DU152" i="1"/>
  <c r="EF152" i="1" s="1"/>
  <c r="DT105" i="1"/>
  <c r="EE105" i="1" s="1"/>
  <c r="ED105" i="1" s="1"/>
  <c r="BV116" i="1"/>
  <c r="DU158" i="1"/>
  <c r="EF158" i="1" s="1"/>
  <c r="DU184" i="1"/>
  <c r="EF184" i="1" s="1"/>
  <c r="BV195" i="1"/>
  <c r="BV124" i="1"/>
  <c r="FF25" i="1"/>
  <c r="DM186" i="1"/>
  <c r="DP41" i="1"/>
  <c r="DM201" i="1"/>
  <c r="BV21" i="1"/>
  <c r="DP197" i="1"/>
  <c r="DP135" i="1"/>
  <c r="DT195" i="1"/>
  <c r="EE195" i="1" s="1"/>
  <c r="DM76" i="1"/>
  <c r="DT158" i="1"/>
  <c r="EE158" i="1" s="1"/>
  <c r="FF178" i="1"/>
  <c r="DM206" i="1"/>
  <c r="BV89" i="1"/>
  <c r="BV119" i="1"/>
  <c r="BV178" i="1"/>
  <c r="DP162" i="1"/>
  <c r="DP140" i="1"/>
  <c r="DP108" i="1"/>
  <c r="DP130" i="1"/>
  <c r="DP96" i="1"/>
  <c r="DM215" i="1"/>
  <c r="BV215" i="1"/>
  <c r="FG215" i="1"/>
  <c r="EC215" i="1"/>
  <c r="DP53" i="1"/>
  <c r="DP149" i="1"/>
  <c r="DP125" i="1"/>
  <c r="DP157" i="1"/>
  <c r="FF155" i="1"/>
  <c r="FF170" i="1"/>
  <c r="FF182" i="1"/>
  <c r="FF100" i="1"/>
  <c r="FF127" i="1"/>
  <c r="FF193" i="1"/>
  <c r="FF120" i="1"/>
  <c r="FF152" i="1"/>
  <c r="FF194" i="1"/>
  <c r="FF83" i="1"/>
  <c r="FF208" i="1"/>
  <c r="FF119" i="1"/>
  <c r="FF140" i="1"/>
  <c r="FF63" i="1"/>
  <c r="FF73" i="1"/>
  <c r="DU96" i="1"/>
  <c r="EF96" i="1" s="1"/>
  <c r="FF56" i="1"/>
  <c r="DU110" i="1"/>
  <c r="EF110" i="1" s="1"/>
  <c r="DM184" i="1"/>
  <c r="DT209" i="1"/>
  <c r="EE209" i="1" s="1"/>
  <c r="ED209" i="1" s="1"/>
  <c r="FF198" i="1"/>
  <c r="FF47" i="1"/>
  <c r="DP210" i="1"/>
  <c r="DM67" i="1"/>
  <c r="DU191" i="1"/>
  <c r="EF191" i="1" s="1"/>
  <c r="DP166" i="1"/>
  <c r="FF81" i="1"/>
  <c r="BV196" i="1"/>
  <c r="DT28" i="1"/>
  <c r="BV64" i="1"/>
  <c r="DM97" i="1"/>
  <c r="DT207" i="1"/>
  <c r="DS207" i="1" s="1"/>
  <c r="DU62" i="1"/>
  <c r="EF62" i="1" s="1"/>
  <c r="DU79" i="1"/>
  <c r="EF79" i="1" s="1"/>
  <c r="DU74" i="1"/>
  <c r="EF74" i="1" s="1"/>
  <c r="BV123" i="1"/>
  <c r="DU180" i="1"/>
  <c r="EF180" i="1" s="1"/>
  <c r="FF91" i="1"/>
  <c r="DT74" i="1"/>
  <c r="EE74" i="1" s="1"/>
  <c r="DM146" i="1"/>
  <c r="DT159" i="1"/>
  <c r="EE159" i="1" s="1"/>
  <c r="ED159" i="1" s="1"/>
  <c r="BV160" i="1"/>
  <c r="DU168" i="1"/>
  <c r="EF168" i="1" s="1"/>
  <c r="DT179" i="1"/>
  <c r="EE179" i="1" s="1"/>
  <c r="DM205" i="1"/>
  <c r="DT205" i="1"/>
  <c r="FF41" i="1"/>
  <c r="DP189" i="1"/>
  <c r="DM43" i="1"/>
  <c r="DM75" i="1"/>
  <c r="BV91" i="1"/>
  <c r="DU166" i="1"/>
  <c r="EF166" i="1" s="1"/>
  <c r="FF76" i="1"/>
  <c r="DT120" i="1"/>
  <c r="EE120" i="1" s="1"/>
  <c r="BV140" i="1"/>
  <c r="DT203" i="1"/>
  <c r="EE203" i="1" s="1"/>
  <c r="ED203" i="1" s="1"/>
  <c r="DT111" i="1"/>
  <c r="EE111" i="1" s="1"/>
  <c r="ED111" i="1" s="1"/>
  <c r="DP115" i="1"/>
  <c r="FF145" i="1"/>
  <c r="FF22" i="1"/>
  <c r="FF175" i="1"/>
  <c r="FF184" i="1"/>
  <c r="FF180" i="1"/>
  <c r="FF84" i="1"/>
  <c r="FF121" i="1"/>
  <c r="FF30" i="1"/>
  <c r="FF158" i="1"/>
  <c r="FF51" i="1"/>
  <c r="FF110" i="1"/>
  <c r="FF177" i="1"/>
  <c r="FF48" i="1"/>
  <c r="FF98" i="1"/>
  <c r="FF134" i="1"/>
  <c r="FF159" i="1"/>
  <c r="FF137" i="1"/>
  <c r="FF181" i="1"/>
  <c r="FF197" i="1"/>
  <c r="FF123" i="1"/>
  <c r="FF192" i="1"/>
  <c r="FF203" i="1"/>
  <c r="FF24" i="1"/>
  <c r="FF131" i="1"/>
  <c r="FF209" i="1"/>
  <c r="FF72" i="1"/>
  <c r="FF160" i="1"/>
  <c r="FF45" i="1"/>
  <c r="FF64" i="1"/>
  <c r="FF148" i="1"/>
  <c r="FF62" i="1"/>
  <c r="FF199" i="1"/>
  <c r="FF122" i="1"/>
  <c r="FF42" i="1"/>
  <c r="FF69" i="1"/>
  <c r="FF35" i="1"/>
  <c r="FF61" i="1"/>
  <c r="FF156" i="1"/>
  <c r="FF102" i="1"/>
  <c r="FF163" i="1"/>
  <c r="FF133" i="1"/>
  <c r="FF68" i="1"/>
  <c r="FF191" i="1"/>
  <c r="FF150" i="1"/>
  <c r="FF19" i="1"/>
  <c r="FF43" i="1"/>
  <c r="FF171" i="1"/>
  <c r="FF106" i="1"/>
  <c r="FF206" i="1"/>
  <c r="FF114" i="1"/>
  <c r="FF108" i="1"/>
  <c r="FF125" i="1"/>
  <c r="FF80" i="1"/>
  <c r="FF93" i="1"/>
  <c r="FF128" i="1"/>
  <c r="FF154" i="1"/>
  <c r="FF88" i="1"/>
  <c r="FF112" i="1"/>
  <c r="FF142" i="1"/>
  <c r="FF138" i="1"/>
  <c r="FF36" i="1"/>
  <c r="FF70" i="1"/>
  <c r="FF89" i="1"/>
  <c r="FF136" i="1"/>
  <c r="FF189" i="1"/>
  <c r="FF196" i="1"/>
  <c r="FF205" i="1"/>
  <c r="FF190" i="1"/>
  <c r="FF60" i="1"/>
  <c r="FF65" i="1"/>
  <c r="FF149" i="1"/>
  <c r="FF172" i="1"/>
  <c r="FF147" i="1"/>
  <c r="DU189" i="1"/>
  <c r="EF189" i="1" s="1"/>
  <c r="BV189" i="1"/>
  <c r="BV181" i="1"/>
  <c r="DT193" i="1"/>
  <c r="BV197" i="1"/>
  <c r="DM187" i="1"/>
  <c r="DM174" i="1"/>
  <c r="DM179" i="1"/>
  <c r="DU194" i="1"/>
  <c r="EF194" i="1" s="1"/>
  <c r="DT197" i="1"/>
  <c r="EE197" i="1" s="1"/>
  <c r="ED197" i="1" s="1"/>
  <c r="BV168" i="1"/>
  <c r="DT170" i="1"/>
  <c r="EE170" i="1" s="1"/>
  <c r="DU188" i="1"/>
  <c r="EF188" i="1" s="1"/>
  <c r="DT185" i="1"/>
  <c r="DT162" i="1"/>
  <c r="EE162" i="1" s="1"/>
  <c r="ED162" i="1" s="1"/>
  <c r="BV183" i="1"/>
  <c r="DU196" i="1"/>
  <c r="EF196" i="1" s="1"/>
  <c r="DM137" i="1"/>
  <c r="DS127" i="1"/>
  <c r="DU143" i="1"/>
  <c r="EF143" i="1" s="1"/>
  <c r="DU132" i="1"/>
  <c r="EF132" i="1" s="1"/>
  <c r="DT135" i="1"/>
  <c r="EE135" i="1" s="1"/>
  <c r="DU138" i="1"/>
  <c r="EF138" i="1" s="1"/>
  <c r="ED138" i="1" s="1"/>
  <c r="DU154" i="1"/>
  <c r="EF154" i="1" s="1"/>
  <c r="DT156" i="1"/>
  <c r="EE156" i="1" s="1"/>
  <c r="BV135" i="1"/>
  <c r="DT140" i="1"/>
  <c r="EE140" i="1" s="1"/>
  <c r="ED140" i="1" s="1"/>
  <c r="DM131" i="1"/>
  <c r="DU137" i="1"/>
  <c r="EF137" i="1" s="1"/>
  <c r="DT154" i="1"/>
  <c r="EE154" i="1" s="1"/>
  <c r="DT101" i="1"/>
  <c r="DS101" i="1" s="1"/>
  <c r="BV122" i="1"/>
  <c r="BV95" i="1"/>
  <c r="DM100" i="1"/>
  <c r="BV107" i="1"/>
  <c r="DU120" i="1"/>
  <c r="EF120" i="1" s="1"/>
  <c r="DU103" i="1"/>
  <c r="EF103" i="1" s="1"/>
  <c r="DT91" i="1"/>
  <c r="DS91" i="1" s="1"/>
  <c r="DM120" i="1"/>
  <c r="DM94" i="1"/>
  <c r="DM123" i="1"/>
  <c r="DT118" i="1"/>
  <c r="DS118" i="1" s="1"/>
  <c r="DU90" i="1"/>
  <c r="EF90" i="1" s="1"/>
  <c r="BV101" i="1"/>
  <c r="BV111" i="1"/>
  <c r="EE88" i="1"/>
  <c r="EF55" i="1"/>
  <c r="ED55" i="1" s="1"/>
  <c r="DS55" i="1"/>
  <c r="DM62" i="1"/>
  <c r="DU60" i="1"/>
  <c r="EF60" i="1" s="1"/>
  <c r="DT62" i="1"/>
  <c r="EE62" i="1" s="1"/>
  <c r="ED65" i="1"/>
  <c r="DM55" i="1"/>
  <c r="DM71" i="1"/>
  <c r="BV88" i="1"/>
  <c r="ED61" i="1"/>
  <c r="DU64" i="1"/>
  <c r="EF64" i="1" s="1"/>
  <c r="BV58" i="1"/>
  <c r="DM83" i="1"/>
  <c r="BV82" i="1"/>
  <c r="DS61" i="1"/>
  <c r="BV86" i="1"/>
  <c r="DM60" i="1"/>
  <c r="DM74" i="1"/>
  <c r="DT72" i="1"/>
  <c r="EE72" i="1" s="1"/>
  <c r="DT68" i="1"/>
  <c r="EE68" i="1" s="1"/>
  <c r="DT210" i="1"/>
  <c r="EE202" i="1"/>
  <c r="ED202" i="1" s="1"/>
  <c r="DS202" i="1"/>
  <c r="EE206" i="1"/>
  <c r="ED206" i="1" s="1"/>
  <c r="DS206" i="1"/>
  <c r="FF204" i="1"/>
  <c r="EE208" i="1"/>
  <c r="BV209" i="1"/>
  <c r="DT199" i="1"/>
  <c r="DS201" i="1"/>
  <c r="EE201" i="1"/>
  <c r="ED201" i="1" s="1"/>
  <c r="FF202" i="1"/>
  <c r="DT198" i="1"/>
  <c r="EE204" i="1"/>
  <c r="DS200" i="1"/>
  <c r="EE200" i="1"/>
  <c r="ED200" i="1" s="1"/>
  <c r="DU208" i="1"/>
  <c r="EF208" i="1" s="1"/>
  <c r="EE191" i="1"/>
  <c r="EE190" i="1"/>
  <c r="EE196" i="1"/>
  <c r="EE188" i="1"/>
  <c r="EE192" i="1"/>
  <c r="ED192" i="1" s="1"/>
  <c r="DS192" i="1"/>
  <c r="EE194" i="1"/>
  <c r="DM189" i="1"/>
  <c r="EE187" i="1"/>
  <c r="DS181" i="1"/>
  <c r="EE181" i="1"/>
  <c r="ED181" i="1" s="1"/>
  <c r="EE177" i="1"/>
  <c r="DM178" i="1"/>
  <c r="EE178" i="1"/>
  <c r="ED178" i="1" s="1"/>
  <c r="DS178" i="1"/>
  <c r="EE184" i="1"/>
  <c r="EE174" i="1"/>
  <c r="ED174" i="1" s="1"/>
  <c r="DS174" i="1"/>
  <c r="DT183" i="1"/>
  <c r="EE180" i="1"/>
  <c r="DM168" i="1"/>
  <c r="DT168" i="1"/>
  <c r="BV169" i="1"/>
  <c r="DM166" i="1"/>
  <c r="DU172" i="1"/>
  <c r="EF172" i="1" s="1"/>
  <c r="DS169" i="1"/>
  <c r="EE169" i="1"/>
  <c r="ED169" i="1" s="1"/>
  <c r="DM164" i="1"/>
  <c r="FF165" i="1"/>
  <c r="DT171" i="1"/>
  <c r="DT172" i="1"/>
  <c r="DM172" i="1"/>
  <c r="DS173" i="1"/>
  <c r="EE173" i="1"/>
  <c r="ED173" i="1" s="1"/>
  <c r="BV172" i="1"/>
  <c r="DT167" i="1"/>
  <c r="DT164" i="1"/>
  <c r="FF173" i="1"/>
  <c r="EE163" i="1"/>
  <c r="ED163" i="1" s="1"/>
  <c r="DS163" i="1"/>
  <c r="DS165" i="1"/>
  <c r="EE165" i="1"/>
  <c r="ED165" i="1" s="1"/>
  <c r="EE160" i="1"/>
  <c r="DU161" i="1"/>
  <c r="EF161" i="1" s="1"/>
  <c r="EE153" i="1"/>
  <c r="EE155" i="1"/>
  <c r="ED155" i="1" s="1"/>
  <c r="DS155" i="1"/>
  <c r="EE161" i="1"/>
  <c r="FF157" i="1"/>
  <c r="DM154" i="1"/>
  <c r="FF161" i="1"/>
  <c r="EE151" i="1"/>
  <c r="ED151" i="1" s="1"/>
  <c r="DS151" i="1"/>
  <c r="DM159" i="1"/>
  <c r="DS157" i="1"/>
  <c r="EE157" i="1"/>
  <c r="ED157" i="1" s="1"/>
  <c r="DM158" i="1"/>
  <c r="EE142" i="1"/>
  <c r="ED142" i="1" s="1"/>
  <c r="DS142" i="1"/>
  <c r="EF148" i="1"/>
  <c r="DS139" i="1"/>
  <c r="EE139" i="1"/>
  <c r="ED139" i="1" s="1"/>
  <c r="DS149" i="1"/>
  <c r="DS145" i="1"/>
  <c r="DS147" i="1"/>
  <c r="DT146" i="1"/>
  <c r="EE143" i="1"/>
  <c r="EE141" i="1"/>
  <c r="FF141" i="1"/>
  <c r="FF139" i="1"/>
  <c r="EE134" i="1"/>
  <c r="ED134" i="1" s="1"/>
  <c r="DS134" i="1"/>
  <c r="DS133" i="1"/>
  <c r="EE133" i="1"/>
  <c r="ED133" i="1" s="1"/>
  <c r="EE132" i="1"/>
  <c r="DM135" i="1"/>
  <c r="EE128" i="1"/>
  <c r="ED128" i="1" s="1"/>
  <c r="DS128" i="1"/>
  <c r="BV127" i="1"/>
  <c r="ED127" i="1"/>
  <c r="DT137" i="1"/>
  <c r="EE136" i="1"/>
  <c r="ED136" i="1" s="1"/>
  <c r="DS136" i="1"/>
  <c r="DT131" i="1"/>
  <c r="DS130" i="1"/>
  <c r="EE130" i="1"/>
  <c r="ED130" i="1" s="1"/>
  <c r="FF129" i="1"/>
  <c r="DT126" i="1"/>
  <c r="DS124" i="1"/>
  <c r="EE124" i="1"/>
  <c r="ED124" i="1" s="1"/>
  <c r="EE121" i="1"/>
  <c r="EE119" i="1"/>
  <c r="ED119" i="1" s="1"/>
  <c r="DS119" i="1"/>
  <c r="FF116" i="1"/>
  <c r="DT122" i="1"/>
  <c r="DM124" i="1"/>
  <c r="DS125" i="1"/>
  <c r="EE125" i="1"/>
  <c r="ED125" i="1" s="1"/>
  <c r="FF117" i="1"/>
  <c r="EE123" i="1"/>
  <c r="ED123" i="1" s="1"/>
  <c r="DS123" i="1"/>
  <c r="DT115" i="1"/>
  <c r="DT116" i="1"/>
  <c r="DS112" i="1"/>
  <c r="EE112" i="1"/>
  <c r="ED112" i="1" s="1"/>
  <c r="DS113" i="1"/>
  <c r="EE113" i="1"/>
  <c r="ED113" i="1" s="1"/>
  <c r="EE110" i="1"/>
  <c r="DU106" i="1"/>
  <c r="EF106" i="1" s="1"/>
  <c r="EE103" i="1"/>
  <c r="DT107" i="1"/>
  <c r="EE104" i="1"/>
  <c r="EE108" i="1"/>
  <c r="DM108" i="1"/>
  <c r="DM112" i="1"/>
  <c r="DS100" i="1"/>
  <c r="EE100" i="1"/>
  <c r="ED100" i="1" s="1"/>
  <c r="DM99" i="1"/>
  <c r="EE98" i="1"/>
  <c r="DU95" i="1"/>
  <c r="EF95" i="1" s="1"/>
  <c r="DU97" i="1"/>
  <c r="EF97" i="1" s="1"/>
  <c r="DU93" i="1"/>
  <c r="EF93" i="1" s="1"/>
  <c r="EE96" i="1"/>
  <c r="DU98" i="1"/>
  <c r="EF98" i="1" s="1"/>
  <c r="DT97" i="1"/>
  <c r="DT99" i="1"/>
  <c r="FF97" i="1"/>
  <c r="EE90" i="1"/>
  <c r="DU99" i="1"/>
  <c r="EF99" i="1" s="1"/>
  <c r="DM95" i="1"/>
  <c r="DS89" i="1"/>
  <c r="EE89" i="1"/>
  <c r="ED89" i="1" s="1"/>
  <c r="DS84" i="1"/>
  <c r="EE84" i="1"/>
  <c r="ED84" i="1" s="1"/>
  <c r="EE78" i="1"/>
  <c r="ED78" i="1" s="1"/>
  <c r="DS78" i="1"/>
  <c r="EE80" i="1"/>
  <c r="DS82" i="1"/>
  <c r="EE82" i="1"/>
  <c r="ED82" i="1" s="1"/>
  <c r="BV84" i="1"/>
  <c r="DT87" i="1"/>
  <c r="EE79" i="1"/>
  <c r="DT86" i="1"/>
  <c r="EE81" i="1"/>
  <c r="EE85" i="1"/>
  <c r="DT83" i="1"/>
  <c r="BV68" i="1"/>
  <c r="BV70" i="1"/>
  <c r="DT76" i="1"/>
  <c r="EE67" i="1"/>
  <c r="DS69" i="1"/>
  <c r="EE69" i="1"/>
  <c r="ED69" i="1" s="1"/>
  <c r="DS77" i="1"/>
  <c r="EE77" i="1"/>
  <c r="ED77" i="1" s="1"/>
  <c r="BV76" i="1"/>
  <c r="EE71" i="1"/>
  <c r="ED71" i="1" s="1"/>
  <c r="DS71" i="1"/>
  <c r="EE56" i="1"/>
  <c r="DM59" i="1"/>
  <c r="DT58" i="1"/>
  <c r="BV56" i="1"/>
  <c r="DS65" i="1"/>
  <c r="FF57" i="1"/>
  <c r="DM57" i="1"/>
  <c r="EE59" i="1"/>
  <c r="ED59" i="1" s="1"/>
  <c r="DS59" i="1"/>
  <c r="EE63" i="1"/>
  <c r="DS57" i="1"/>
  <c r="EE57" i="1"/>
  <c r="ED57" i="1" s="1"/>
  <c r="EE54" i="1"/>
  <c r="ED54" i="1" s="1"/>
  <c r="DS54" i="1"/>
  <c r="DT60" i="1"/>
  <c r="EE51" i="1"/>
  <c r="ED51" i="1" s="1"/>
  <c r="DS51" i="1"/>
  <c r="FF49" i="1"/>
  <c r="DS42" i="1"/>
  <c r="EE42" i="1"/>
  <c r="ED42" i="1" s="1"/>
  <c r="EE49" i="1"/>
  <c r="DU48" i="1"/>
  <c r="EF48" i="1" s="1"/>
  <c r="DS53" i="1"/>
  <c r="EE53" i="1"/>
  <c r="ED53" i="1" s="1"/>
  <c r="EE45" i="1"/>
  <c r="ED45" i="1" s="1"/>
  <c r="DS45" i="1"/>
  <c r="DT52" i="1"/>
  <c r="EE47" i="1"/>
  <c r="ED47" i="1" s="1"/>
  <c r="DS47" i="1"/>
  <c r="FF44" i="1"/>
  <c r="EE48" i="1"/>
  <c r="FF53" i="1"/>
  <c r="EE43" i="1"/>
  <c r="ED43" i="1" s="1"/>
  <c r="DS43" i="1"/>
  <c r="DT44" i="1"/>
  <c r="EE35" i="1"/>
  <c r="BV35" i="1"/>
  <c r="FF38" i="1"/>
  <c r="DU40" i="1"/>
  <c r="EF40" i="1" s="1"/>
  <c r="EE31" i="1"/>
  <c r="DU36" i="1"/>
  <c r="EF36" i="1" s="1"/>
  <c r="DT24" i="1"/>
  <c r="FF26" i="1"/>
  <c r="DT22" i="1"/>
  <c r="DM22" i="1"/>
  <c r="DT20" i="1"/>
  <c r="Y17" i="1"/>
  <c r="H28" i="5" l="1"/>
  <c r="H119" i="5" s="1"/>
  <c r="DU21" i="1"/>
  <c r="DS21" i="1" s="1"/>
  <c r="DT39" i="1"/>
  <c r="EE92" i="1"/>
  <c r="ED92" i="1" s="1"/>
  <c r="DU210" i="1"/>
  <c r="DS19" i="1"/>
  <c r="DZ35" i="1"/>
  <c r="G40" i="8"/>
  <c r="EF18" i="1"/>
  <c r="I40" i="8"/>
  <c r="DM27" i="1"/>
  <c r="DS41" i="1"/>
  <c r="DS35" i="1"/>
  <c r="DU25" i="1"/>
  <c r="DS25" i="1" s="1"/>
  <c r="X39" i="1"/>
  <c r="DU39" i="1"/>
  <c r="DS39" i="1" s="1"/>
  <c r="DS33" i="1"/>
  <c r="DM31" i="1"/>
  <c r="EB33" i="1"/>
  <c r="EB39" i="1"/>
  <c r="EB41" i="1"/>
  <c r="EA40" i="1"/>
  <c r="EE37" i="1"/>
  <c r="EA34" i="1"/>
  <c r="Q48" i="8" s="1"/>
  <c r="Y48" i="8" s="1"/>
  <c r="EB19" i="1"/>
  <c r="EA28" i="1"/>
  <c r="EB37" i="1"/>
  <c r="EA38" i="1"/>
  <c r="DT40" i="1"/>
  <c r="DM30" i="1"/>
  <c r="DS37" i="1"/>
  <c r="DS27" i="1"/>
  <c r="EF35" i="1"/>
  <c r="ED35" i="1" s="1"/>
  <c r="EB31" i="1"/>
  <c r="EA26" i="1"/>
  <c r="Q44" i="8" s="1"/>
  <c r="Y44" i="8" s="1"/>
  <c r="EB25" i="1"/>
  <c r="EB23" i="1"/>
  <c r="EA18" i="1"/>
  <c r="EB21" i="1"/>
  <c r="EA36" i="1"/>
  <c r="Q49" i="8" s="1"/>
  <c r="Y49" i="8" s="1"/>
  <c r="EA32" i="1"/>
  <c r="Q47" i="8" s="1"/>
  <c r="Y47" i="8" s="1"/>
  <c r="EA39" i="1"/>
  <c r="EA24" i="1"/>
  <c r="EB27" i="1"/>
  <c r="EA22" i="1"/>
  <c r="EA30" i="1"/>
  <c r="Q46" i="8" s="1"/>
  <c r="Y46" i="8" s="1"/>
  <c r="EA20" i="1"/>
  <c r="EB29" i="1"/>
  <c r="EB38" i="1"/>
  <c r="ED49" i="1"/>
  <c r="ED170" i="1"/>
  <c r="DS186" i="1"/>
  <c r="DS108" i="1"/>
  <c r="EE129" i="1"/>
  <c r="ED129" i="1" s="1"/>
  <c r="ED104" i="1"/>
  <c r="DS148" i="1"/>
  <c r="DS117" i="1"/>
  <c r="ED148" i="1"/>
  <c r="ED204" i="1"/>
  <c r="DS102" i="1"/>
  <c r="ED141" i="1"/>
  <c r="ED68" i="1"/>
  <c r="EE50" i="1"/>
  <c r="ED50" i="1" s="1"/>
  <c r="EE94" i="1"/>
  <c r="ED94" i="1" s="1"/>
  <c r="EE75" i="1"/>
  <c r="ED75" i="1" s="1"/>
  <c r="ED108" i="1"/>
  <c r="DS56" i="1"/>
  <c r="DS80" i="1"/>
  <c r="ED153" i="1"/>
  <c r="DS153" i="1"/>
  <c r="ED80" i="1"/>
  <c r="DS29" i="1"/>
  <c r="ED179" i="1"/>
  <c r="DS195" i="1"/>
  <c r="DS81" i="1"/>
  <c r="DS88" i="1"/>
  <c r="DS185" i="1"/>
  <c r="ED186" i="1"/>
  <c r="ED88" i="1"/>
  <c r="ED121" i="1"/>
  <c r="DS177" i="1"/>
  <c r="I28" i="5"/>
  <c r="DS152" i="1"/>
  <c r="DS67" i="1"/>
  <c r="EE46" i="1"/>
  <c r="ED46" i="1" s="1"/>
  <c r="ED67" i="1"/>
  <c r="DS63" i="1"/>
  <c r="ED63" i="1"/>
  <c r="DS49" i="1"/>
  <c r="DS28" i="1"/>
  <c r="DS105" i="1"/>
  <c r="DS34" i="1"/>
  <c r="DS114" i="1"/>
  <c r="DS160" i="1"/>
  <c r="DS187" i="1"/>
  <c r="DS73" i="1"/>
  <c r="DS23" i="1"/>
  <c r="DS26" i="1"/>
  <c r="DS38" i="1"/>
  <c r="EE70" i="1"/>
  <c r="ED70" i="1" s="1"/>
  <c r="DS121" i="1"/>
  <c r="EE152" i="1"/>
  <c r="ED152" i="1" s="1"/>
  <c r="ED156" i="1"/>
  <c r="DS176" i="1"/>
  <c r="ED85" i="1"/>
  <c r="EE109" i="1"/>
  <c r="ED109" i="1" s="1"/>
  <c r="ED176" i="1"/>
  <c r="DS190" i="1"/>
  <c r="DS193" i="1"/>
  <c r="DS85" i="1"/>
  <c r="DS104" i="1"/>
  <c r="ED195" i="1"/>
  <c r="FF211" i="1"/>
  <c r="FF221" i="1" s="1"/>
  <c r="DT214" i="1"/>
  <c r="M119" i="5"/>
  <c r="F133" i="5"/>
  <c r="K119" i="5"/>
  <c r="EB211" i="1"/>
  <c r="K130" i="5" s="1"/>
  <c r="L130" i="5"/>
  <c r="FH210" i="1"/>
  <c r="M126" i="5" s="1"/>
  <c r="L126" i="5"/>
  <c r="ED177" i="1"/>
  <c r="ED190" i="1"/>
  <c r="ED81" i="1"/>
  <c r="ED160" i="1"/>
  <c r="ED56" i="1"/>
  <c r="CG221" i="1"/>
  <c r="CE211" i="1"/>
  <c r="CE221" i="1" s="1"/>
  <c r="FF213" i="1"/>
  <c r="FF222" i="1" s="1"/>
  <c r="Y222" i="1"/>
  <c r="X212" i="1"/>
  <c r="EA213" i="1"/>
  <c r="EA222" i="1" s="1"/>
  <c r="FG222" i="1"/>
  <c r="EB221" i="1"/>
  <c r="Z221" i="1"/>
  <c r="DU211" i="1"/>
  <c r="X211" i="1"/>
  <c r="FH211" i="1"/>
  <c r="FG221" i="1"/>
  <c r="EB210" i="1"/>
  <c r="K126" i="5" s="1"/>
  <c r="DM213" i="1"/>
  <c r="DM222" i="1" s="1"/>
  <c r="DN222" i="1"/>
  <c r="BV213" i="1"/>
  <c r="BV222" i="1" s="1"/>
  <c r="CE213" i="1"/>
  <c r="CE222" i="1" s="1"/>
  <c r="CF222" i="1"/>
  <c r="DU213" i="1"/>
  <c r="DU222" i="1" s="1"/>
  <c r="Z222" i="1"/>
  <c r="AN213" i="1"/>
  <c r="AN222" i="1" s="1"/>
  <c r="AO222" i="1"/>
  <c r="EE211" i="1"/>
  <c r="DT221" i="1"/>
  <c r="DS175" i="1"/>
  <c r="DS182" i="1"/>
  <c r="X213" i="1"/>
  <c r="DS150" i="1"/>
  <c r="EE144" i="1"/>
  <c r="ED144" i="1" s="1"/>
  <c r="DS179" i="1"/>
  <c r="DS66" i="1"/>
  <c r="ED66" i="1"/>
  <c r="DS191" i="1"/>
  <c r="DS18" i="1"/>
  <c r="CE212" i="1"/>
  <c r="ED72" i="1"/>
  <c r="ED184" i="1"/>
  <c r="DS205" i="1"/>
  <c r="EB213" i="1"/>
  <c r="EB222" i="1" s="1"/>
  <c r="FF215" i="1"/>
  <c r="DU212" i="1"/>
  <c r="DS212" i="1" s="1"/>
  <c r="EB212" i="1"/>
  <c r="K127" i="5" s="1"/>
  <c r="K134" i="5" s="1"/>
  <c r="DT213" i="1"/>
  <c r="DT222" i="1" s="1"/>
  <c r="ED166" i="1"/>
  <c r="ED180" i="1"/>
  <c r="DS96" i="1"/>
  <c r="DS184" i="1"/>
  <c r="DS79" i="1"/>
  <c r="DS141" i="1"/>
  <c r="DS204" i="1"/>
  <c r="ED135" i="1"/>
  <c r="DS32" i="1"/>
  <c r="ED158" i="1"/>
  <c r="DU214" i="1"/>
  <c r="ED187" i="1"/>
  <c r="DS158" i="1"/>
  <c r="DS166" i="1"/>
  <c r="DS111" i="1"/>
  <c r="ED79" i="1"/>
  <c r="ED96" i="1"/>
  <c r="DS110" i="1"/>
  <c r="DS203" i="1"/>
  <c r="EF30" i="1"/>
  <c r="DS30" i="1"/>
  <c r="AN215" i="1"/>
  <c r="CE215" i="1"/>
  <c r="X215" i="1"/>
  <c r="EB215" i="1"/>
  <c r="EA212" i="1"/>
  <c r="DU215" i="1"/>
  <c r="FH213" i="1"/>
  <c r="FH222" i="1" s="1"/>
  <c r="EB214" i="1"/>
  <c r="K128" i="5" s="1"/>
  <c r="K135" i="5" s="1"/>
  <c r="EA214" i="1"/>
  <c r="J128" i="5" s="1"/>
  <c r="J135" i="5" s="1"/>
  <c r="DS72" i="1"/>
  <c r="EE207" i="1"/>
  <c r="ED207" i="1" s="1"/>
  <c r="EE205" i="1"/>
  <c r="ED205" i="1" s="1"/>
  <c r="FH215" i="1"/>
  <c r="EA215" i="1"/>
  <c r="DS197" i="1"/>
  <c r="DS64" i="1"/>
  <c r="DS209" i="1"/>
  <c r="ED110" i="1"/>
  <c r="DS180" i="1"/>
  <c r="ED191" i="1"/>
  <c r="ED62" i="1"/>
  <c r="ED74" i="1"/>
  <c r="DS159" i="1"/>
  <c r="DS74" i="1"/>
  <c r="DS95" i="1"/>
  <c r="EE118" i="1"/>
  <c r="ED118" i="1" s="1"/>
  <c r="DS90" i="1"/>
  <c r="DS140" i="1"/>
  <c r="ED90" i="1"/>
  <c r="ED120" i="1"/>
  <c r="ED154" i="1"/>
  <c r="DS170" i="1"/>
  <c r="DS120" i="1"/>
  <c r="ED64" i="1"/>
  <c r="DS48" i="1"/>
  <c r="ED188" i="1"/>
  <c r="DS132" i="1"/>
  <c r="DS138" i="1"/>
  <c r="DS188" i="1"/>
  <c r="EE101" i="1"/>
  <c r="ED101" i="1" s="1"/>
  <c r="DS106" i="1"/>
  <c r="ED132" i="1"/>
  <c r="ED48" i="1"/>
  <c r="ED161" i="1"/>
  <c r="DS189" i="1"/>
  <c r="ED194" i="1"/>
  <c r="EE193" i="1"/>
  <c r="ED193" i="1" s="1"/>
  <c r="DS156" i="1"/>
  <c r="DS154" i="1"/>
  <c r="ED196" i="1"/>
  <c r="DS135" i="1"/>
  <c r="DS196" i="1"/>
  <c r="ED208" i="1"/>
  <c r="EE185" i="1"/>
  <c r="ED185" i="1" s="1"/>
  <c r="DS194" i="1"/>
  <c r="ED189" i="1"/>
  <c r="DS162" i="1"/>
  <c r="DS143" i="1"/>
  <c r="ED143" i="1"/>
  <c r="ED95" i="1"/>
  <c r="EE91" i="1"/>
  <c r="ED91" i="1" s="1"/>
  <c r="ED103" i="1"/>
  <c r="ED106" i="1"/>
  <c r="DS103" i="1"/>
  <c r="DS62" i="1"/>
  <c r="DS68" i="1"/>
  <c r="DS210" i="1"/>
  <c r="EE210" i="1"/>
  <c r="EE199" i="1"/>
  <c r="ED199" i="1" s="1"/>
  <c r="DS199" i="1"/>
  <c r="DS208" i="1"/>
  <c r="EE198" i="1"/>
  <c r="ED198" i="1" s="1"/>
  <c r="DS198" i="1"/>
  <c r="EE183" i="1"/>
  <c r="ED183" i="1" s="1"/>
  <c r="DS183" i="1"/>
  <c r="EE171" i="1"/>
  <c r="ED171" i="1" s="1"/>
  <c r="DS171" i="1"/>
  <c r="EE167" i="1"/>
  <c r="ED167" i="1" s="1"/>
  <c r="DS167" i="1"/>
  <c r="DS168" i="1"/>
  <c r="EE168" i="1"/>
  <c r="ED168" i="1" s="1"/>
  <c r="EE164" i="1"/>
  <c r="ED164" i="1" s="1"/>
  <c r="DS164" i="1"/>
  <c r="DS172" i="1"/>
  <c r="EE172" i="1"/>
  <c r="ED172" i="1" s="1"/>
  <c r="DS161" i="1"/>
  <c r="EE146" i="1"/>
  <c r="ED146" i="1" s="1"/>
  <c r="DS146" i="1"/>
  <c r="EE131" i="1"/>
  <c r="ED131" i="1" s="1"/>
  <c r="DS131" i="1"/>
  <c r="DS137" i="1"/>
  <c r="EE137" i="1"/>
  <c r="ED137" i="1" s="1"/>
  <c r="EE126" i="1"/>
  <c r="ED126" i="1" s="1"/>
  <c r="DS126" i="1"/>
  <c r="EE122" i="1"/>
  <c r="ED122" i="1" s="1"/>
  <c r="DS122" i="1"/>
  <c r="EE116" i="1"/>
  <c r="ED116" i="1" s="1"/>
  <c r="DS116" i="1"/>
  <c r="DS115" i="1"/>
  <c r="EE115" i="1"/>
  <c r="ED115" i="1" s="1"/>
  <c r="EE107" i="1"/>
  <c r="ED107" i="1" s="1"/>
  <c r="DS107" i="1"/>
  <c r="DS97" i="1"/>
  <c r="EE97" i="1"/>
  <c r="ED97" i="1" s="1"/>
  <c r="ED98" i="1"/>
  <c r="ED93" i="1"/>
  <c r="DS93" i="1"/>
  <c r="EE99" i="1"/>
  <c r="ED99" i="1" s="1"/>
  <c r="DS99" i="1"/>
  <c r="DS98" i="1"/>
  <c r="EE83" i="1"/>
  <c r="ED83" i="1" s="1"/>
  <c r="DS83" i="1"/>
  <c r="EE87" i="1"/>
  <c r="ED87" i="1" s="1"/>
  <c r="DS87" i="1"/>
  <c r="EE86" i="1"/>
  <c r="ED86" i="1" s="1"/>
  <c r="DS86" i="1"/>
  <c r="EE76" i="1"/>
  <c r="ED76" i="1" s="1"/>
  <c r="DS76" i="1"/>
  <c r="DS60" i="1"/>
  <c r="EE60" i="1"/>
  <c r="ED60" i="1" s="1"/>
  <c r="DS58" i="1"/>
  <c r="EE58" i="1"/>
  <c r="ED58" i="1" s="1"/>
  <c r="EE44" i="1"/>
  <c r="ED44" i="1" s="1"/>
  <c r="DS44" i="1"/>
  <c r="DS52" i="1"/>
  <c r="EE52" i="1"/>
  <c r="ED52" i="1" s="1"/>
  <c r="DS36" i="1"/>
  <c r="DS40" i="1"/>
  <c r="DS24" i="1"/>
  <c r="EE24" i="1"/>
  <c r="ED24" i="1" s="1"/>
  <c r="DS22" i="1"/>
  <c r="EE22" i="1"/>
  <c r="ED22" i="1" s="1"/>
  <c r="DS20" i="1"/>
  <c r="EE20" i="1"/>
  <c r="ED20" i="1" s="1"/>
  <c r="DF220" i="1"/>
  <c r="DE220" i="1"/>
  <c r="CY220" i="1"/>
  <c r="CX220" i="1"/>
  <c r="CR220" i="1"/>
  <c r="CQ220" i="1"/>
  <c r="CK220" i="1"/>
  <c r="CJ220" i="1"/>
  <c r="CC220" i="1"/>
  <c r="CA220" i="1"/>
  <c r="BO220" i="1"/>
  <c r="BN220" i="1"/>
  <c r="BH220" i="1"/>
  <c r="BG220" i="1"/>
  <c r="BA220" i="1"/>
  <c r="AZ220" i="1"/>
  <c r="AT220" i="1"/>
  <c r="AS220" i="1"/>
  <c r="AL220" i="1"/>
  <c r="AJ220" i="1"/>
  <c r="AD220" i="1"/>
  <c r="AC220" i="1"/>
  <c r="DF217" i="1"/>
  <c r="DE217" i="1"/>
  <c r="CY217" i="1"/>
  <c r="CX217" i="1"/>
  <c r="CR217" i="1"/>
  <c r="CQ217" i="1"/>
  <c r="CK217" i="1"/>
  <c r="CJ217" i="1"/>
  <c r="CC217" i="1"/>
  <c r="CA217" i="1"/>
  <c r="BO217" i="1"/>
  <c r="BN217" i="1"/>
  <c r="BH217" i="1"/>
  <c r="BG217" i="1"/>
  <c r="BA217" i="1"/>
  <c r="AZ217" i="1"/>
  <c r="AT217" i="1"/>
  <c r="AS217" i="1"/>
  <c r="AL217" i="1"/>
  <c r="AJ217" i="1"/>
  <c r="G34" i="5" s="1"/>
  <c r="AD217" i="1"/>
  <c r="AC217" i="1"/>
  <c r="G20" i="5" s="1"/>
  <c r="V220" i="1"/>
  <c r="T220" i="1"/>
  <c r="V217" i="1"/>
  <c r="T217" i="1"/>
  <c r="G13" i="5" s="1"/>
  <c r="G27" i="5" l="1"/>
  <c r="G118" i="5" s="1"/>
  <c r="DZ41" i="1"/>
  <c r="DZ40" i="1"/>
  <c r="Q52" i="8"/>
  <c r="Y52" i="8" s="1"/>
  <c r="EE38" i="1"/>
  <c r="Q51" i="8"/>
  <c r="Y51" i="8" s="1"/>
  <c r="EF37" i="1"/>
  <c r="ED37" i="1" s="1"/>
  <c r="DZ33" i="1"/>
  <c r="DZ31" i="1"/>
  <c r="DZ28" i="1"/>
  <c r="Q45" i="8"/>
  <c r="Y45" i="8" s="1"/>
  <c r="DZ25" i="1"/>
  <c r="DZ24" i="1"/>
  <c r="Q43" i="8"/>
  <c r="Y43" i="8" s="1"/>
  <c r="DZ23" i="1"/>
  <c r="DZ22" i="1"/>
  <c r="Q42" i="8"/>
  <c r="Y42" i="8" s="1"/>
  <c r="DZ20" i="1"/>
  <c r="Q41" i="8"/>
  <c r="Y41" i="8" s="1"/>
  <c r="DZ21" i="1"/>
  <c r="DZ19" i="1"/>
  <c r="Q40" i="8"/>
  <c r="Y40" i="8" s="1"/>
  <c r="EE40" i="1"/>
  <c r="ED40" i="1" s="1"/>
  <c r="EF39" i="1"/>
  <c r="EE28" i="1"/>
  <c r="ED28" i="1" s="1"/>
  <c r="EF31" i="1"/>
  <c r="ED31" i="1" s="1"/>
  <c r="EF19" i="1"/>
  <c r="ED19" i="1" s="1"/>
  <c r="DZ18" i="1"/>
  <c r="EF33" i="1"/>
  <c r="ED33" i="1" s="1"/>
  <c r="DZ34" i="1"/>
  <c r="EE34" i="1"/>
  <c r="ED34" i="1" s="1"/>
  <c r="EF41" i="1"/>
  <c r="ED41" i="1" s="1"/>
  <c r="DZ37" i="1"/>
  <c r="DZ38" i="1"/>
  <c r="EF38" i="1"/>
  <c r="DZ26" i="1"/>
  <c r="EE26" i="1"/>
  <c r="ED26" i="1" s="1"/>
  <c r="EF25" i="1"/>
  <c r="ED25" i="1" s="1"/>
  <c r="EF23" i="1"/>
  <c r="ED23" i="1" s="1"/>
  <c r="EE18" i="1"/>
  <c r="ED18" i="1" s="1"/>
  <c r="EF21" i="1"/>
  <c r="ED21" i="1" s="1"/>
  <c r="DZ30" i="1"/>
  <c r="EE30" i="1"/>
  <c r="ED30" i="1" s="1"/>
  <c r="DZ27" i="1"/>
  <c r="EF27" i="1"/>
  <c r="ED27" i="1" s="1"/>
  <c r="DZ39" i="1"/>
  <c r="EE39" i="1"/>
  <c r="DZ32" i="1"/>
  <c r="EE32" i="1"/>
  <c r="ED32" i="1" s="1"/>
  <c r="DZ36" i="1"/>
  <c r="EE36" i="1"/>
  <c r="ED36" i="1" s="1"/>
  <c r="DZ29" i="1"/>
  <c r="EF29" i="1"/>
  <c r="ED29" i="1" s="1"/>
  <c r="I119" i="5"/>
  <c r="DS214" i="1"/>
  <c r="H133" i="5"/>
  <c r="FH221" i="1"/>
  <c r="M130" i="5"/>
  <c r="DZ211" i="1"/>
  <c r="L137" i="5"/>
  <c r="L136" i="5" s="1"/>
  <c r="L129" i="5"/>
  <c r="K137" i="5"/>
  <c r="K136" i="5" s="1"/>
  <c r="K129" i="5"/>
  <c r="K133" i="5"/>
  <c r="L133" i="5"/>
  <c r="M133" i="5"/>
  <c r="DZ212" i="1"/>
  <c r="I127" i="5" s="1"/>
  <c r="I134" i="5" s="1"/>
  <c r="J127" i="5"/>
  <c r="X222" i="1"/>
  <c r="X221" i="1"/>
  <c r="EF211" i="1"/>
  <c r="EF221" i="1" s="1"/>
  <c r="DU221" i="1"/>
  <c r="DS211" i="1"/>
  <c r="DS221" i="1" s="1"/>
  <c r="DZ210" i="1"/>
  <c r="I126" i="5" s="1"/>
  <c r="EF210" i="1"/>
  <c r="ED210" i="1" s="1"/>
  <c r="EE213" i="1"/>
  <c r="EE222" i="1" s="1"/>
  <c r="EE221" i="1"/>
  <c r="DZ213" i="1"/>
  <c r="DZ222" i="1" s="1"/>
  <c r="EF213" i="1"/>
  <c r="EF222" i="1" s="1"/>
  <c r="EF212" i="1"/>
  <c r="DS213" i="1"/>
  <c r="DS222" i="1" s="1"/>
  <c r="EE212" i="1"/>
  <c r="EF215" i="1"/>
  <c r="EF214" i="1"/>
  <c r="DS215" i="1"/>
  <c r="DZ214" i="1"/>
  <c r="I128" i="5" s="1"/>
  <c r="I135" i="5" s="1"/>
  <c r="EE214" i="1"/>
  <c r="EE215" i="1"/>
  <c r="DZ215" i="1"/>
  <c r="DV17" i="1"/>
  <c r="DV16" i="1"/>
  <c r="DD17" i="1"/>
  <c r="DD16" i="1"/>
  <c r="CW17" i="1"/>
  <c r="CW16" i="1"/>
  <c r="CP17" i="1"/>
  <c r="CP16" i="1"/>
  <c r="CI17" i="1"/>
  <c r="CI16" i="1"/>
  <c r="CB17" i="1"/>
  <c r="CB16" i="1"/>
  <c r="BZ17" i="1"/>
  <c r="BZ16" i="1"/>
  <c r="BT17" i="1"/>
  <c r="BT16" i="1"/>
  <c r="EM17" i="1"/>
  <c r="AW17" i="1" s="1"/>
  <c r="EM16" i="1"/>
  <c r="ED39" i="1" l="1"/>
  <c r="ED38" i="1"/>
  <c r="DZ221" i="1"/>
  <c r="I130" i="5"/>
  <c r="M129" i="5"/>
  <c r="M137" i="5"/>
  <c r="M136" i="5" s="1"/>
  <c r="I133" i="5"/>
  <c r="J134" i="5"/>
  <c r="ED212" i="1"/>
  <c r="ED211" i="1"/>
  <c r="ED221" i="1" s="1"/>
  <c r="ED213" i="1"/>
  <c r="ED222" i="1" s="1"/>
  <c r="ED214" i="1"/>
  <c r="ED215" i="1"/>
  <c r="AW16" i="1"/>
  <c r="AW217" i="1" s="1"/>
  <c r="AV16" i="1"/>
  <c r="AV217" i="1" s="1"/>
  <c r="DD220" i="1"/>
  <c r="DD217" i="1"/>
  <c r="CW220" i="1"/>
  <c r="BZ220" i="1"/>
  <c r="DY17" i="1"/>
  <c r="AW220" i="1"/>
  <c r="CI217" i="1"/>
  <c r="BT217" i="1"/>
  <c r="BZ217" i="1"/>
  <c r="CP217" i="1"/>
  <c r="EN16" i="1"/>
  <c r="EN217" i="1" s="1"/>
  <c r="AU17" i="1"/>
  <c r="AV220" i="1"/>
  <c r="BS16" i="1"/>
  <c r="DQ17" i="1"/>
  <c r="BT220" i="1"/>
  <c r="EM217" i="1"/>
  <c r="EN17" i="1"/>
  <c r="EN220" i="1" s="1"/>
  <c r="EM220" i="1"/>
  <c r="BJ217" i="1"/>
  <c r="BD220" i="1"/>
  <c r="BR220" i="1"/>
  <c r="CI220" i="1"/>
  <c r="CP220" i="1"/>
  <c r="DX220" i="1"/>
  <c r="CD16" i="1"/>
  <c r="CB217" i="1"/>
  <c r="CW217" i="1"/>
  <c r="CD17" i="1"/>
  <c r="CB220" i="1"/>
  <c r="DJ17" i="1"/>
  <c r="BK217" i="1"/>
  <c r="CM217" i="1"/>
  <c r="FB16" i="1"/>
  <c r="FB217" i="1" s="1"/>
  <c r="DB217" i="1"/>
  <c r="ET16" i="1"/>
  <c r="ET217" i="1" s="1"/>
  <c r="BC217" i="1"/>
  <c r="DH217" i="1"/>
  <c r="BS17" i="1"/>
  <c r="ER17" i="1"/>
  <c r="ER220" i="1" s="1"/>
  <c r="CN220" i="1"/>
  <c r="EU16" i="1"/>
  <c r="EU17" i="1"/>
  <c r="CG17" i="1" s="1"/>
  <c r="AK17" i="1"/>
  <c r="AK16" i="1"/>
  <c r="L26" i="8" s="1"/>
  <c r="EI17" i="1"/>
  <c r="AG17" i="1" s="1"/>
  <c r="EI16" i="1"/>
  <c r="AF16" i="1" s="1"/>
  <c r="FG17" i="1" l="1"/>
  <c r="I137" i="5"/>
  <c r="I136" i="5" s="1"/>
  <c r="I129" i="5"/>
  <c r="EU217" i="1"/>
  <c r="L76" i="5" s="1"/>
  <c r="CF16" i="1"/>
  <c r="CF217" i="1" s="1"/>
  <c r="J76" i="5" s="1"/>
  <c r="CG16" i="1"/>
  <c r="BI16" i="1"/>
  <c r="BI217" i="1" s="1"/>
  <c r="DL220" i="1"/>
  <c r="AF217" i="1"/>
  <c r="AG16" i="1"/>
  <c r="AK220" i="1"/>
  <c r="DY220" i="1"/>
  <c r="CG220" i="1"/>
  <c r="CU220" i="1"/>
  <c r="EQ220" i="1"/>
  <c r="BI17" i="1"/>
  <c r="DB220" i="1"/>
  <c r="CT217" i="1"/>
  <c r="FA217" i="1"/>
  <c r="ES217" i="1"/>
  <c r="BQ217" i="1"/>
  <c r="DA220" i="1"/>
  <c r="FD16" i="1"/>
  <c r="FD217" i="1" s="1"/>
  <c r="FC217" i="1"/>
  <c r="EZ17" i="1"/>
  <c r="EZ220" i="1" s="1"/>
  <c r="EY220" i="1"/>
  <c r="BJ220" i="1"/>
  <c r="BU220" i="1"/>
  <c r="EZ16" i="1"/>
  <c r="EZ217" i="1" s="1"/>
  <c r="EY217" i="1"/>
  <c r="CD217" i="1"/>
  <c r="H76" i="5" s="1"/>
  <c r="ET17" i="1"/>
  <c r="ET220" i="1" s="1"/>
  <c r="ES220" i="1"/>
  <c r="EI217" i="1"/>
  <c r="EJ17" i="1"/>
  <c r="EJ220" i="1" s="1"/>
  <c r="EI220" i="1"/>
  <c r="AK217" i="1"/>
  <c r="BB17" i="1"/>
  <c r="BB220" i="1" s="1"/>
  <c r="BC220" i="1"/>
  <c r="BS220" i="1"/>
  <c r="BP17" i="1"/>
  <c r="BP220" i="1" s="1"/>
  <c r="BQ220" i="1"/>
  <c r="EP16" i="1"/>
  <c r="EO217" i="1"/>
  <c r="DJ220" i="1"/>
  <c r="ER16" i="1"/>
  <c r="ER217" i="1" s="1"/>
  <c r="EQ217" i="1"/>
  <c r="BS217" i="1"/>
  <c r="EX17" i="1"/>
  <c r="EX220" i="1" s="1"/>
  <c r="EW220" i="1"/>
  <c r="FD17" i="1"/>
  <c r="FD220" i="1" s="1"/>
  <c r="FC220" i="1"/>
  <c r="BR217" i="1"/>
  <c r="FB17" i="1"/>
  <c r="FB220" i="1" s="1"/>
  <c r="FA220" i="1"/>
  <c r="EX16" i="1"/>
  <c r="EX217" i="1" s="1"/>
  <c r="EW217" i="1"/>
  <c r="DL217" i="1"/>
  <c r="EP17" i="1"/>
  <c r="EO220" i="1"/>
  <c r="BU217" i="1"/>
  <c r="AU220" i="1"/>
  <c r="CD220" i="1"/>
  <c r="EU220" i="1"/>
  <c r="BX16" i="1"/>
  <c r="BX217" i="1" s="1"/>
  <c r="AU16" i="1"/>
  <c r="AU217" i="1" s="1"/>
  <c r="CT220" i="1"/>
  <c r="BW17" i="1"/>
  <c r="BW220" i="1" s="1"/>
  <c r="EV16" i="1"/>
  <c r="EV217" i="1" s="1"/>
  <c r="M76" i="5" s="1"/>
  <c r="EV17" i="1"/>
  <c r="EV220" i="1" s="1"/>
  <c r="EJ16" i="1"/>
  <c r="EJ217" i="1" s="1"/>
  <c r="EK17" i="1"/>
  <c r="AP17" i="1" s="1"/>
  <c r="AM17" i="1"/>
  <c r="AM16" i="1"/>
  <c r="EK16" i="1"/>
  <c r="AP16" i="1" l="1"/>
  <c r="AO16" i="1"/>
  <c r="AO217" i="1" s="1"/>
  <c r="J34" i="5" s="1"/>
  <c r="BI220" i="1"/>
  <c r="BV17" i="1"/>
  <c r="BV220" i="1" s="1"/>
  <c r="BP16" i="1"/>
  <c r="BP217" i="1" s="1"/>
  <c r="CZ17" i="1"/>
  <c r="CZ220" i="1" s="1"/>
  <c r="EP220" i="1"/>
  <c r="AG220" i="1"/>
  <c r="EP217" i="1"/>
  <c r="BK220" i="1"/>
  <c r="BX17" i="1"/>
  <c r="BX220" i="1" s="1"/>
  <c r="AP220" i="1"/>
  <c r="BW16" i="1"/>
  <c r="BW217" i="1" s="1"/>
  <c r="DA217" i="1"/>
  <c r="CZ16" i="1"/>
  <c r="CZ217" i="1" s="1"/>
  <c r="DN16" i="1"/>
  <c r="CS16" i="1"/>
  <c r="CS217" i="1" s="1"/>
  <c r="CU217" i="1"/>
  <c r="AE16" i="1"/>
  <c r="AG217" i="1"/>
  <c r="CE16" i="1"/>
  <c r="CG217" i="1"/>
  <c r="K76" i="5" s="1"/>
  <c r="CL17" i="1"/>
  <c r="CL220" i="1" s="1"/>
  <c r="CM220" i="1"/>
  <c r="EL16" i="1"/>
  <c r="EL217" i="1" s="1"/>
  <c r="M34" i="5" s="1"/>
  <c r="EK217" i="1"/>
  <c r="L34" i="5" s="1"/>
  <c r="CL16" i="1"/>
  <c r="CN217" i="1"/>
  <c r="AM217" i="1"/>
  <c r="H34" i="5" s="1"/>
  <c r="AE17" i="1"/>
  <c r="AE220" i="1" s="1"/>
  <c r="AF220" i="1"/>
  <c r="BB16" i="1"/>
  <c r="BB217" i="1" s="1"/>
  <c r="BD217" i="1"/>
  <c r="DH220" i="1"/>
  <c r="AM220" i="1"/>
  <c r="EL17" i="1"/>
  <c r="EL220" i="1" s="1"/>
  <c r="EK220" i="1"/>
  <c r="CE17" i="1"/>
  <c r="CE220" i="1" s="1"/>
  <c r="CF220" i="1"/>
  <c r="CS17" i="1"/>
  <c r="DN17" i="1"/>
  <c r="S17" i="1"/>
  <c r="S16" i="1"/>
  <c r="U16" i="1"/>
  <c r="CE217" i="1" l="1"/>
  <c r="I76" i="5" s="1"/>
  <c r="AA12" i="8"/>
  <c r="AA26" i="8" s="1"/>
  <c r="CL217" i="1"/>
  <c r="AI12" i="8"/>
  <c r="AI26" i="8" s="1"/>
  <c r="AE217" i="1"/>
  <c r="K12" i="8"/>
  <c r="K26" i="8" s="1"/>
  <c r="D26" i="8"/>
  <c r="DN220" i="1"/>
  <c r="DN217" i="1"/>
  <c r="S217" i="1"/>
  <c r="F13" i="5" s="1"/>
  <c r="F27" i="5" s="1"/>
  <c r="F118" i="5" s="1"/>
  <c r="BV16" i="1"/>
  <c r="U217" i="1"/>
  <c r="S220" i="1"/>
  <c r="AN16" i="1"/>
  <c r="O12" i="8" s="1"/>
  <c r="O26" i="8" s="1"/>
  <c r="AP217" i="1"/>
  <c r="K34" i="5" s="1"/>
  <c r="CS220" i="1"/>
  <c r="AN17" i="1"/>
  <c r="AN220" i="1" s="1"/>
  <c r="AO220" i="1"/>
  <c r="DP17" i="1"/>
  <c r="U17" i="1"/>
  <c r="W16" i="1"/>
  <c r="DR16" i="1" s="1"/>
  <c r="EG16" i="1"/>
  <c r="B17" i="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FJ16" i="1"/>
  <c r="BV217" i="1" l="1"/>
  <c r="W12" i="8"/>
  <c r="AN217" i="1"/>
  <c r="I34" i="5" s="1"/>
  <c r="FJ17" i="1"/>
  <c r="FJ18" i="1"/>
  <c r="EG217" i="1"/>
  <c r="L13" i="5" s="1"/>
  <c r="L27" i="5" s="1"/>
  <c r="L118" i="5" s="1"/>
  <c r="Y16" i="1"/>
  <c r="Z16" i="1"/>
  <c r="Z217" i="1" s="1"/>
  <c r="K13" i="5" s="1"/>
  <c r="K27" i="5" s="1"/>
  <c r="K118" i="5" s="1"/>
  <c r="EG17" i="1"/>
  <c r="EG220" i="1" s="1"/>
  <c r="U220" i="1"/>
  <c r="DR217" i="1"/>
  <c r="W217" i="1"/>
  <c r="H13" i="5" s="1"/>
  <c r="H27" i="5" s="1"/>
  <c r="H118" i="5" s="1"/>
  <c r="DP220" i="1"/>
  <c r="DW220" i="1"/>
  <c r="EH16" i="1"/>
  <c r="FE16" i="1"/>
  <c r="FE217" i="1" s="1"/>
  <c r="W17" i="1"/>
  <c r="DW217" i="1"/>
  <c r="F125" i="5" s="1"/>
  <c r="F132" i="5" s="1"/>
  <c r="DK16" i="1"/>
  <c r="DJ16" i="1"/>
  <c r="DJ217" i="1" s="1"/>
  <c r="W220" i="1" l="1"/>
  <c r="DR17" i="1"/>
  <c r="W26" i="8"/>
  <c r="P26" i="8"/>
  <c r="D39" i="8"/>
  <c r="D53" i="8" s="1"/>
  <c r="FJ19" i="1"/>
  <c r="FJ20" i="1"/>
  <c r="FE17" i="1"/>
  <c r="FE220" i="1" s="1"/>
  <c r="Z17" i="1"/>
  <c r="Y217" i="1"/>
  <c r="J13" i="5" s="1"/>
  <c r="J27" i="5" s="1"/>
  <c r="J118" i="5" s="1"/>
  <c r="DT16" i="1"/>
  <c r="DQ220" i="1"/>
  <c r="DK220" i="1"/>
  <c r="DK217" i="1"/>
  <c r="EH17" i="1"/>
  <c r="FF16" i="1"/>
  <c r="FF217" i="1" s="1"/>
  <c r="EH217" i="1"/>
  <c r="M13" i="5" s="1"/>
  <c r="M27" i="5" s="1"/>
  <c r="M118" i="5" s="1"/>
  <c r="DY16" i="1"/>
  <c r="DX217" i="1"/>
  <c r="G125" i="5" s="1"/>
  <c r="G132" i="5" s="1"/>
  <c r="X16" i="1"/>
  <c r="Y220" i="1"/>
  <c r="B4" i="5"/>
  <c r="B3" i="5"/>
  <c r="G12" i="8" l="1"/>
  <c r="G26" i="8" s="1"/>
  <c r="AC38" i="8" s="1"/>
  <c r="FR16" i="1"/>
  <c r="FG16" i="1"/>
  <c r="EA16" i="1" s="1"/>
  <c r="T53" i="8"/>
  <c r="Q39" i="8"/>
  <c r="V53" i="8"/>
  <c r="N53" i="8"/>
  <c r="FJ21" i="1"/>
  <c r="FJ22" i="1"/>
  <c r="Z220" i="1"/>
  <c r="DT217" i="1"/>
  <c r="X217" i="1"/>
  <c r="I13" i="5" s="1"/>
  <c r="I27" i="5" s="1"/>
  <c r="I118" i="5" s="1"/>
  <c r="FF17" i="1"/>
  <c r="FF220" i="1" s="1"/>
  <c r="EH220" i="1"/>
  <c r="DY217" i="1"/>
  <c r="H125" i="5" s="1"/>
  <c r="H132" i="5" s="1"/>
  <c r="EC17" i="1"/>
  <c r="EC220" i="1" s="1"/>
  <c r="DR220" i="1"/>
  <c r="X17" i="1"/>
  <c r="DT17" i="1"/>
  <c r="Q53" i="8" l="1"/>
  <c r="Y39" i="8"/>
  <c r="Y53" i="8" s="1"/>
  <c r="W53" i="8"/>
  <c r="P53" i="8"/>
  <c r="AB50" i="8" s="1"/>
  <c r="X53" i="8"/>
  <c r="FJ23" i="1"/>
  <c r="FJ24" i="1"/>
  <c r="DT220" i="1"/>
  <c r="X220" i="1"/>
  <c r="AD50" i="8" l="1"/>
  <c r="AD53" i="8" s="1"/>
  <c r="AC50" i="8"/>
  <c r="AB53" i="8"/>
  <c r="FJ25" i="1"/>
  <c r="FJ26" i="1"/>
  <c r="C7" i="5"/>
  <c r="B7" i="5"/>
  <c r="FJ28" i="1" l="1"/>
  <c r="FJ27" i="1"/>
  <c r="EA217" i="1"/>
  <c r="J125" i="5" s="1"/>
  <c r="J132" i="5" s="1"/>
  <c r="FJ29" i="1" l="1"/>
  <c r="FJ30" i="1"/>
  <c r="DI217" i="1"/>
  <c r="DO16" i="1"/>
  <c r="DM16" i="1" s="1"/>
  <c r="AM12" i="8" s="1"/>
  <c r="DG16" i="1"/>
  <c r="EE17" i="1"/>
  <c r="EA220" i="1"/>
  <c r="AM26" i="8" l="1"/>
  <c r="AC39" i="8" s="1"/>
  <c r="AC40" i="8" s="1"/>
  <c r="AC53" i="8" s="1"/>
  <c r="G39" i="8"/>
  <c r="G53" i="8" s="1"/>
  <c r="FJ32" i="1"/>
  <c r="FJ31" i="1"/>
  <c r="EE220" i="1"/>
  <c r="DO217" i="1"/>
  <c r="DU16" i="1"/>
  <c r="I39" i="8" s="1"/>
  <c r="I53" i="8" s="1"/>
  <c r="AE40" i="8" s="1"/>
  <c r="AE53" i="8" s="1"/>
  <c r="DI220" i="1"/>
  <c r="DG17" i="1"/>
  <c r="DO17" i="1"/>
  <c r="DM17" i="1" s="1"/>
  <c r="DG217" i="1"/>
  <c r="DP16" i="1"/>
  <c r="DP217" i="1" s="1"/>
  <c r="DQ16" i="1"/>
  <c r="DQ217" i="1" s="1"/>
  <c r="FJ33" i="1" l="1"/>
  <c r="FJ34" i="1"/>
  <c r="DU217" i="1"/>
  <c r="DS16" i="1"/>
  <c r="DS217" i="1" s="1"/>
  <c r="DM217" i="1"/>
  <c r="DO220" i="1"/>
  <c r="DU17" i="1"/>
  <c r="DS17" i="1" s="1"/>
  <c r="DG220" i="1"/>
  <c r="EE16" i="1"/>
  <c r="EC16" i="1"/>
  <c r="EC217" i="1" s="1"/>
  <c r="FJ36" i="1" l="1"/>
  <c r="FJ35" i="1"/>
  <c r="EE217" i="1"/>
  <c r="DU220" i="1"/>
  <c r="DM220" i="1"/>
  <c r="FJ37" i="1" l="1"/>
  <c r="FJ38" i="1"/>
  <c r="DS220" i="1"/>
  <c r="FH16" i="1"/>
  <c r="FH217" i="1" s="1"/>
  <c r="M125" i="5" s="1"/>
  <c r="M132" i="5" s="1"/>
  <c r="EB16" i="1"/>
  <c r="EB217" i="1" s="1"/>
  <c r="K125" i="5" s="1"/>
  <c r="K132" i="5" s="1"/>
  <c r="FG217" i="1"/>
  <c r="L125" i="5" s="1"/>
  <c r="L132" i="5" s="1"/>
  <c r="FJ40" i="1" l="1"/>
  <c r="FJ39" i="1"/>
  <c r="DZ16" i="1"/>
  <c r="DZ217" i="1" s="1"/>
  <c r="I125" i="5" s="1"/>
  <c r="I132" i="5" s="1"/>
  <c r="EF16" i="1"/>
  <c r="FG220" i="1"/>
  <c r="EB17" i="1"/>
  <c r="FH17" i="1"/>
  <c r="FH220" i="1" s="1"/>
  <c r="EF17" i="1" l="1"/>
  <c r="ED17" i="1" s="1"/>
  <c r="ED220" i="1" s="1"/>
  <c r="FJ41" i="1"/>
  <c r="FJ42" i="1"/>
  <c r="EB220" i="1"/>
  <c r="DZ17" i="1"/>
  <c r="DZ220" i="1" s="1"/>
  <c r="EF217" i="1"/>
  <c r="ED16" i="1"/>
  <c r="ED217" i="1" s="1"/>
  <c r="EF220" i="1" l="1"/>
  <c r="FJ44" i="1"/>
  <c r="FJ43" i="1"/>
  <c r="FJ45" i="1" l="1"/>
  <c r="FJ46" i="1"/>
  <c r="FJ47" i="1" l="1"/>
  <c r="FJ48" i="1"/>
  <c r="FJ49" i="1" l="1"/>
  <c r="FJ50" i="1"/>
  <c r="FJ51" i="1" l="1"/>
  <c r="FJ52" i="1"/>
  <c r="FJ53" i="1" l="1"/>
  <c r="FJ54" i="1"/>
  <c r="FJ56" i="1" l="1"/>
  <c r="FJ55" i="1"/>
  <c r="FJ57" i="1" l="1"/>
  <c r="FJ58" i="1"/>
  <c r="FJ60" i="1" l="1"/>
  <c r="FJ59" i="1"/>
  <c r="FJ61" i="1" l="1"/>
  <c r="FJ62" i="1"/>
  <c r="FJ63" i="1" l="1"/>
  <c r="FJ64" i="1"/>
  <c r="FJ65" i="1" l="1"/>
  <c r="FJ66" i="1"/>
  <c r="FJ67" i="1" l="1"/>
  <c r="FJ68" i="1"/>
  <c r="FJ70" i="1" l="1"/>
  <c r="FJ69" i="1"/>
  <c r="FJ71" i="1" l="1"/>
  <c r="FJ72" i="1"/>
  <c r="FJ74" i="1" l="1"/>
  <c r="FJ73" i="1"/>
  <c r="FJ75" i="1" l="1"/>
  <c r="FJ76" i="1"/>
  <c r="FJ77" i="1" l="1"/>
  <c r="FJ78" i="1"/>
  <c r="FJ80" i="1" l="1"/>
  <c r="FJ79" i="1"/>
  <c r="FJ82" i="1" l="1"/>
  <c r="FJ81" i="1"/>
  <c r="FJ83" i="1" l="1"/>
  <c r="FJ84" i="1"/>
  <c r="FJ85" i="1" l="1"/>
  <c r="FJ86" i="1"/>
  <c r="FJ87" i="1" l="1"/>
  <c r="FJ88" i="1"/>
  <c r="FJ89" i="1" l="1"/>
  <c r="FJ90" i="1"/>
  <c r="FJ91" i="1" l="1"/>
  <c r="FJ92" i="1"/>
  <c r="FJ94" i="1" l="1"/>
  <c r="FJ93" i="1"/>
  <c r="FJ95" i="1" l="1"/>
  <c r="FJ96" i="1"/>
  <c r="FJ98" i="1" l="1"/>
  <c r="FJ97" i="1"/>
  <c r="FJ99" i="1" l="1"/>
  <c r="FJ100" i="1"/>
  <c r="FJ101" i="1" l="1"/>
  <c r="FJ102" i="1"/>
  <c r="FJ103" i="1" l="1"/>
  <c r="FJ104" i="1"/>
  <c r="FJ106" i="1" l="1"/>
  <c r="FJ105" i="1"/>
  <c r="FJ108" i="1" l="1"/>
  <c r="FJ107" i="1"/>
  <c r="FJ110" i="1" l="1"/>
  <c r="FJ109" i="1"/>
  <c r="FJ112" i="1" l="1"/>
  <c r="FJ111" i="1"/>
  <c r="FJ113" i="1" l="1"/>
  <c r="FJ114" i="1"/>
  <c r="FJ116" i="1" l="1"/>
  <c r="FJ115" i="1"/>
  <c r="FJ117" i="1" l="1"/>
  <c r="FJ118" i="1"/>
  <c r="FJ119" i="1" l="1"/>
  <c r="FJ120" i="1"/>
  <c r="FJ121" i="1" l="1"/>
  <c r="FJ122" i="1"/>
  <c r="FJ123" i="1" l="1"/>
  <c r="FJ124" i="1"/>
  <c r="FJ125" i="1" l="1"/>
  <c r="FJ126" i="1"/>
  <c r="FJ127" i="1" l="1"/>
  <c r="FJ128" i="1"/>
  <c r="FJ130" i="1" l="1"/>
  <c r="FJ129" i="1"/>
  <c r="FJ131" i="1" l="1"/>
  <c r="FJ132" i="1"/>
  <c r="FJ133" i="1" l="1"/>
  <c r="FJ134" i="1"/>
  <c r="FJ136" i="1" l="1"/>
  <c r="FJ135" i="1"/>
  <c r="FJ137" i="1" l="1"/>
  <c r="FJ138" i="1"/>
  <c r="FJ139" i="1" l="1"/>
  <c r="FJ140" i="1"/>
  <c r="FJ142" i="1" l="1"/>
  <c r="FJ141" i="1"/>
  <c r="FJ143" i="1" l="1"/>
  <c r="FJ144" i="1"/>
  <c r="FJ145" i="1" l="1"/>
  <c r="FJ146" i="1"/>
  <c r="FJ147" i="1" l="1"/>
  <c r="FJ148" i="1"/>
  <c r="FJ149" i="1" l="1"/>
  <c r="FJ150" i="1"/>
  <c r="FJ152" i="1" l="1"/>
  <c r="FJ151" i="1"/>
  <c r="FJ154" i="1" l="1"/>
  <c r="FJ153" i="1"/>
  <c r="FJ156" i="1" l="1"/>
  <c r="FJ155" i="1"/>
  <c r="FJ157" i="1" l="1"/>
  <c r="FJ158" i="1"/>
  <c r="FJ160" i="1" l="1"/>
  <c r="FJ159" i="1"/>
  <c r="FJ161" i="1" l="1"/>
  <c r="FJ162" i="1"/>
  <c r="FJ163" i="1" l="1"/>
  <c r="FJ164" i="1"/>
  <c r="FJ166" i="1" l="1"/>
  <c r="FJ165" i="1"/>
  <c r="FJ167" i="1" l="1"/>
  <c r="FJ168" i="1"/>
  <c r="FJ169" i="1" l="1"/>
  <c r="FJ170" i="1"/>
  <c r="FJ171" i="1" l="1"/>
  <c r="FJ172" i="1"/>
  <c r="FJ173" i="1" l="1"/>
  <c r="FJ174" i="1"/>
  <c r="FJ176" i="1" l="1"/>
  <c r="FJ175" i="1"/>
  <c r="FJ177" i="1" l="1"/>
  <c r="FJ178" i="1"/>
  <c r="FJ179" i="1" l="1"/>
  <c r="FJ180" i="1"/>
  <c r="FJ182" i="1" l="1"/>
  <c r="FJ181" i="1"/>
  <c r="FJ183" i="1" l="1"/>
  <c r="FJ184" i="1"/>
  <c r="FJ185" i="1" l="1"/>
  <c r="FJ186" i="1"/>
  <c r="FJ187" i="1" l="1"/>
  <c r="FJ188" i="1"/>
  <c r="FJ190" i="1" l="1"/>
  <c r="FJ189" i="1"/>
  <c r="FJ192" i="1" l="1"/>
  <c r="FJ191" i="1"/>
  <c r="FJ193" i="1" l="1"/>
  <c r="FJ194" i="1"/>
  <c r="FJ195" i="1" l="1"/>
  <c r="FJ196" i="1"/>
  <c r="FJ197" i="1" l="1"/>
  <c r="FJ198" i="1"/>
  <c r="FJ200" i="1" l="1"/>
  <c r="FJ199" i="1"/>
  <c r="FJ202" i="1" l="1"/>
  <c r="FJ201" i="1"/>
  <c r="FJ203" i="1" l="1"/>
  <c r="FJ204" i="1"/>
  <c r="FJ206" i="1" l="1"/>
  <c r="FJ205" i="1"/>
  <c r="FJ208" i="1" l="1"/>
  <c r="FJ207" i="1"/>
  <c r="FJ209" i="1" l="1"/>
  <c r="FJ210" i="1"/>
  <c r="FJ211" i="1" l="1"/>
  <c r="FJ212" i="1"/>
  <c r="FJ213" i="1" l="1"/>
  <c r="FJ214" i="1"/>
  <c r="FJ215" i="1" s="1"/>
  <c r="FB219" i="1"/>
  <c r="CL219" i="1"/>
  <c r="FG218" i="1"/>
  <c r="CR218" i="1"/>
  <c r="DD219" i="1"/>
  <c r="AI219" i="1"/>
  <c r="DI218" i="1"/>
  <c r="AN218" i="1"/>
  <c r="CX218" i="1"/>
  <c r="DG219" i="1"/>
  <c r="BZ218" i="1"/>
  <c r="DK219" i="1"/>
  <c r="AP219" i="1"/>
  <c r="DP218" i="1"/>
  <c r="AV218" i="1"/>
  <c r="AF219" i="1"/>
  <c r="DM218" i="1"/>
  <c r="FG219" i="1"/>
  <c r="FD218" i="1"/>
  <c r="DE218" i="1"/>
  <c r="DS218" i="1"/>
  <c r="DQ219" i="1"/>
  <c r="AW219" i="1"/>
  <c r="DW218" i="1"/>
  <c r="BC218" i="1"/>
  <c r="AR218" i="1"/>
  <c r="EG219" i="1"/>
  <c r="BO219" i="1"/>
  <c r="BK218" i="1"/>
  <c r="FD219" i="1"/>
  <c r="FA218" i="1"/>
  <c r="EU219" i="1"/>
  <c r="CD219" i="1"/>
  <c r="EZ218" i="1"/>
  <c r="AF218" i="1"/>
  <c r="ET219" i="1"/>
  <c r="CC219" i="1"/>
  <c r="EY218" i="1"/>
  <c r="BQ218" i="1"/>
  <c r="CT219" i="1"/>
  <c r="Y219" i="1"/>
  <c r="CZ218" i="1"/>
  <c r="AE218" i="1"/>
  <c r="BV218" i="1"/>
  <c r="CE219" i="1"/>
  <c r="W218" i="1"/>
  <c r="DB219" i="1"/>
  <c r="AG219" i="1"/>
  <c r="DH218" i="1"/>
  <c r="AM218" i="1"/>
  <c r="EV218" i="1"/>
  <c r="BT218" i="1"/>
  <c r="EY219" i="1"/>
  <c r="EF218" i="1"/>
  <c r="CC218" i="1"/>
  <c r="CJ218" i="1"/>
  <c r="DI219" i="1"/>
  <c r="AN219" i="1"/>
  <c r="DN218" i="1"/>
  <c r="AT218" i="1"/>
  <c r="EJ218" i="1"/>
  <c r="DY219" i="1"/>
  <c r="BF219" i="1"/>
  <c r="BN219" i="1"/>
  <c r="EV219" i="1"/>
  <c r="EC218" i="1"/>
  <c r="EM219" i="1"/>
  <c r="BU219" i="1"/>
  <c r="BR218" i="1"/>
  <c r="AV219" i="1"/>
  <c r="EN219" i="1"/>
  <c r="EE219" i="1"/>
  <c r="CI218" i="1"/>
  <c r="S219" i="1"/>
  <c r="FC218" i="1"/>
  <c r="BJ218" i="1"/>
  <c r="CA218" i="1"/>
  <c r="FC219" i="1"/>
  <c r="EL219" i="1"/>
  <c r="BT219" i="1"/>
  <c r="EQ218" i="1"/>
  <c r="FA219" i="1"/>
  <c r="CK219" i="1"/>
  <c r="FF218" i="1"/>
  <c r="CQ218" i="1"/>
  <c r="V218" i="1"/>
  <c r="BD218" i="1"/>
  <c r="ES218" i="1"/>
  <c r="FH219" i="1"/>
  <c r="CS219" i="1"/>
  <c r="X219" i="1"/>
  <c r="CY218" i="1"/>
  <c r="AD218" i="1"/>
  <c r="DX218" i="1"/>
  <c r="AJ218" i="1"/>
  <c r="EQ219" i="1"/>
  <c r="DO218" i="1"/>
  <c r="BB218" i="1"/>
  <c r="BH218" i="1"/>
  <c r="CZ219" i="1"/>
  <c r="AE219" i="1"/>
  <c r="DF218" i="1"/>
  <c r="ET218" i="1"/>
  <c r="BI218" i="1"/>
  <c r="DP219" i="1"/>
  <c r="T219" i="1"/>
  <c r="BA218" i="1"/>
  <c r="BM219" i="1"/>
  <c r="BC219" i="1"/>
  <c r="CY219" i="1"/>
  <c r="DX219" i="1"/>
  <c r="AT219" i="1"/>
  <c r="ED219" i="1"/>
  <c r="BK219" i="1"/>
  <c r="EI218" i="1"/>
  <c r="ES219" i="1"/>
  <c r="CB219" i="1"/>
  <c r="EX218" i="1"/>
  <c r="CG218" i="1"/>
  <c r="DA219" i="1"/>
  <c r="AL218" i="1"/>
  <c r="DL218" i="1"/>
  <c r="EZ219" i="1"/>
  <c r="CJ219" i="1"/>
  <c r="FE218" i="1"/>
  <c r="CP218" i="1"/>
  <c r="U218" i="1"/>
  <c r="DG218" i="1"/>
  <c r="AL219" i="1"/>
  <c r="EI219" i="1"/>
  <c r="CN218" i="1"/>
  <c r="BV219" i="1"/>
  <c r="FF219" i="1"/>
  <c r="CQ219" i="1"/>
  <c r="V219" i="1"/>
  <c r="CW218" i="1"/>
  <c r="AS218" i="1"/>
  <c r="X218" i="1"/>
  <c r="DH219" i="1"/>
  <c r="AM219" i="1"/>
  <c r="DD218" i="1"/>
  <c r="EF219" i="1"/>
  <c r="DW219" i="1"/>
  <c r="CN219" i="1"/>
  <c r="AO218" i="1"/>
  <c r="DN219" i="1"/>
  <c r="DU219" i="1"/>
  <c r="BB219" i="1"/>
  <c r="EA218" i="1"/>
  <c r="EK219" i="1"/>
  <c r="BS219" i="1"/>
  <c r="EP218" i="1"/>
  <c r="BX218" i="1"/>
  <c r="CR219" i="1"/>
  <c r="AB218" i="1"/>
  <c r="BS218" i="1"/>
  <c r="ER219" i="1"/>
  <c r="CA219" i="1"/>
  <c r="EW218" i="1"/>
  <c r="CF218" i="1"/>
  <c r="EA219" i="1"/>
  <c r="CE218" i="1"/>
  <c r="CB218" i="1"/>
  <c r="DR219" i="1"/>
  <c r="AU218" i="1"/>
  <c r="AC219" i="1"/>
  <c r="EX219" i="1"/>
  <c r="CG219" i="1"/>
  <c r="CM218" i="1"/>
  <c r="AD219" i="1"/>
  <c r="CM219" i="1"/>
  <c r="DM219" i="1"/>
  <c r="AS219" i="1"/>
  <c r="DR218" i="1"/>
  <c r="EC219" i="1"/>
  <c r="BJ219" i="1"/>
  <c r="EH218" i="1"/>
  <c r="BP218" i="1"/>
  <c r="BQ219" i="1"/>
  <c r="DU218" i="1"/>
  <c r="Y218" i="1"/>
  <c r="EJ219" i="1"/>
  <c r="BR219" i="1"/>
  <c r="EO218" i="1"/>
  <c r="BW218" i="1"/>
  <c r="DJ219" i="1"/>
  <c r="BN218" i="1"/>
  <c r="DK218" i="1"/>
  <c r="CI219" i="1"/>
  <c r="T218" i="1"/>
  <c r="EK218" i="1"/>
  <c r="EP219" i="1"/>
  <c r="BX219" i="1"/>
  <c r="EU218" i="1"/>
  <c r="CD218" i="1"/>
  <c r="AU219" i="1"/>
  <c r="FE219" i="1"/>
  <c r="CP219" i="1"/>
  <c r="FB218" i="1"/>
  <c r="ER218" i="1"/>
  <c r="DO219" i="1"/>
  <c r="AG218" i="1"/>
  <c r="DF219" i="1"/>
  <c r="AK219" i="1"/>
  <c r="AY218" i="1"/>
  <c r="CW219" i="1"/>
  <c r="BW219" i="1"/>
  <c r="CL218" i="1"/>
  <c r="FH218" i="1"/>
  <c r="DE219" i="1"/>
  <c r="AJ219" i="1"/>
  <c r="DJ218" i="1"/>
  <c r="DT219" i="1"/>
  <c r="BA219" i="1"/>
  <c r="DZ218" i="1"/>
  <c r="BG218" i="1"/>
  <c r="AO219" i="1"/>
  <c r="CU218" i="1"/>
  <c r="EB218" i="1"/>
  <c r="EB219" i="1"/>
  <c r="BI219" i="1"/>
  <c r="EG218" i="1"/>
  <c r="BO218" i="1"/>
  <c r="BZ219" i="1"/>
  <c r="AC218" i="1"/>
  <c r="CS218" i="1"/>
  <c r="BH219" i="1"/>
  <c r="AK218" i="1"/>
  <c r="CT218" i="1"/>
  <c r="EH219" i="1"/>
  <c r="BP219" i="1"/>
  <c r="EM218" i="1"/>
  <c r="BU218" i="1"/>
  <c r="DT218" i="1"/>
  <c r="EW219" i="1"/>
  <c r="CF219" i="1"/>
  <c r="ED218" i="1"/>
  <c r="AZ218" i="1"/>
  <c r="CX219" i="1"/>
  <c r="AB219" i="1"/>
  <c r="EO219" i="1"/>
  <c r="S218" i="1"/>
  <c r="CU219" i="1"/>
  <c r="Z219" i="1"/>
  <c r="DA218" i="1"/>
  <c r="DL219" i="1"/>
  <c r="AR219" i="1"/>
  <c r="DQ218" i="1"/>
  <c r="AW218" i="1"/>
  <c r="EN218" i="1"/>
  <c r="Z218" i="1"/>
  <c r="DB218" i="1"/>
  <c r="DS219" i="1"/>
  <c r="AZ219" i="1"/>
  <c r="DY218" i="1"/>
  <c r="BF218" i="1"/>
  <c r="AY219" i="1"/>
  <c r="U219" i="1"/>
  <c r="AP218" i="1"/>
  <c r="W219" i="1"/>
  <c r="EL218" i="1"/>
  <c r="AI218" i="1"/>
  <c r="DZ219" i="1"/>
  <c r="BG219" i="1"/>
  <c r="EE218" i="1"/>
  <c r="BM218" i="1"/>
  <c r="CK218" i="1"/>
  <c r="BD219" i="1"/>
</calcChain>
</file>

<file path=xl/sharedStrings.xml><?xml version="1.0" encoding="utf-8"?>
<sst xmlns="http://schemas.openxmlformats.org/spreadsheetml/2006/main" count="3327" uniqueCount="404">
  <si>
    <t>事業費</t>
    <rPh sb="0" eb="3">
      <t>ジギョウヒ</t>
    </rPh>
    <phoneticPr fontId="1"/>
  </si>
  <si>
    <t>改植</t>
    <rPh sb="0" eb="2">
      <t>カイショク</t>
    </rPh>
    <phoneticPr fontId="1"/>
  </si>
  <si>
    <t>【下限本数】</t>
    <rPh sb="1" eb="5">
      <t>カゲンホンスウ</t>
    </rPh>
    <phoneticPr fontId="1"/>
  </si>
  <si>
    <t>排水路の整備</t>
    <rPh sb="0" eb="3">
      <t>ハイスイロ</t>
    </rPh>
    <rPh sb="4" eb="6">
      <t>セイビ</t>
    </rPh>
    <phoneticPr fontId="1"/>
  </si>
  <si>
    <t>放任園発生防止</t>
    <rPh sb="0" eb="2">
      <t>ホウニン</t>
    </rPh>
    <rPh sb="2" eb="3">
      <t>エン</t>
    </rPh>
    <rPh sb="3" eb="5">
      <t>ハッセイ</t>
    </rPh>
    <rPh sb="5" eb="7">
      <t>ボウシ</t>
    </rPh>
    <phoneticPr fontId="1"/>
  </si>
  <si>
    <t>用水・かん水施設の整備</t>
    <rPh sb="0" eb="2">
      <t>ヨウスイ</t>
    </rPh>
    <rPh sb="5" eb="6">
      <t>スイ</t>
    </rPh>
    <rPh sb="6" eb="8">
      <t>シセツ</t>
    </rPh>
    <rPh sb="9" eb="11">
      <t>セイビ</t>
    </rPh>
    <phoneticPr fontId="1"/>
  </si>
  <si>
    <t>園地管理軌道施設の整備</t>
    <rPh sb="0" eb="2">
      <t>エンチ</t>
    </rPh>
    <rPh sb="2" eb="4">
      <t>カンリ</t>
    </rPh>
    <rPh sb="4" eb="6">
      <t>キドウ</t>
    </rPh>
    <rPh sb="6" eb="8">
      <t>シセツ</t>
    </rPh>
    <rPh sb="9" eb="11">
      <t>セイビ</t>
    </rPh>
    <phoneticPr fontId="1"/>
  </si>
  <si>
    <t>高接</t>
    <rPh sb="0" eb="1">
      <t>コウ</t>
    </rPh>
    <rPh sb="1" eb="2">
      <t>セツ</t>
    </rPh>
    <phoneticPr fontId="1"/>
  </si>
  <si>
    <t>傾斜の緩和</t>
    <rPh sb="0" eb="2">
      <t>ケイシャ</t>
    </rPh>
    <rPh sb="3" eb="5">
      <t>カンワ</t>
    </rPh>
    <phoneticPr fontId="1"/>
  </si>
  <si>
    <t>事業を翌年度に継続する理由</t>
    <rPh sb="0" eb="2">
      <t>ジギョウ</t>
    </rPh>
    <rPh sb="3" eb="6">
      <t>ヨクネンド</t>
    </rPh>
    <rPh sb="7" eb="9">
      <t>ケイゾク</t>
    </rPh>
    <rPh sb="11" eb="13">
      <t>リユウ</t>
    </rPh>
    <phoneticPr fontId="1"/>
  </si>
  <si>
    <t>事業内容</t>
    <rPh sb="0" eb="2">
      <t>ジギョウ</t>
    </rPh>
    <rPh sb="2" eb="4">
      <t>ナイヨウ</t>
    </rPh>
    <phoneticPr fontId="1"/>
  </si>
  <si>
    <t>１　優良品目・品種への転換</t>
    <rPh sb="2" eb="4">
      <t>ユウリョウ</t>
    </rPh>
    <rPh sb="4" eb="6">
      <t>ヒンモク</t>
    </rPh>
    <rPh sb="7" eb="9">
      <t>ヒンシュ</t>
    </rPh>
    <rPh sb="11" eb="13">
      <t>テンカン</t>
    </rPh>
    <phoneticPr fontId="1"/>
  </si>
  <si>
    <t>２　新植</t>
    <rPh sb="2" eb="4">
      <t>シンショク</t>
    </rPh>
    <phoneticPr fontId="1"/>
  </si>
  <si>
    <t>４　放任園発生防止</t>
    <rPh sb="2" eb="4">
      <t>ホウニン</t>
    </rPh>
    <rPh sb="4" eb="5">
      <t>エン</t>
    </rPh>
    <rPh sb="5" eb="7">
      <t>ハッセイ</t>
    </rPh>
    <rPh sb="7" eb="9">
      <t>ボウシ</t>
    </rPh>
    <phoneticPr fontId="1"/>
  </si>
  <si>
    <t>３　小規模園地整備</t>
    <rPh sb="2" eb="5">
      <t>ショウキボ</t>
    </rPh>
    <rPh sb="5" eb="7">
      <t>エンチ</t>
    </rPh>
    <rPh sb="7" eb="9">
      <t>セイビ</t>
    </rPh>
    <phoneticPr fontId="1"/>
  </si>
  <si>
    <t>５　用水・かん水施設の整備</t>
    <rPh sb="2" eb="4">
      <t>ヨウスイ</t>
    </rPh>
    <rPh sb="7" eb="8">
      <t>スイ</t>
    </rPh>
    <rPh sb="8" eb="10">
      <t>シセツ</t>
    </rPh>
    <rPh sb="11" eb="13">
      <t>セイビ</t>
    </rPh>
    <phoneticPr fontId="1"/>
  </si>
  <si>
    <t>６　本会特認事業</t>
    <rPh sb="2" eb="4">
      <t>ホンカイ</t>
    </rPh>
    <rPh sb="4" eb="6">
      <t>トクニン</t>
    </rPh>
    <rPh sb="6" eb="8">
      <t>ジギョウ</t>
    </rPh>
    <phoneticPr fontId="1"/>
  </si>
  <si>
    <t>主　　な　　理　　由</t>
    <rPh sb="0" eb="1">
      <t>オモ</t>
    </rPh>
    <rPh sb="6" eb="7">
      <t>リ</t>
    </rPh>
    <rPh sb="9" eb="10">
      <t>ヨシ</t>
    </rPh>
    <phoneticPr fontId="1"/>
  </si>
  <si>
    <t>(</t>
  </si>
  <si>
    <t>(</t>
    <phoneticPr fontId="1"/>
  </si>
  <si>
    <t>)</t>
  </si>
  <si>
    <t>)</t>
    <phoneticPr fontId="1"/>
  </si>
  <si>
    <t>注：</t>
    <rPh sb="0" eb="1">
      <t>チュウ</t>
    </rPh>
    <phoneticPr fontId="1"/>
  </si>
  <si>
    <t>２　主な理由については、簡潔かつ具体的に記入することとし、複数ある場合には、適宜欄を挿入して記入すること。</t>
    <rPh sb="2" eb="3">
      <t>オモ</t>
    </rPh>
    <rPh sb="4" eb="6">
      <t>リユウ</t>
    </rPh>
    <rPh sb="12" eb="14">
      <t>カンケツ</t>
    </rPh>
    <rPh sb="16" eb="19">
      <t>グタイテキ</t>
    </rPh>
    <rPh sb="20" eb="22">
      <t>キニュウ</t>
    </rPh>
    <rPh sb="29" eb="31">
      <t>フクスウ</t>
    </rPh>
    <rPh sb="33" eb="35">
      <t>バアイ</t>
    </rPh>
    <rPh sb="38" eb="40">
      <t>テキギ</t>
    </rPh>
    <rPh sb="40" eb="41">
      <t>ラン</t>
    </rPh>
    <rPh sb="42" eb="44">
      <t>ソウニュウ</t>
    </rPh>
    <rPh sb="46" eb="48">
      <t>キニュウ</t>
    </rPh>
    <phoneticPr fontId="1"/>
  </si>
  <si>
    <t>（記入要領）</t>
    <rPh sb="1" eb="3">
      <t>キニュウ</t>
    </rPh>
    <rPh sb="3" eb="5">
      <t>ヨウリョウ</t>
    </rPh>
    <phoneticPr fontId="3"/>
  </si>
  <si>
    <t>事業費については、仕入れに係る消費税がある場合には、同税額込み（除税額込み）の事業費を記載すること。</t>
    <rPh sb="0" eb="3">
      <t>ジギョウヒ</t>
    </rPh>
    <rPh sb="9" eb="11">
      <t>シイ</t>
    </rPh>
    <rPh sb="13" eb="14">
      <t>カカ</t>
    </rPh>
    <rPh sb="15" eb="18">
      <t>ショウヒゼイ</t>
    </rPh>
    <rPh sb="21" eb="23">
      <t>バアイ</t>
    </rPh>
    <rPh sb="26" eb="28">
      <t>ドウゼイ</t>
    </rPh>
    <rPh sb="28" eb="29">
      <t>ガク</t>
    </rPh>
    <rPh sb="29" eb="30">
      <t>コ</t>
    </rPh>
    <rPh sb="32" eb="34">
      <t>ジョゼイ</t>
    </rPh>
    <rPh sb="34" eb="35">
      <t>ガク</t>
    </rPh>
    <rPh sb="35" eb="36">
      <t>コ</t>
    </rPh>
    <rPh sb="39" eb="41">
      <t>ジギョウ</t>
    </rPh>
    <rPh sb="41" eb="42">
      <t>ヒ</t>
    </rPh>
    <rPh sb="43" eb="45">
      <t>キサイ</t>
    </rPh>
    <phoneticPr fontId="3"/>
  </si>
  <si>
    <t>①</t>
    <phoneticPr fontId="1"/>
  </si>
  <si>
    <t>②</t>
    <phoneticPr fontId="1"/>
  </si>
  <si>
    <t>③</t>
    <phoneticPr fontId="1"/>
  </si>
  <si>
    <t>④</t>
  </si>
  <si>
    <t>②</t>
    <phoneticPr fontId="1"/>
  </si>
  <si>
    <t>なお、合計の欄については、果樹棚等の欄を設けずに、改植の欄に改植に係る金額と果樹棚の整備に係る金額を合計したものを記入すること。
この場合、園地数、面積については、果樹棚等はカウントせず、改植の園地数のみを記入すること。</t>
    <phoneticPr fontId="1"/>
  </si>
  <si>
    <t>　整備事業と果樹未収益期間支援事業の申請を合わせて行う場合であって支援対象者が異なる場合には、支援対象者の欄の上段に整備事業を行う者（例えば農地中間管理機構等）を記載し、その下段に果樹未収益期間支援事業の支援対象者である担い手（改植後１年以内に当該園地での経営を行うことが確実な、産地計画に位置づけられた担い手）の氏名を記載する。</t>
    <rPh sb="1" eb="3">
      <t>セイビ</t>
    </rPh>
    <rPh sb="3" eb="5">
      <t>ジギョウ</t>
    </rPh>
    <rPh sb="6" eb="8">
      <t>カジュ</t>
    </rPh>
    <rPh sb="8" eb="11">
      <t>ミシュウエキ</t>
    </rPh>
    <rPh sb="11" eb="13">
      <t>キカン</t>
    </rPh>
    <rPh sb="13" eb="15">
      <t>シエン</t>
    </rPh>
    <rPh sb="15" eb="17">
      <t>ジギョウ</t>
    </rPh>
    <rPh sb="18" eb="20">
      <t>シンセイ</t>
    </rPh>
    <rPh sb="21" eb="22">
      <t>ア</t>
    </rPh>
    <rPh sb="25" eb="26">
      <t>オコナ</t>
    </rPh>
    <rPh sb="27" eb="29">
      <t>バアイ</t>
    </rPh>
    <rPh sb="33" eb="35">
      <t>シエン</t>
    </rPh>
    <rPh sb="35" eb="38">
      <t>タイショウシャ</t>
    </rPh>
    <rPh sb="39" eb="40">
      <t>コト</t>
    </rPh>
    <rPh sb="42" eb="44">
      <t>バアイ</t>
    </rPh>
    <rPh sb="47" eb="49">
      <t>シエン</t>
    </rPh>
    <rPh sb="49" eb="52">
      <t>タイショウシャ</t>
    </rPh>
    <rPh sb="53" eb="54">
      <t>ラン</t>
    </rPh>
    <rPh sb="55" eb="57">
      <t>ジョウダン</t>
    </rPh>
    <rPh sb="58" eb="60">
      <t>セイビ</t>
    </rPh>
    <rPh sb="60" eb="62">
      <t>ジギョウ</t>
    </rPh>
    <rPh sb="63" eb="64">
      <t>オコナ</t>
    </rPh>
    <rPh sb="65" eb="66">
      <t>モノ</t>
    </rPh>
    <rPh sb="67" eb="68">
      <t>タト</t>
    </rPh>
    <rPh sb="70" eb="72">
      <t>ノウチ</t>
    </rPh>
    <rPh sb="72" eb="74">
      <t>チュウカン</t>
    </rPh>
    <rPh sb="74" eb="76">
      <t>カンリ</t>
    </rPh>
    <rPh sb="76" eb="78">
      <t>キコウ</t>
    </rPh>
    <rPh sb="78" eb="79">
      <t>トウ</t>
    </rPh>
    <rPh sb="81" eb="83">
      <t>キサイ</t>
    </rPh>
    <rPh sb="87" eb="89">
      <t>ゲダン</t>
    </rPh>
    <rPh sb="90" eb="92">
      <t>カジュ</t>
    </rPh>
    <rPh sb="92" eb="95">
      <t>ミシュウエキ</t>
    </rPh>
    <rPh sb="95" eb="97">
      <t>キカン</t>
    </rPh>
    <rPh sb="97" eb="99">
      <t>シエン</t>
    </rPh>
    <rPh sb="99" eb="101">
      <t>ジギョウ</t>
    </rPh>
    <rPh sb="102" eb="104">
      <t>シエン</t>
    </rPh>
    <rPh sb="104" eb="107">
      <t>タイショウシャ</t>
    </rPh>
    <rPh sb="110" eb="111">
      <t>ニナ</t>
    </rPh>
    <rPh sb="112" eb="113">
      <t>テ</t>
    </rPh>
    <rPh sb="114" eb="116">
      <t>カイショク</t>
    </rPh>
    <rPh sb="116" eb="117">
      <t>ゴ</t>
    </rPh>
    <rPh sb="118" eb="119">
      <t>ネン</t>
    </rPh>
    <rPh sb="119" eb="121">
      <t>イナイ</t>
    </rPh>
    <rPh sb="136" eb="138">
      <t>カクジツ</t>
    </rPh>
    <rPh sb="140" eb="142">
      <t>サンチ</t>
    </rPh>
    <rPh sb="142" eb="144">
      <t>ケイカク</t>
    </rPh>
    <rPh sb="145" eb="147">
      <t>イチ</t>
    </rPh>
    <rPh sb="152" eb="153">
      <t>ニナ</t>
    </rPh>
    <rPh sb="154" eb="155">
      <t>テ</t>
    </rPh>
    <phoneticPr fontId="3"/>
  </si>
  <si>
    <t>「事業量」の欄については、優良品目・品種への転換（改植）又は新植を実施する場合は、植栽する苗木の本数を、高接を実施する場合は、穂木の重量を、小規模園地整備（園内道の整備）を実施する場合は、延長×幅員、用水・かん水施設の整備については、整備する撒水施設の延長、スプリンクラーの設置数を記入するなど、事業内容に応じた事業量を記入すること。また、土壌土層改良の、傾斜の緩和については、それぞれ、土壌土層の物理的な改良、面的な傾斜の緩和を主たる目的とし、原則として重機を用いた土木工事であること、設備や施設の事業については、資材や部品の購入のみは補助対象外であり、単純な更新については補助対象外であることに留意すること。</t>
    <rPh sb="1" eb="4">
      <t>ジギョウリョウ</t>
    </rPh>
    <rPh sb="6" eb="7">
      <t>ラン</t>
    </rPh>
    <rPh sb="13" eb="15">
      <t>ユウリョウ</t>
    </rPh>
    <rPh sb="15" eb="17">
      <t>ヒンモク</t>
    </rPh>
    <rPh sb="18" eb="20">
      <t>ヒンシュ</t>
    </rPh>
    <rPh sb="22" eb="24">
      <t>テンカン</t>
    </rPh>
    <rPh sb="25" eb="27">
      <t>カイショク</t>
    </rPh>
    <rPh sb="28" eb="29">
      <t>マタ</t>
    </rPh>
    <rPh sb="30" eb="32">
      <t>シンショク</t>
    </rPh>
    <rPh sb="33" eb="35">
      <t>ジッシ</t>
    </rPh>
    <rPh sb="37" eb="39">
      <t>バアイ</t>
    </rPh>
    <rPh sb="41" eb="43">
      <t>ショクサイ</t>
    </rPh>
    <rPh sb="45" eb="46">
      <t>ナエ</t>
    </rPh>
    <rPh sb="46" eb="47">
      <t>キ</t>
    </rPh>
    <rPh sb="48" eb="50">
      <t>ホンスウ</t>
    </rPh>
    <rPh sb="52" eb="53">
      <t>タカ</t>
    </rPh>
    <rPh sb="53" eb="54">
      <t>ツ</t>
    </rPh>
    <rPh sb="55" eb="57">
      <t>ジッシ</t>
    </rPh>
    <rPh sb="59" eb="61">
      <t>バアイ</t>
    </rPh>
    <rPh sb="63" eb="65">
      <t>ホギ</t>
    </rPh>
    <rPh sb="70" eb="71">
      <t>コ</t>
    </rPh>
    <rPh sb="78" eb="80">
      <t>エンナイ</t>
    </rPh>
    <rPh sb="80" eb="81">
      <t>ドウ</t>
    </rPh>
    <rPh sb="82" eb="84">
      <t>セイビ</t>
    </rPh>
    <rPh sb="86" eb="88">
      <t>ジッシ</t>
    </rPh>
    <rPh sb="90" eb="92">
      <t>バアイ</t>
    </rPh>
    <rPh sb="94" eb="96">
      <t>エンチョウ</t>
    </rPh>
    <rPh sb="100" eb="102">
      <t>ヨウスイ</t>
    </rPh>
    <rPh sb="105" eb="106">
      <t>スイ</t>
    </rPh>
    <rPh sb="106" eb="108">
      <t>シセツ</t>
    </rPh>
    <rPh sb="109" eb="111">
      <t>セイビ</t>
    </rPh>
    <rPh sb="117" eb="119">
      <t>セイビ</t>
    </rPh>
    <rPh sb="121" eb="123">
      <t>サンスイ</t>
    </rPh>
    <rPh sb="123" eb="125">
      <t>シセツ</t>
    </rPh>
    <rPh sb="126" eb="128">
      <t>エンチョウ</t>
    </rPh>
    <rPh sb="137" eb="139">
      <t>セッチ</t>
    </rPh>
    <rPh sb="139" eb="140">
      <t>スウ</t>
    </rPh>
    <rPh sb="141" eb="143">
      <t>キニュウ</t>
    </rPh>
    <rPh sb="148" eb="150">
      <t>ジギョウ</t>
    </rPh>
    <rPh sb="153" eb="154">
      <t>オウ</t>
    </rPh>
    <rPh sb="156" eb="159">
      <t>ジギョウリョウ</t>
    </rPh>
    <rPh sb="160" eb="162">
      <t>キニュウ</t>
    </rPh>
    <rPh sb="170" eb="172">
      <t>ドジョウ</t>
    </rPh>
    <rPh sb="172" eb="174">
      <t>ドソウ</t>
    </rPh>
    <rPh sb="174" eb="176">
      <t>カイリョウ</t>
    </rPh>
    <rPh sb="178" eb="180">
      <t>ケイシャ</t>
    </rPh>
    <rPh sb="181" eb="183">
      <t>カンワ</t>
    </rPh>
    <rPh sb="194" eb="196">
      <t>ドジョウ</t>
    </rPh>
    <rPh sb="196" eb="198">
      <t>ドソウ</t>
    </rPh>
    <rPh sb="199" eb="202">
      <t>ブツリテキ</t>
    </rPh>
    <rPh sb="203" eb="205">
      <t>カイリョウ</t>
    </rPh>
    <rPh sb="206" eb="208">
      <t>メンテキ</t>
    </rPh>
    <rPh sb="209" eb="211">
      <t>ケイシャ</t>
    </rPh>
    <rPh sb="212" eb="214">
      <t>カンワ</t>
    </rPh>
    <rPh sb="215" eb="216">
      <t>シュ</t>
    </rPh>
    <rPh sb="218" eb="220">
      <t>モクテキ</t>
    </rPh>
    <rPh sb="223" eb="225">
      <t>ゲンソク</t>
    </rPh>
    <rPh sb="228" eb="230">
      <t>ジュウキ</t>
    </rPh>
    <rPh sb="231" eb="232">
      <t>モチ</t>
    </rPh>
    <rPh sb="234" eb="236">
      <t>ドボク</t>
    </rPh>
    <rPh sb="236" eb="238">
      <t>コウジ</t>
    </rPh>
    <rPh sb="244" eb="246">
      <t>セツビ</t>
    </rPh>
    <rPh sb="247" eb="249">
      <t>シセツ</t>
    </rPh>
    <rPh sb="250" eb="252">
      <t>ジギョウ</t>
    </rPh>
    <rPh sb="258" eb="260">
      <t>シザイ</t>
    </rPh>
    <rPh sb="261" eb="263">
      <t>ブヒン</t>
    </rPh>
    <rPh sb="264" eb="266">
      <t>コウニュウ</t>
    </rPh>
    <rPh sb="269" eb="271">
      <t>ホジョ</t>
    </rPh>
    <rPh sb="271" eb="274">
      <t>タイショウガイ</t>
    </rPh>
    <rPh sb="278" eb="280">
      <t>タンジュン</t>
    </rPh>
    <rPh sb="281" eb="283">
      <t>コウシン</t>
    </rPh>
    <rPh sb="288" eb="290">
      <t>ホジョ</t>
    </rPh>
    <rPh sb="290" eb="293">
      <t>タイショウガイ</t>
    </rPh>
    <rPh sb="299" eb="301">
      <t>リュウイ</t>
    </rPh>
    <phoneticPr fontId="3"/>
  </si>
  <si>
    <t>「事業内容」の欄については、小規模園地整備を実施する場合は、（　）書で「園内道の整備」、「傾斜の緩和」、「土壌土層改良」、「排水路の整備」のいずれかを記入すること。</t>
    <rPh sb="1" eb="3">
      <t>ジギョウ</t>
    </rPh>
    <rPh sb="3" eb="5">
      <t>ナイヨウ</t>
    </rPh>
    <rPh sb="7" eb="8">
      <t>ラン</t>
    </rPh>
    <rPh sb="22" eb="24">
      <t>ジッシ</t>
    </rPh>
    <rPh sb="33" eb="34">
      <t>カ</t>
    </rPh>
    <rPh sb="62" eb="65">
      <t>ハイスイロ</t>
    </rPh>
    <rPh sb="66" eb="68">
      <t>セイビ</t>
    </rPh>
    <phoneticPr fontId="3"/>
  </si>
  <si>
    <t>「次年度完了（予定）分」の欄には、事務手続きが①に間に合わないものを記入。</t>
    <phoneticPr fontId="1"/>
  </si>
  <si>
    <t>「初年度完了（予定）分」の欄には、当協会への補助金支払請求書の提出が、２月下旬～３月上旬（毎年度、別途定める。）に間に合うものを記入。
　</t>
    <phoneticPr fontId="1"/>
  </si>
  <si>
    <t xml:space="preserve">「補助金」の欄の「初年度完了（予定）分」及び「次年度完了（予定）分」の区分については、次のとおりとすること。
</t>
    <rPh sb="9" eb="10">
      <t>ショ</t>
    </rPh>
    <rPh sb="20" eb="21">
      <t>オヨ</t>
    </rPh>
    <rPh sb="35" eb="37">
      <t>クブン</t>
    </rPh>
    <rPh sb="43" eb="44">
      <t>ツギ</t>
    </rPh>
    <phoneticPr fontId="3"/>
  </si>
  <si>
    <t xml:space="preserve"> 「果樹未収益期間支援事業」の「実施面積（受益面積）」の欄には、同一年度内に完了する改植（移動改植を含み補植改植を含まない。）、特認植栽、新植の合計面積が果樹未収益期間支援事業の下限面積（おおむね２アール）以上の場合に記入すること。
</t>
    <rPh sb="16" eb="18">
      <t>ジッシ</t>
    </rPh>
    <rPh sb="32" eb="34">
      <t>ドウイツ</t>
    </rPh>
    <rPh sb="34" eb="36">
      <t>ネンド</t>
    </rPh>
    <rPh sb="36" eb="37">
      <t>ナイ</t>
    </rPh>
    <rPh sb="38" eb="40">
      <t>カンリョウ</t>
    </rPh>
    <rPh sb="45" eb="47">
      <t>イドウ</t>
    </rPh>
    <rPh sb="47" eb="49">
      <t>カイショク</t>
    </rPh>
    <rPh sb="50" eb="51">
      <t>フク</t>
    </rPh>
    <rPh sb="52" eb="54">
      <t>ホショク</t>
    </rPh>
    <rPh sb="54" eb="56">
      <t>カイショク</t>
    </rPh>
    <rPh sb="57" eb="58">
      <t>フク</t>
    </rPh>
    <rPh sb="64" eb="66">
      <t>トクニン</t>
    </rPh>
    <rPh sb="66" eb="68">
      <t>ショクサイ</t>
    </rPh>
    <rPh sb="69" eb="71">
      <t>シンショク</t>
    </rPh>
    <rPh sb="72" eb="74">
      <t>ゴウケイ</t>
    </rPh>
    <phoneticPr fontId="3"/>
  </si>
  <si>
    <t>事業費の欄には、「実施面積（受益面積）」に4年間（農地中間管理機構が改植、新植を行った後に同機構により保全管理が行われた場合には、当該年数（１年に満たない日数は、これを切り捨てて得た年数。）を減じた年数。）及び助成単価55円／㎡を乗じた額を記入すること。</t>
    <phoneticPr fontId="1"/>
  </si>
  <si>
    <t>備考欄には、</t>
    <rPh sb="0" eb="3">
      <t>ビコウラン</t>
    </rPh>
    <phoneticPr fontId="3"/>
  </si>
  <si>
    <t xml:space="preserve">同一品種を改植する場合にあっては、その根拠となる産地計画に位置づけられている「生産性の向上に資する技術」、「優良系統」等を記入すること。
</t>
    <phoneticPr fontId="1"/>
  </si>
  <si>
    <t xml:space="preserve">仕入れに係る消費税等相当額について、これを減額した場合（課税事業者（一般））には「除税額○○円　うち補助金○○円」を、同税額がない場合には「該当なし」と、
　 同税額が明らかでない場合には「含税額」とそれぞれ記入するとともに、同税額を減額した場合には小計及び合計の欄の備考の欄に合計額（「除税額○○円　うち補助金○○円」）を記入すること。
</t>
    <phoneticPr fontId="1"/>
  </si>
  <si>
    <t>③</t>
    <phoneticPr fontId="1"/>
  </si>
  <si>
    <t>④</t>
    <phoneticPr fontId="1"/>
  </si>
  <si>
    <t xml:space="preserve">自然災害関連の改植の場合は、「被災園地」又は「被災園地と地続」と記入すること。
</t>
    <phoneticPr fontId="1"/>
  </si>
  <si>
    <t>認定新規就農者が新植を行う場合は「新規就農者」と記入すること。</t>
    <phoneticPr fontId="1"/>
  </si>
  <si>
    <t>⑤</t>
    <phoneticPr fontId="1"/>
  </si>
  <si>
    <t>　 計画を変更する場合又は計画と実績が異なる場合、変更前（計画）と変更後（実績）を対比できるように、数値が異なる部分についてのみ変更前（計画）を括弧書きで上段に記入するとともに、合計の欄において変更前（計画）の数値、変更後（実績）の数値及び差額をそれぞれ三段書きで記入する。</t>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7" eb="79">
      <t>ジョウダン</t>
    </rPh>
    <rPh sb="80" eb="82">
      <t>キニュウ</t>
    </rPh>
    <rPh sb="89" eb="90">
      <t>ゴウ</t>
    </rPh>
    <rPh sb="90" eb="91">
      <t>ケイ</t>
    </rPh>
    <rPh sb="92" eb="93">
      <t>ラン</t>
    </rPh>
    <rPh sb="97" eb="100">
      <t>ヘンコウマエ</t>
    </rPh>
    <rPh sb="101" eb="103">
      <t>ケイカク</t>
    </rPh>
    <rPh sb="105" eb="107">
      <t>スウチ</t>
    </rPh>
    <rPh sb="108" eb="110">
      <t>ヘンコウ</t>
    </rPh>
    <rPh sb="110" eb="111">
      <t>ゴ</t>
    </rPh>
    <rPh sb="112" eb="114">
      <t>ジッセキ</t>
    </rPh>
    <rPh sb="116" eb="118">
      <t>スウチ</t>
    </rPh>
    <rPh sb="118" eb="119">
      <t>オヨ</t>
    </rPh>
    <rPh sb="120" eb="122">
      <t>サガク</t>
    </rPh>
    <rPh sb="127" eb="129">
      <t>サンダン</t>
    </rPh>
    <rPh sb="129" eb="130">
      <t>ガ</t>
    </rPh>
    <rPh sb="132" eb="134">
      <t>キニュウ</t>
    </rPh>
    <phoneticPr fontId="3"/>
  </si>
  <si>
    <t xml:space="preserve">農地中間管理機構が改植等を実施した後、当該園地において果樹未収益期間支援事業を事業申請する場合には、実施した改植等の内容（品種、面積、園地番号、事業費、補助金等）を所定の欄に記入するとともに、備考欄に
</t>
    <rPh sb="0" eb="2">
      <t>ノウチ</t>
    </rPh>
    <rPh sb="2" eb="4">
      <t>チュウカン</t>
    </rPh>
    <rPh sb="4" eb="6">
      <t>カンリ</t>
    </rPh>
    <rPh sb="6" eb="8">
      <t>キコウ</t>
    </rPh>
    <rPh sb="9" eb="11">
      <t>カイショク</t>
    </rPh>
    <rPh sb="11" eb="12">
      <t>トウ</t>
    </rPh>
    <rPh sb="13" eb="15">
      <t>ジッシ</t>
    </rPh>
    <rPh sb="17" eb="18">
      <t>ノチ</t>
    </rPh>
    <rPh sb="50" eb="52">
      <t>ジッシ</t>
    </rPh>
    <rPh sb="54" eb="56">
      <t>カイショク</t>
    </rPh>
    <rPh sb="56" eb="57">
      <t>トウ</t>
    </rPh>
    <rPh sb="58" eb="60">
      <t>ナイヨウ</t>
    </rPh>
    <rPh sb="82" eb="84">
      <t>ショテイ</t>
    </rPh>
    <rPh sb="85" eb="86">
      <t>ラン</t>
    </rPh>
    <rPh sb="87" eb="89">
      <t>キニュウ</t>
    </rPh>
    <rPh sb="96" eb="99">
      <t>ビコウラン</t>
    </rPh>
    <phoneticPr fontId="3"/>
  </si>
  <si>
    <t>改植を実施した機構名、年度、完了年月日、当該園地番号のほか、</t>
    <phoneticPr fontId="1"/>
  </si>
  <si>
    <t>果樹未収益期間支援事業を申請する担い手が、同機構から当該園地の所有権、貸借権等を取得する（した）年月日を記入すること。</t>
    <phoneticPr fontId="1"/>
  </si>
  <si>
    <t xml:space="preserve">補植改植を実施する場合には、
</t>
    <rPh sb="0" eb="2">
      <t>ホショク</t>
    </rPh>
    <rPh sb="2" eb="4">
      <t>カイショク</t>
    </rPh>
    <rPh sb="5" eb="7">
      <t>ジッシ</t>
    </rPh>
    <rPh sb="9" eb="11">
      <t>バアイ</t>
    </rPh>
    <phoneticPr fontId="3"/>
  </si>
  <si>
    <t xml:space="preserve">補助金の「初年度完了（予定）分」及び「次年度完了（予定）分」の欄をいずれも「○○年度完了（予定）分」と訂正し、補助金額を記入すること。
</t>
    <phoneticPr fontId="1"/>
  </si>
  <si>
    <t xml:space="preserve">表の欄外にある事業期間については、「初年度　事業着工（予定）：○○年○○月○○日　　→　　事業完了（予定）：○○年○○月○○日」、
　「次年度　事業着工（予定）：○○年　　○○月○○日　　→　　事業完了（予定）：○○年○○月○○日」を、
　いずれも「事業着工（予定）：○○年○○月○○日　　→　　事業完了（予定）：○○年○○月○○」と訂正して記入すること。
　なお、この場合、「植栽の翌々年度までに既存樹を伐採するものとする。」に留意すること。
 </t>
    <phoneticPr fontId="1"/>
  </si>
  <si>
    <r>
      <t>なお、品目を記入する場合、うんしゅうみかんでは、極早生、早生、普通</t>
    </r>
    <r>
      <rPr>
        <sz val="10"/>
        <color rgb="FFFF0000"/>
        <rFont val="ＭＳ 明朝"/>
        <family val="1"/>
        <charset val="128"/>
      </rPr>
      <t>、根域制限栽培</t>
    </r>
    <r>
      <rPr>
        <sz val="10"/>
        <color theme="1"/>
        <rFont val="ＭＳ 明朝"/>
        <family val="2"/>
        <charset val="128"/>
      </rPr>
      <t>のいずれかを、りんごでは</t>
    </r>
    <r>
      <rPr>
        <sz val="10"/>
        <color rgb="FFFF0000"/>
        <rFont val="ＭＳ 明朝"/>
        <family val="1"/>
        <charset val="128"/>
      </rPr>
      <t>、</t>
    </r>
    <r>
      <rPr>
        <strike/>
        <sz val="10"/>
        <color rgb="FFFF0000"/>
        <rFont val="ＭＳ 明朝"/>
        <family val="1"/>
        <charset val="128"/>
      </rPr>
      <t>,</t>
    </r>
    <r>
      <rPr>
        <sz val="10"/>
        <color theme="1"/>
        <rFont val="ＭＳ 明朝"/>
        <family val="2"/>
        <charset val="128"/>
      </rPr>
      <t>普通栽培、わい化栽培</t>
    </r>
    <r>
      <rPr>
        <sz val="10"/>
        <color rgb="FFFF0000"/>
        <rFont val="ＭＳ 明朝"/>
        <family val="1"/>
        <charset val="128"/>
      </rPr>
      <t>、新わい化栽培、超高密植栽培</t>
    </r>
    <r>
      <rPr>
        <sz val="10"/>
        <color theme="1"/>
        <rFont val="ＭＳ 明朝"/>
        <family val="2"/>
        <charset val="128"/>
      </rPr>
      <t>のいずれかを、なし</t>
    </r>
    <r>
      <rPr>
        <sz val="10"/>
        <color rgb="FFFF0000"/>
        <rFont val="ＭＳ 明朝"/>
        <family val="1"/>
        <charset val="128"/>
      </rPr>
      <t>では、普通栽培、ジョイント栽培、根域制限栽培</t>
    </r>
    <r>
      <rPr>
        <strike/>
        <sz val="10"/>
        <color rgb="FFFF0000"/>
        <rFont val="ＭＳ 明朝"/>
        <family val="1"/>
        <charset val="128"/>
      </rPr>
      <t>、かき、すももでは、普通栽培、ジョイント栽培</t>
    </r>
    <r>
      <rPr>
        <sz val="10"/>
        <color theme="1"/>
        <rFont val="ＭＳ 明朝"/>
        <family val="2"/>
        <charset val="128"/>
      </rPr>
      <t>のいずれかを、ぶどうでは、普通栽培、垣根栽培</t>
    </r>
    <r>
      <rPr>
        <sz val="10"/>
        <color rgb="FFFF0000"/>
        <rFont val="ＭＳ 明朝"/>
        <family val="1"/>
        <charset val="128"/>
      </rPr>
      <t>、根域制限栽培</t>
    </r>
    <r>
      <rPr>
        <sz val="10"/>
        <color theme="1"/>
        <rFont val="ＭＳ 明朝"/>
        <family val="2"/>
        <charset val="128"/>
      </rPr>
      <t>のいずれかを、かき</t>
    </r>
    <r>
      <rPr>
        <sz val="10"/>
        <color rgb="FFFF0000"/>
        <rFont val="ＭＳ 明朝"/>
        <family val="1"/>
        <charset val="128"/>
      </rPr>
      <t>及びすもも</t>
    </r>
    <r>
      <rPr>
        <sz val="10"/>
        <color theme="1"/>
        <rFont val="ＭＳ 明朝"/>
        <family val="2"/>
        <charset val="128"/>
      </rPr>
      <t xml:space="preserve">では普通栽培、ジョイント栽培のいずれかを記入すること。
</t>
    </r>
    <rPh sb="34" eb="40">
      <t>コンイキセイゲンサイバイ</t>
    </rPh>
    <rPh sb="65" eb="66">
      <t>シン</t>
    </rPh>
    <rPh sb="68" eb="69">
      <t>カ</t>
    </rPh>
    <rPh sb="69" eb="71">
      <t>サイバイ</t>
    </rPh>
    <rPh sb="72" eb="73">
      <t>チョウ</t>
    </rPh>
    <rPh sb="73" eb="74">
      <t>コウ</t>
    </rPh>
    <rPh sb="74" eb="76">
      <t>ミッショク</t>
    </rPh>
    <rPh sb="76" eb="78">
      <t>サイバイ</t>
    </rPh>
    <rPh sb="90" eb="92">
      <t>フツウ</t>
    </rPh>
    <rPh sb="92" eb="94">
      <t>サイバイ</t>
    </rPh>
    <rPh sb="100" eb="102">
      <t>サイバイ</t>
    </rPh>
    <rPh sb="103" eb="104">
      <t>コン</t>
    </rPh>
    <rPh sb="104" eb="105">
      <t>イキ</t>
    </rPh>
    <rPh sb="105" eb="107">
      <t>セイゲン</t>
    </rPh>
    <rPh sb="107" eb="109">
      <t>サイバイ</t>
    </rPh>
    <rPh sb="154" eb="160">
      <t>コンイキセイゲンサイバイ</t>
    </rPh>
    <rPh sb="169" eb="170">
      <t>オヨ</t>
    </rPh>
    <phoneticPr fontId="1"/>
  </si>
  <si>
    <r>
      <rPr>
        <sz val="10"/>
        <color theme="1"/>
        <rFont val="ＭＳ 明朝"/>
        <family val="2"/>
        <charset val="128"/>
      </rPr>
      <t>小規模園地整備、用水・かん水施設等の整備のみを実施する場合（優良品目・品種への転換と同時に実施しない場合）は、「転換</t>
    </r>
    <r>
      <rPr>
        <sz val="10"/>
        <color rgb="FFFF0000"/>
        <rFont val="ＭＳ 明朝"/>
        <family val="1"/>
        <charset val="128"/>
      </rPr>
      <t>先</t>
    </r>
    <r>
      <rPr>
        <strike/>
        <sz val="10"/>
        <color rgb="FFFF0000"/>
        <rFont val="ＭＳ 明朝"/>
        <family val="1"/>
        <charset val="128"/>
      </rPr>
      <t>元（現況）</t>
    </r>
    <r>
      <rPr>
        <sz val="10"/>
        <color theme="1"/>
        <rFont val="ＭＳ 明朝"/>
        <family val="2"/>
        <charset val="128"/>
      </rPr>
      <t xml:space="preserve">」の欄にその品目及び品種を記入すること。
</t>
    </r>
    <rPh sb="58" eb="59">
      <t>サキ</t>
    </rPh>
    <phoneticPr fontId="1"/>
  </si>
  <si>
    <r>
      <t>また、</t>
    </r>
    <r>
      <rPr>
        <strike/>
        <sz val="10"/>
        <color rgb="FFFF0000"/>
        <rFont val="ＭＳ 明朝"/>
        <family val="1"/>
        <charset val="128"/>
      </rPr>
      <t>廃園</t>
    </r>
    <r>
      <rPr>
        <sz val="10"/>
        <color rgb="FFFF0000"/>
        <rFont val="ＭＳ 明朝"/>
        <family val="1"/>
        <charset val="128"/>
      </rPr>
      <t>放任園発生防止</t>
    </r>
    <r>
      <rPr>
        <sz val="10"/>
        <rFont val="ＭＳ 明朝"/>
        <family val="1"/>
        <charset val="128"/>
      </rPr>
      <t>又は新植</t>
    </r>
    <r>
      <rPr>
        <sz val="10"/>
        <color theme="1"/>
        <rFont val="ＭＳ 明朝"/>
        <family val="2"/>
        <charset val="128"/>
      </rPr>
      <t>を実施する場合は、「転換</t>
    </r>
    <r>
      <rPr>
        <sz val="10"/>
        <color rgb="FFFF0000"/>
        <rFont val="ＭＳ 明朝"/>
        <family val="1"/>
        <charset val="128"/>
      </rPr>
      <t>先</t>
    </r>
    <r>
      <rPr>
        <strike/>
        <sz val="10"/>
        <color rgb="FFFF0000"/>
        <rFont val="ＭＳ 明朝"/>
        <family val="1"/>
        <charset val="128"/>
      </rPr>
      <t>元（現況）</t>
    </r>
    <r>
      <rPr>
        <sz val="10"/>
        <color theme="1"/>
        <rFont val="ＭＳ 明朝"/>
        <family val="2"/>
        <charset val="128"/>
      </rPr>
      <t>」の欄にその品目及び品種等を記入すること。</t>
    </r>
    <rPh sb="5" eb="8">
      <t>ホウニンエン</t>
    </rPh>
    <rPh sb="8" eb="10">
      <t>ハッセイ</t>
    </rPh>
    <rPh sb="10" eb="12">
      <t>ボウシ</t>
    </rPh>
    <rPh sb="28" eb="29">
      <t>サキ</t>
    </rPh>
    <phoneticPr fontId="1"/>
  </si>
  <si>
    <r>
      <t xml:space="preserve"> 自然災害関連の改植に合わせて果樹棚等の導入を行う場合には、「事業内容」の「改植」の次に行を挿入</t>
    </r>
    <r>
      <rPr>
        <strike/>
        <sz val="10"/>
        <color rgb="FFFF0000"/>
        <rFont val="ＭＳ 明朝"/>
        <family val="1"/>
        <charset val="128"/>
      </rPr>
      <t>するか「高接」の行を利用</t>
    </r>
    <r>
      <rPr>
        <sz val="10"/>
        <color theme="1"/>
        <rFont val="ＭＳ 明朝"/>
        <family val="2"/>
        <charset val="128"/>
      </rPr>
      <t xml:space="preserve">し、「事業内容」（「果樹棚等」を選択と記入）、「事業費」、「補助金」等を記入すること。
</t>
    </r>
    <rPh sb="76" eb="78">
      <t>センタク</t>
    </rPh>
    <phoneticPr fontId="3"/>
  </si>
  <si>
    <r>
      <t>「転換元（現況）」、「転換先」の欄については、「事業内容」が優良品目・品種への転換もしくは優良品目・品種への転換と同時に小規模園地整備、用水・かん水施設等の整備を実施する場合、「転換元（現況）」、「転換先」の欄にそれぞれの品目及び品種を記入すること。</t>
    </r>
    <r>
      <rPr>
        <strike/>
        <sz val="10"/>
        <color rgb="FFFF0000"/>
        <rFont val="ＭＳ 明朝"/>
        <family val="1"/>
        <charset val="128"/>
      </rPr>
      <t>なお、省力樹形又は自己育成大苗使用に該当する場合は「省力樹形」、「自己育成大苗」とあわせて記入すること</t>
    </r>
    <r>
      <rPr>
        <sz val="10"/>
        <color rgb="FFFF0000"/>
        <rFont val="ＭＳ 明朝"/>
        <family val="1"/>
        <charset val="128"/>
      </rPr>
      <t>。【←P】残す？</t>
    </r>
    <r>
      <rPr>
        <sz val="10"/>
        <color theme="1"/>
        <rFont val="ＭＳ 明朝"/>
        <family val="2"/>
        <charset val="128"/>
      </rPr>
      <t xml:space="preserve">
</t>
    </r>
    <rPh sb="68" eb="70">
      <t>ヨウスイ</t>
    </rPh>
    <rPh sb="76" eb="77">
      <t>トウ</t>
    </rPh>
    <rPh sb="132" eb="133">
      <t>マタ</t>
    </rPh>
    <rPh sb="134" eb="136">
      <t>ジコ</t>
    </rPh>
    <rPh sb="136" eb="138">
      <t>イクセイ</t>
    </rPh>
    <rPh sb="138" eb="139">
      <t>オオ</t>
    </rPh>
    <rPh sb="139" eb="140">
      <t>ナエ</t>
    </rPh>
    <rPh sb="140" eb="142">
      <t>シヨウ</t>
    </rPh>
    <rPh sb="158" eb="160">
      <t>ジコ</t>
    </rPh>
    <rPh sb="160" eb="162">
      <t>イクセイ</t>
    </rPh>
    <rPh sb="162" eb="163">
      <t>オオ</t>
    </rPh>
    <rPh sb="163" eb="164">
      <t>ナエ</t>
    </rPh>
    <rPh sb="181" eb="182">
      <t>ノコ</t>
    </rPh>
    <phoneticPr fontId="3"/>
  </si>
  <si>
    <t xml:space="preserve">支援対象者（農業者等）の仕入れに係る消費税の課税区分、「免税事業者」、「課税事業者（一般）」、「課税事業者（簡易）」が明らかな場合には、 それぞれ、免税、一般、簡易のいずれかを記入する。
</t>
    <phoneticPr fontId="1"/>
  </si>
  <si>
    <t>「助成単価（定額・定率）」の欄には、補助率が定額助成のものについては助成単価（○○円／㎡）を、補助率が定率助成のものついては1／2以内と記入すること。</t>
    <rPh sb="22" eb="24">
      <t>テイガク</t>
    </rPh>
    <rPh sb="24" eb="26">
      <t>ジョセイ</t>
    </rPh>
    <rPh sb="34" eb="36">
      <t>ジョセイ</t>
    </rPh>
    <rPh sb="36" eb="38">
      <t>タンカ</t>
    </rPh>
    <rPh sb="41" eb="42">
      <t>エン</t>
    </rPh>
    <rPh sb="47" eb="50">
      <t>ホジョリツ</t>
    </rPh>
    <rPh sb="51" eb="53">
      <t>テイリツ</t>
    </rPh>
    <rPh sb="53" eb="55">
      <t>ジョセイ</t>
    </rPh>
    <rPh sb="65" eb="67">
      <t>イナイ</t>
    </rPh>
    <rPh sb="68" eb="70">
      <t>キニュウ</t>
    </rPh>
    <phoneticPr fontId="3"/>
  </si>
  <si>
    <r>
      <t xml:space="preserve">  １園地で複数の事業内容を実施し、現行の様式で行</t>
    </r>
    <r>
      <rPr>
        <sz val="10"/>
        <color rgb="FFFF0000"/>
        <rFont val="ＭＳ 明朝"/>
        <family val="1"/>
        <charset val="128"/>
      </rPr>
      <t>・列</t>
    </r>
    <r>
      <rPr>
        <sz val="10"/>
        <color theme="1"/>
        <rFont val="ＭＳ 明朝"/>
        <family val="2"/>
        <charset val="128"/>
      </rPr>
      <t>が不足する場合は、必要に応じて行を追加すること。又、不要な行</t>
    </r>
    <r>
      <rPr>
        <sz val="10"/>
        <color rgb="FFFF0000"/>
        <rFont val="ＭＳ 明朝"/>
        <family val="1"/>
        <charset val="128"/>
      </rPr>
      <t>・列</t>
    </r>
    <r>
      <rPr>
        <sz val="10"/>
        <color theme="1"/>
        <rFont val="ＭＳ 明朝"/>
        <family val="2"/>
        <charset val="128"/>
      </rPr>
      <t>を</t>
    </r>
    <r>
      <rPr>
        <strike/>
        <sz val="10"/>
        <color rgb="FFFF0000"/>
        <rFont val="ＭＳ 明朝"/>
        <family val="1"/>
        <charset val="128"/>
      </rPr>
      <t>削除</t>
    </r>
    <r>
      <rPr>
        <sz val="10"/>
        <color rgb="FFFF0000"/>
        <rFont val="ＭＳ 明朝"/>
        <family val="1"/>
        <charset val="128"/>
      </rPr>
      <t>非表示に</t>
    </r>
    <r>
      <rPr>
        <sz val="10"/>
        <color theme="1"/>
        <rFont val="ＭＳ 明朝"/>
        <family val="2"/>
        <charset val="128"/>
      </rPr>
      <t>してもよい。</t>
    </r>
    <rPh sb="3" eb="5">
      <t>エンチ</t>
    </rPh>
    <rPh sb="6" eb="8">
      <t>フクスウ</t>
    </rPh>
    <rPh sb="9" eb="11">
      <t>ジギョウ</t>
    </rPh>
    <rPh sb="11" eb="13">
      <t>ナイヨウ</t>
    </rPh>
    <rPh sb="14" eb="16">
      <t>ジッシ</t>
    </rPh>
    <rPh sb="18" eb="20">
      <t>ゲンコウ</t>
    </rPh>
    <rPh sb="21" eb="23">
      <t>ヨウシキ</t>
    </rPh>
    <rPh sb="24" eb="25">
      <t>ギョウ</t>
    </rPh>
    <rPh sb="26" eb="27">
      <t>レツ</t>
    </rPh>
    <rPh sb="28" eb="30">
      <t>フソク</t>
    </rPh>
    <rPh sb="32" eb="34">
      <t>バアイ</t>
    </rPh>
    <rPh sb="36" eb="38">
      <t>ヒツヨウ</t>
    </rPh>
    <rPh sb="39" eb="40">
      <t>オウ</t>
    </rPh>
    <rPh sb="42" eb="43">
      <t>ギョウ</t>
    </rPh>
    <rPh sb="44" eb="46">
      <t>ツイカ</t>
    </rPh>
    <rPh sb="51" eb="52">
      <t>マタ</t>
    </rPh>
    <rPh sb="53" eb="55">
      <t>フヨウ</t>
    </rPh>
    <rPh sb="56" eb="57">
      <t>ギョウ</t>
    </rPh>
    <rPh sb="60" eb="62">
      <t>サクジョ</t>
    </rPh>
    <rPh sb="62" eb="65">
      <t>ヒヒョウジ</t>
    </rPh>
    <phoneticPr fontId="3"/>
  </si>
  <si>
    <t>１　事業内容の（　）内には、該当する内容を記入すること（例えば、「園内道の整備」、「防風施設の整備」など）。</t>
    <rPh sb="2" eb="4">
      <t>ジギョウ</t>
    </rPh>
    <rPh sb="4" eb="6">
      <t>ナイヨウ</t>
    </rPh>
    <rPh sb="10" eb="11">
      <t>ナイ</t>
    </rPh>
    <rPh sb="14" eb="16">
      <t>ガイトウ</t>
    </rPh>
    <rPh sb="18" eb="20">
      <t>ナイヨウ</t>
    </rPh>
    <rPh sb="21" eb="23">
      <t>キニュウ</t>
    </rPh>
    <rPh sb="28" eb="29">
      <t>タト</t>
    </rPh>
    <rPh sb="33" eb="36">
      <t>エンナイドウ</t>
    </rPh>
    <rPh sb="37" eb="39">
      <t>セイビ</t>
    </rPh>
    <rPh sb="42" eb="44">
      <t>ボウフウ</t>
    </rPh>
    <rPh sb="44" eb="46">
      <t>シセツ</t>
    </rPh>
    <rPh sb="47" eb="49">
      <t>セイビ</t>
    </rPh>
    <phoneticPr fontId="1"/>
  </si>
  <si>
    <r>
      <rPr>
        <sz val="10"/>
        <color theme="1"/>
        <rFont val="ＭＳ ゴシック"/>
        <family val="3"/>
        <charset val="128"/>
      </rPr>
      <t>参考様式</t>
    </r>
    <r>
      <rPr>
        <sz val="10"/>
        <color theme="1"/>
        <rFont val="Lucida Sans"/>
        <family val="2"/>
      </rPr>
      <t>3-2</t>
    </r>
    <r>
      <rPr>
        <sz val="10"/>
        <color theme="1"/>
        <rFont val="ＭＳ ゴシック"/>
        <family val="3"/>
        <charset val="128"/>
      </rPr>
      <t>号</t>
    </r>
    <rPh sb="0" eb="2">
      <t>サンコウ</t>
    </rPh>
    <phoneticPr fontId="1"/>
  </si>
  <si>
    <r>
      <rPr>
        <b/>
        <sz val="12"/>
        <color theme="1"/>
        <rFont val="ＭＳ ゴシック"/>
        <family val="3"/>
        <charset val="128"/>
      </rPr>
      <t>産地総括表（果樹経営支援対策事業実施計画（実績報告）</t>
    </r>
    <phoneticPr fontId="1"/>
  </si>
  <si>
    <r>
      <rPr>
        <sz val="10"/>
        <color theme="1"/>
        <rFont val="ＭＳ ゴシック"/>
        <family val="3"/>
        <charset val="128"/>
      </rPr>
      <t>都道府県名</t>
    </r>
    <rPh sb="0" eb="4">
      <t>トドウフケン</t>
    </rPh>
    <rPh sb="4" eb="5">
      <t>メイ</t>
    </rPh>
    <phoneticPr fontId="1"/>
  </si>
  <si>
    <r>
      <rPr>
        <sz val="10"/>
        <color theme="1"/>
        <rFont val="ＭＳ ゴシック"/>
        <family val="3"/>
        <charset val="128"/>
      </rPr>
      <t>産地協議会名</t>
    </r>
    <rPh sb="0" eb="2">
      <t>サンチ</t>
    </rPh>
    <rPh sb="2" eb="5">
      <t>キョウギカイ</t>
    </rPh>
    <rPh sb="5" eb="6">
      <t>メイ</t>
    </rPh>
    <phoneticPr fontId="1"/>
  </si>
  <si>
    <r>
      <rPr>
        <sz val="10"/>
        <color theme="1"/>
        <rFont val="ＭＳ ゴシック"/>
        <family val="3"/>
        <charset val="128"/>
      </rPr>
      <t>園地番号</t>
    </r>
    <rPh sb="0" eb="2">
      <t>エンチ</t>
    </rPh>
    <rPh sb="2" eb="4">
      <t>バンゴウ</t>
    </rPh>
    <phoneticPr fontId="1"/>
  </si>
  <si>
    <r>
      <rPr>
        <sz val="10"/>
        <color theme="1"/>
        <rFont val="ＭＳ ゴシック"/>
        <family val="3"/>
        <charset val="128"/>
      </rPr>
      <t>支援対
象者名</t>
    </r>
    <rPh sb="0" eb="2">
      <t>シエン</t>
    </rPh>
    <rPh sb="2" eb="3">
      <t>タイ</t>
    </rPh>
    <rPh sb="4" eb="5">
      <t>ゾウ</t>
    </rPh>
    <rPh sb="5" eb="6">
      <t>シャ</t>
    </rPh>
    <rPh sb="6" eb="7">
      <t>メイ</t>
    </rPh>
    <phoneticPr fontId="1"/>
  </si>
  <si>
    <r>
      <rPr>
        <sz val="7"/>
        <color theme="1"/>
        <rFont val="ＭＳ ゴシック"/>
        <family val="3"/>
        <charset val="128"/>
      </rPr>
      <t>果樹未収益期間支援事業対象者確認欄</t>
    </r>
    <rPh sb="0" eb="2">
      <t>カジュ</t>
    </rPh>
    <rPh sb="2" eb="5">
      <t>ミシュウエキ</t>
    </rPh>
    <rPh sb="5" eb="7">
      <t>キカン</t>
    </rPh>
    <rPh sb="7" eb="9">
      <t>シエン</t>
    </rPh>
    <rPh sb="9" eb="11">
      <t>ジギョウ</t>
    </rPh>
    <rPh sb="11" eb="13">
      <t>タイショウ</t>
    </rPh>
    <rPh sb="13" eb="14">
      <t>シャ</t>
    </rPh>
    <rPh sb="14" eb="16">
      <t>カクニン</t>
    </rPh>
    <rPh sb="16" eb="17">
      <t>ラン</t>
    </rPh>
    <phoneticPr fontId="1"/>
  </si>
  <si>
    <r>
      <rPr>
        <sz val="10"/>
        <color theme="1"/>
        <rFont val="ＭＳ ゴシック"/>
        <family val="3"/>
        <charset val="128"/>
      </rPr>
      <t>転換元（現況）</t>
    </r>
    <rPh sb="0" eb="2">
      <t>テンカン</t>
    </rPh>
    <rPh sb="2" eb="3">
      <t>モト</t>
    </rPh>
    <rPh sb="4" eb="6">
      <t>ゲンキョウ</t>
    </rPh>
    <phoneticPr fontId="1"/>
  </si>
  <si>
    <r>
      <rPr>
        <sz val="10"/>
        <color theme="1"/>
        <rFont val="ＭＳ ゴシック"/>
        <family val="3"/>
        <charset val="128"/>
      </rPr>
      <t>転換先</t>
    </r>
    <rPh sb="0" eb="2">
      <t>テンカン</t>
    </rPh>
    <rPh sb="2" eb="3">
      <t>サキ</t>
    </rPh>
    <phoneticPr fontId="1"/>
  </si>
  <si>
    <r>
      <rPr>
        <sz val="10"/>
        <color theme="1"/>
        <rFont val="ＭＳ ゴシック"/>
        <family val="3"/>
        <charset val="128"/>
      </rPr>
      <t>事業量</t>
    </r>
    <rPh sb="0" eb="2">
      <t>ジギョウ</t>
    </rPh>
    <rPh sb="2" eb="3">
      <t>リョウ</t>
    </rPh>
    <phoneticPr fontId="1"/>
  </si>
  <si>
    <r>
      <rPr>
        <sz val="10"/>
        <color theme="1"/>
        <rFont val="ＭＳ ゴシック"/>
        <family val="3"/>
        <charset val="128"/>
      </rPr>
      <t>課税の区分</t>
    </r>
    <rPh sb="0" eb="2">
      <t>カゼイ</t>
    </rPh>
    <rPh sb="3" eb="5">
      <t>クブン</t>
    </rPh>
    <phoneticPr fontId="1"/>
  </si>
  <si>
    <r>
      <rPr>
        <sz val="10"/>
        <color theme="1"/>
        <rFont val="ＭＳ ゴシック"/>
        <family val="3"/>
        <charset val="128"/>
      </rPr>
      <t>事業内容</t>
    </r>
    <rPh sb="0" eb="2">
      <t>ジギョウ</t>
    </rPh>
    <rPh sb="2" eb="4">
      <t>ナイヨウ</t>
    </rPh>
    <phoneticPr fontId="1"/>
  </si>
  <si>
    <r>
      <rPr>
        <sz val="10"/>
        <color theme="1"/>
        <rFont val="ＭＳ ゴシック"/>
        <family val="3"/>
        <charset val="128"/>
      </rPr>
      <t>整備事業　計</t>
    </r>
    <rPh sb="0" eb="2">
      <t>セイビ</t>
    </rPh>
    <rPh sb="2" eb="4">
      <t>ジギョウ</t>
    </rPh>
    <rPh sb="5" eb="6">
      <t>ケイ</t>
    </rPh>
    <phoneticPr fontId="1"/>
  </si>
  <si>
    <r>
      <rPr>
        <sz val="10"/>
        <color theme="1"/>
        <rFont val="ＭＳ ゴシック"/>
        <family val="3"/>
        <charset val="128"/>
      </rPr>
      <t>果樹未収益期間支援事業</t>
    </r>
    <rPh sb="0" eb="11">
      <t>カジュミシュウエキキカンシエンジギョウ</t>
    </rPh>
    <phoneticPr fontId="1"/>
  </si>
  <si>
    <r>
      <rPr>
        <sz val="10"/>
        <color theme="1"/>
        <rFont val="ＭＳ ゴシック"/>
        <family val="3"/>
        <charset val="128"/>
      </rPr>
      <t>整備事＋未収益事業
合　　計</t>
    </r>
    <rPh sb="0" eb="2">
      <t>セイビ</t>
    </rPh>
    <rPh sb="2" eb="3">
      <t>コト</t>
    </rPh>
    <rPh sb="4" eb="7">
      <t>ミシュウエキ</t>
    </rPh>
    <rPh sb="7" eb="9">
      <t>ジギョウ</t>
    </rPh>
    <rPh sb="10" eb="11">
      <t>ゴウ</t>
    </rPh>
    <rPh sb="13" eb="14">
      <t>ケイ</t>
    </rPh>
    <phoneticPr fontId="1"/>
  </si>
  <si>
    <r>
      <rPr>
        <sz val="10"/>
        <color theme="1"/>
        <rFont val="ＭＳ ゴシック"/>
        <family val="3"/>
        <charset val="128"/>
      </rPr>
      <t>消費税等</t>
    </r>
    <rPh sb="0" eb="3">
      <t>ショウヒゼイ</t>
    </rPh>
    <rPh sb="3" eb="4">
      <t>トウ</t>
    </rPh>
    <phoneticPr fontId="1"/>
  </si>
  <si>
    <r>
      <rPr>
        <sz val="10"/>
        <color theme="1"/>
        <rFont val="ＭＳ ゴシック"/>
        <family val="3"/>
        <charset val="128"/>
      </rPr>
      <t xml:space="preserve">備考
</t>
    </r>
    <r>
      <rPr>
        <sz val="9"/>
        <color theme="1"/>
        <rFont val="ＭＳ ゴシック"/>
        <family val="3"/>
        <charset val="128"/>
      </rPr>
      <t>（自然災害等）</t>
    </r>
    <rPh sb="0" eb="2">
      <t>ビコウ</t>
    </rPh>
    <rPh sb="4" eb="6">
      <t>シゼン</t>
    </rPh>
    <rPh sb="6" eb="8">
      <t>サイガイ</t>
    </rPh>
    <rPh sb="8" eb="9">
      <t>トウ</t>
    </rPh>
    <phoneticPr fontId="1"/>
  </si>
  <si>
    <r>
      <rPr>
        <sz val="10"/>
        <color theme="1"/>
        <rFont val="ＭＳ 明朝"/>
        <family val="2"/>
        <charset val="128"/>
      </rPr>
      <t>品種</t>
    </r>
    <rPh sb="0" eb="2">
      <t>ヒンシュ</t>
    </rPh>
    <phoneticPr fontId="1"/>
  </si>
  <si>
    <r>
      <rPr>
        <sz val="10"/>
        <color theme="1"/>
        <rFont val="ＭＳ ゴシック"/>
        <family val="3"/>
        <charset val="128"/>
      </rPr>
      <t>優良品目・品種への転換</t>
    </r>
    <rPh sb="0" eb="2">
      <t>ユウリョウ</t>
    </rPh>
    <rPh sb="2" eb="4">
      <t>ヒンモク</t>
    </rPh>
    <rPh sb="5" eb="7">
      <t>ヒンシュ</t>
    </rPh>
    <rPh sb="9" eb="11">
      <t>テンカン</t>
    </rPh>
    <phoneticPr fontId="1"/>
  </si>
  <si>
    <r>
      <rPr>
        <sz val="10"/>
        <color theme="1"/>
        <rFont val="ＭＳ ゴシック"/>
        <family val="3"/>
        <charset val="128"/>
      </rPr>
      <t>新植</t>
    </r>
    <rPh sb="0" eb="2">
      <t>シンショク</t>
    </rPh>
    <phoneticPr fontId="1"/>
  </si>
  <si>
    <r>
      <rPr>
        <sz val="10"/>
        <color theme="1"/>
        <rFont val="ＭＳ ゴシック"/>
        <family val="3"/>
        <charset val="128"/>
      </rPr>
      <t>小規模園地整備</t>
    </r>
  </si>
  <si>
    <r>
      <rPr>
        <sz val="10"/>
        <color theme="1"/>
        <rFont val="ＭＳ ゴシック"/>
        <family val="3"/>
        <charset val="128"/>
      </rPr>
      <t>小規模園地整備　計</t>
    </r>
    <rPh sb="0" eb="7">
      <t>ショウキボエンチセイビ</t>
    </rPh>
    <rPh sb="8" eb="9">
      <t>ケイ</t>
    </rPh>
    <phoneticPr fontId="1"/>
  </si>
  <si>
    <r>
      <rPr>
        <sz val="10"/>
        <color theme="1"/>
        <rFont val="ＭＳ ゴシック"/>
        <family val="3"/>
        <charset val="128"/>
      </rPr>
      <t>特認事業</t>
    </r>
  </si>
  <si>
    <r>
      <rPr>
        <sz val="10"/>
        <color theme="1"/>
        <rFont val="ＭＳ ゴシック"/>
        <family val="3"/>
        <charset val="128"/>
      </rPr>
      <t>特認事業　小計</t>
    </r>
    <rPh sb="0" eb="2">
      <t>トクニン</t>
    </rPh>
    <rPh sb="2" eb="4">
      <t>ジギョウ</t>
    </rPh>
    <rPh sb="5" eb="7">
      <t>ショウケイ</t>
    </rPh>
    <phoneticPr fontId="1"/>
  </si>
  <si>
    <r>
      <rPr>
        <sz val="10"/>
        <color theme="1"/>
        <rFont val="ＭＳ ゴシック"/>
        <family val="3"/>
        <charset val="128"/>
      </rPr>
      <t>整備事業分</t>
    </r>
    <rPh sb="0" eb="2">
      <t>セイビ</t>
    </rPh>
    <rPh sb="2" eb="4">
      <t>ジギョウ</t>
    </rPh>
    <rPh sb="4" eb="5">
      <t>ブン</t>
    </rPh>
    <phoneticPr fontId="1"/>
  </si>
  <si>
    <r>
      <rPr>
        <sz val="10"/>
        <color theme="1"/>
        <rFont val="ＭＳ ゴシック"/>
        <family val="3"/>
        <charset val="128"/>
      </rPr>
      <t>未収益期間支援事業分</t>
    </r>
    <rPh sb="0" eb="3">
      <t>ミシュウエキ</t>
    </rPh>
    <rPh sb="3" eb="5">
      <t>キカン</t>
    </rPh>
    <rPh sb="5" eb="7">
      <t>シエン</t>
    </rPh>
    <rPh sb="7" eb="9">
      <t>ジギョウ</t>
    </rPh>
    <rPh sb="9" eb="10">
      <t>ブン</t>
    </rPh>
    <phoneticPr fontId="1"/>
  </si>
  <si>
    <r>
      <t>(</t>
    </r>
    <r>
      <rPr>
        <sz val="8"/>
        <color theme="1"/>
        <rFont val="ＭＳ 明朝"/>
        <family val="2"/>
        <charset val="128"/>
      </rPr>
      <t>参考</t>
    </r>
    <r>
      <rPr>
        <sz val="8"/>
        <color theme="1"/>
        <rFont val="Lucida Sans"/>
        <family val="2"/>
      </rPr>
      <t>)</t>
    </r>
    <r>
      <rPr>
        <sz val="8"/>
        <color theme="1"/>
        <rFont val="ＭＳ 明朝"/>
        <family val="2"/>
        <charset val="128"/>
      </rPr>
      <t>改植及び新植の場合：下限本数</t>
    </r>
    <r>
      <rPr>
        <sz val="8"/>
        <color theme="1"/>
        <rFont val="Lucida Sans"/>
        <family val="2"/>
      </rPr>
      <t>(</t>
    </r>
    <r>
      <rPr>
        <sz val="8"/>
        <color theme="1"/>
        <rFont val="ＭＳ 明朝"/>
        <family val="2"/>
        <charset val="128"/>
      </rPr>
      <t>本</t>
    </r>
    <r>
      <rPr>
        <sz val="8"/>
        <color theme="1"/>
        <rFont val="Lucida Sans"/>
        <family val="2"/>
      </rPr>
      <t>/10a)</t>
    </r>
    <rPh sb="1" eb="3">
      <t>サンコウ</t>
    </rPh>
    <rPh sb="4" eb="6">
      <t>カイショク</t>
    </rPh>
    <rPh sb="6" eb="7">
      <t>オヨ</t>
    </rPh>
    <rPh sb="8" eb="10">
      <t>シンショク</t>
    </rPh>
    <rPh sb="11" eb="13">
      <t>バアイ</t>
    </rPh>
    <rPh sb="14" eb="16">
      <t>カゲン</t>
    </rPh>
    <rPh sb="16" eb="18">
      <t>ホンスウ</t>
    </rPh>
    <rPh sb="19" eb="20">
      <t>ホン</t>
    </rPh>
    <phoneticPr fontId="1"/>
  </si>
  <si>
    <r>
      <rPr>
        <sz val="10"/>
        <color theme="1"/>
        <rFont val="ＭＳ ゴシック"/>
        <family val="3"/>
        <charset val="128"/>
      </rPr>
      <t>改植</t>
    </r>
    <rPh sb="0" eb="2">
      <t>カイショク</t>
    </rPh>
    <phoneticPr fontId="1"/>
  </si>
  <si>
    <r>
      <rPr>
        <sz val="10"/>
        <color theme="1"/>
        <rFont val="ＭＳ 明朝"/>
        <family val="2"/>
        <charset val="128"/>
      </rPr>
      <t>高接</t>
    </r>
    <rPh sb="0" eb="1">
      <t>コウ</t>
    </rPh>
    <rPh sb="1" eb="2">
      <t>セツ</t>
    </rPh>
    <phoneticPr fontId="1"/>
  </si>
  <si>
    <r>
      <rPr>
        <sz val="10"/>
        <color theme="1"/>
        <rFont val="ＭＳ ゴシック"/>
        <family val="3"/>
        <charset val="128"/>
      </rPr>
      <t>単価</t>
    </r>
    <rPh sb="0" eb="2">
      <t>タンカ</t>
    </rPh>
    <phoneticPr fontId="1"/>
  </si>
  <si>
    <r>
      <rPr>
        <sz val="10"/>
        <color theme="1"/>
        <rFont val="ＭＳ ゴシック"/>
        <family val="3"/>
        <charset val="128"/>
      </rPr>
      <t>園地数</t>
    </r>
    <rPh sb="0" eb="2">
      <t>エンチ</t>
    </rPh>
    <rPh sb="2" eb="3">
      <t>スウ</t>
    </rPh>
    <phoneticPr fontId="1"/>
  </si>
  <si>
    <r>
      <rPr>
        <sz val="10"/>
        <color theme="1"/>
        <rFont val="ＭＳ ゴシック"/>
        <family val="3"/>
        <charset val="128"/>
      </rPr>
      <t>面積</t>
    </r>
    <rPh sb="0" eb="2">
      <t>メンセキ</t>
    </rPh>
    <phoneticPr fontId="1"/>
  </si>
  <si>
    <r>
      <rPr>
        <sz val="10"/>
        <color theme="1"/>
        <rFont val="ＭＳ ゴシック"/>
        <family val="3"/>
        <charset val="128"/>
      </rPr>
      <t>事業費</t>
    </r>
    <rPh sb="0" eb="3">
      <t>ジギョウヒ</t>
    </rPh>
    <phoneticPr fontId="1"/>
  </si>
  <si>
    <r>
      <rPr>
        <sz val="10"/>
        <color theme="1"/>
        <rFont val="ＭＳ 明朝"/>
        <family val="2"/>
        <charset val="128"/>
      </rPr>
      <t>補助金</t>
    </r>
    <rPh sb="0" eb="2">
      <t>ホジョ</t>
    </rPh>
    <phoneticPr fontId="1"/>
  </si>
  <si>
    <r>
      <rPr>
        <sz val="10"/>
        <color theme="1"/>
        <rFont val="ＭＳ ゴシック"/>
        <family val="3"/>
        <charset val="128"/>
      </rPr>
      <t>合計</t>
    </r>
    <rPh sb="0" eb="2">
      <t>ゴウケイ</t>
    </rPh>
    <phoneticPr fontId="1"/>
  </si>
  <si>
    <r>
      <rPr>
        <sz val="9"/>
        <color theme="1"/>
        <rFont val="ＭＳ ゴシック"/>
        <family val="3"/>
        <charset val="128"/>
      </rPr>
      <t>初年度完了</t>
    </r>
    <r>
      <rPr>
        <sz val="9"/>
        <color theme="1"/>
        <rFont val="Lucida Sans"/>
        <family val="2"/>
      </rPr>
      <t>(</t>
    </r>
    <r>
      <rPr>
        <sz val="9"/>
        <color theme="1"/>
        <rFont val="ＭＳ ゴシック"/>
        <family val="3"/>
        <charset val="128"/>
      </rPr>
      <t>予定</t>
    </r>
    <r>
      <rPr>
        <sz val="9"/>
        <color theme="1"/>
        <rFont val="Lucida Sans"/>
        <family val="2"/>
      </rPr>
      <t>)</t>
    </r>
    <r>
      <rPr>
        <sz val="9"/>
        <color theme="1"/>
        <rFont val="ＭＳ ゴシック"/>
        <family val="3"/>
        <charset val="128"/>
      </rPr>
      <t>分</t>
    </r>
    <rPh sb="0" eb="3">
      <t>ショネンド</t>
    </rPh>
    <rPh sb="3" eb="5">
      <t>カンリョウ</t>
    </rPh>
    <rPh sb="6" eb="8">
      <t>ヨテイ</t>
    </rPh>
    <rPh sb="9" eb="10">
      <t>ブン</t>
    </rPh>
    <phoneticPr fontId="1"/>
  </si>
  <si>
    <r>
      <rPr>
        <sz val="9"/>
        <color theme="1"/>
        <rFont val="ＭＳ ゴシック"/>
        <family val="3"/>
        <charset val="128"/>
      </rPr>
      <t>次年度完了</t>
    </r>
    <r>
      <rPr>
        <sz val="9"/>
        <color theme="1"/>
        <rFont val="Lucida Sans"/>
        <family val="2"/>
      </rPr>
      <t>(</t>
    </r>
    <r>
      <rPr>
        <sz val="9"/>
        <color theme="1"/>
        <rFont val="ＭＳ ゴシック"/>
        <family val="3"/>
        <charset val="128"/>
      </rPr>
      <t>予定</t>
    </r>
    <r>
      <rPr>
        <sz val="9"/>
        <color theme="1"/>
        <rFont val="Lucida Sans"/>
        <family val="2"/>
      </rPr>
      <t>)</t>
    </r>
    <r>
      <rPr>
        <sz val="9"/>
        <color theme="1"/>
        <rFont val="ＭＳ ゴシック"/>
        <family val="3"/>
        <charset val="128"/>
      </rPr>
      <t>分</t>
    </r>
    <rPh sb="0" eb="3">
      <t>ジネンド</t>
    </rPh>
    <rPh sb="3" eb="5">
      <t>カンリョウ</t>
    </rPh>
    <rPh sb="6" eb="8">
      <t>ヨテイ</t>
    </rPh>
    <rPh sb="9" eb="10">
      <t>ブン</t>
    </rPh>
    <phoneticPr fontId="1"/>
  </si>
  <si>
    <r>
      <rPr>
        <sz val="9"/>
        <color theme="1"/>
        <rFont val="ＭＳ ゴシック"/>
        <family val="3"/>
        <charset val="128"/>
      </rPr>
      <t>除税額</t>
    </r>
    <rPh sb="0" eb="1">
      <t>ショウジョ</t>
    </rPh>
    <rPh sb="1" eb="3">
      <t>ゼイガク</t>
    </rPh>
    <phoneticPr fontId="1"/>
  </si>
  <si>
    <r>
      <rPr>
        <sz val="9"/>
        <color theme="1"/>
        <rFont val="ＭＳ ゴシック"/>
        <family val="3"/>
        <charset val="128"/>
      </rPr>
      <t>うち補助金</t>
    </r>
    <rPh sb="2" eb="5">
      <t>ホジョキン</t>
    </rPh>
    <phoneticPr fontId="1"/>
  </si>
  <si>
    <r>
      <rPr>
        <sz val="10"/>
        <color theme="1"/>
        <rFont val="ＭＳ ゴシック"/>
        <family val="3"/>
        <charset val="128"/>
      </rPr>
      <t>円</t>
    </r>
    <r>
      <rPr>
        <sz val="10"/>
        <color theme="1"/>
        <rFont val="Lucida Sans"/>
        <family val="2"/>
      </rPr>
      <t>/</t>
    </r>
    <r>
      <rPr>
        <sz val="10"/>
        <color theme="1"/>
        <rFont val="ＭＳ ゴシック"/>
        <family val="3"/>
        <charset val="128"/>
      </rPr>
      <t>㎡</t>
    </r>
    <rPh sb="0" eb="1">
      <t>エン</t>
    </rPh>
    <phoneticPr fontId="1"/>
  </si>
  <si>
    <r>
      <rPr>
        <sz val="10"/>
        <color theme="1"/>
        <rFont val="ＭＳ ゴシック"/>
        <family val="3"/>
        <charset val="128"/>
      </rPr>
      <t>㎡</t>
    </r>
    <phoneticPr fontId="1"/>
  </si>
  <si>
    <r>
      <rPr>
        <sz val="10"/>
        <color theme="1"/>
        <rFont val="ＭＳ ゴシック"/>
        <family val="3"/>
        <charset val="128"/>
      </rPr>
      <t>円</t>
    </r>
    <rPh sb="0" eb="1">
      <t>エン</t>
    </rPh>
    <phoneticPr fontId="1"/>
  </si>
  <si>
    <r>
      <rPr>
        <sz val="10"/>
        <color theme="1"/>
        <rFont val="ＭＳ ゴシック"/>
        <family val="3"/>
        <charset val="128"/>
      </rPr>
      <t>㎡</t>
    </r>
    <phoneticPr fontId="1"/>
  </si>
  <si>
    <r>
      <rPr>
        <sz val="10"/>
        <color theme="1"/>
        <rFont val="ＭＳ ゴシック"/>
        <family val="3"/>
        <charset val="128"/>
      </rPr>
      <t>㎡</t>
    </r>
    <phoneticPr fontId="1"/>
  </si>
  <si>
    <r>
      <rPr>
        <sz val="10"/>
        <color theme="1"/>
        <rFont val="ＭＳ ゴシック"/>
        <family val="3"/>
        <charset val="128"/>
      </rPr>
      <t>計画</t>
    </r>
    <rPh sb="0" eb="2">
      <t>ケイカク</t>
    </rPh>
    <phoneticPr fontId="1"/>
  </si>
  <si>
    <r>
      <t>1/2</t>
    </r>
    <r>
      <rPr>
        <sz val="10"/>
        <color theme="1"/>
        <rFont val="ＭＳ ゴシック"/>
        <family val="3"/>
        <charset val="128"/>
      </rPr>
      <t>以内</t>
    </r>
    <phoneticPr fontId="1"/>
  </si>
  <si>
    <r>
      <t>1/2</t>
    </r>
    <r>
      <rPr>
        <sz val="10"/>
        <color theme="1"/>
        <rFont val="ＭＳ ゴシック"/>
        <family val="3"/>
        <charset val="128"/>
      </rPr>
      <t>以内</t>
    </r>
    <phoneticPr fontId="1"/>
  </si>
  <si>
    <r>
      <rPr>
        <sz val="10"/>
        <color theme="1"/>
        <rFont val="ＭＳ ゴシック"/>
        <family val="3"/>
        <charset val="128"/>
      </rPr>
      <t>実績</t>
    </r>
    <rPh sb="0" eb="2">
      <t>ジッセキ</t>
    </rPh>
    <phoneticPr fontId="1"/>
  </si>
  <si>
    <t>産地協議会名</t>
    <rPh sb="0" eb="2">
      <t>サンチ</t>
    </rPh>
    <rPh sb="2" eb="5">
      <t>キョウギカイ</t>
    </rPh>
    <rPh sb="5" eb="6">
      <t>ナ</t>
    </rPh>
    <phoneticPr fontId="21"/>
  </si>
  <si>
    <t>福島地域果樹産地協議会</t>
    <rPh sb="0" eb="2">
      <t>フクシマ</t>
    </rPh>
    <rPh sb="2" eb="4">
      <t>チイキ</t>
    </rPh>
    <rPh sb="4" eb="6">
      <t>カジュ</t>
    </rPh>
    <rPh sb="6" eb="8">
      <t>サンチ</t>
    </rPh>
    <rPh sb="8" eb="11">
      <t>キョウギカイ</t>
    </rPh>
    <phoneticPr fontId="21"/>
  </si>
  <si>
    <t>伊達地域果樹産地協議会</t>
    <rPh sb="0" eb="2">
      <t>ダテ</t>
    </rPh>
    <rPh sb="2" eb="4">
      <t>チイキ</t>
    </rPh>
    <rPh sb="4" eb="6">
      <t>カジュ</t>
    </rPh>
    <rPh sb="6" eb="8">
      <t>サンチ</t>
    </rPh>
    <rPh sb="8" eb="11">
      <t>キョウギカイ</t>
    </rPh>
    <phoneticPr fontId="21"/>
  </si>
  <si>
    <t>ＪＡふくしま未来安達地区果樹産地協議会</t>
    <rPh sb="6" eb="8">
      <t>ミライ</t>
    </rPh>
    <rPh sb="8" eb="10">
      <t>アダチ</t>
    </rPh>
    <rPh sb="10" eb="12">
      <t>チク</t>
    </rPh>
    <rPh sb="12" eb="14">
      <t>カジュ</t>
    </rPh>
    <rPh sb="14" eb="16">
      <t>サンチ</t>
    </rPh>
    <rPh sb="16" eb="19">
      <t>キョウギカイ</t>
    </rPh>
    <phoneticPr fontId="21"/>
  </si>
  <si>
    <t>郡山市果樹産地協議会</t>
    <rPh sb="0" eb="3">
      <t>コオリヤマシ</t>
    </rPh>
    <rPh sb="3" eb="5">
      <t>カジュ</t>
    </rPh>
    <rPh sb="5" eb="7">
      <t>サンチ</t>
    </rPh>
    <rPh sb="7" eb="10">
      <t>キョウギカイ</t>
    </rPh>
    <phoneticPr fontId="21"/>
  </si>
  <si>
    <t>ＪＡ夢みなみすかがわ岩瀬果樹産地協議会</t>
    <rPh sb="2" eb="3">
      <t>ユメ</t>
    </rPh>
    <rPh sb="10" eb="12">
      <t>イワセ</t>
    </rPh>
    <rPh sb="12" eb="14">
      <t>カジュ</t>
    </rPh>
    <rPh sb="14" eb="16">
      <t>サンチ</t>
    </rPh>
    <rPh sb="16" eb="19">
      <t>キョウギカイ</t>
    </rPh>
    <phoneticPr fontId="21"/>
  </si>
  <si>
    <t>ＪＡ夢みなみ白河果樹産地協議会</t>
    <rPh sb="2" eb="3">
      <t>ユメ</t>
    </rPh>
    <rPh sb="6" eb="8">
      <t>シラカワ</t>
    </rPh>
    <rPh sb="8" eb="10">
      <t>カジュ</t>
    </rPh>
    <rPh sb="10" eb="12">
      <t>サンチ</t>
    </rPh>
    <rPh sb="12" eb="15">
      <t>キョウギカイ</t>
    </rPh>
    <phoneticPr fontId="21"/>
  </si>
  <si>
    <t>石川地方農業振興協議会</t>
    <rPh sb="0" eb="2">
      <t>イシカワ</t>
    </rPh>
    <rPh sb="2" eb="4">
      <t>チホウ</t>
    </rPh>
    <rPh sb="4" eb="6">
      <t>ノウギョウ</t>
    </rPh>
    <rPh sb="6" eb="8">
      <t>シンコウ</t>
    </rPh>
    <rPh sb="8" eb="11">
      <t>キョウギカイ</t>
    </rPh>
    <phoneticPr fontId="21"/>
  </si>
  <si>
    <t>ＪＡ会津よつばあいづ地区果樹産地協議会</t>
    <rPh sb="2" eb="4">
      <t>アイヅ</t>
    </rPh>
    <rPh sb="10" eb="12">
      <t>チク</t>
    </rPh>
    <rPh sb="12" eb="14">
      <t>カジュ</t>
    </rPh>
    <rPh sb="14" eb="16">
      <t>サンチ</t>
    </rPh>
    <rPh sb="16" eb="19">
      <t>キョウギカイ</t>
    </rPh>
    <phoneticPr fontId="21"/>
  </si>
  <si>
    <t>JA会津よつばみどり地区園芸産地協議会</t>
    <rPh sb="2" eb="4">
      <t>アイヅ</t>
    </rPh>
    <rPh sb="10" eb="12">
      <t>チク</t>
    </rPh>
    <rPh sb="12" eb="14">
      <t>エンゲイ</t>
    </rPh>
    <rPh sb="14" eb="16">
      <t>サンチ</t>
    </rPh>
    <rPh sb="16" eb="19">
      <t>キョウギカイ</t>
    </rPh>
    <phoneticPr fontId="21"/>
  </si>
  <si>
    <t>ＪＡ福島さくらいわき地区本部果樹産地協議会</t>
    <rPh sb="2" eb="4">
      <t>フクシマ</t>
    </rPh>
    <rPh sb="10" eb="12">
      <t>チク</t>
    </rPh>
    <rPh sb="12" eb="14">
      <t>ホンブ</t>
    </rPh>
    <rPh sb="14" eb="16">
      <t>カジュ</t>
    </rPh>
    <rPh sb="16" eb="18">
      <t>サンチ</t>
    </rPh>
    <rPh sb="18" eb="21">
      <t>キョウギカイ</t>
    </rPh>
    <phoneticPr fontId="21"/>
  </si>
  <si>
    <t>双葉地域果樹産地協議会</t>
    <rPh sb="0" eb="2">
      <t>フタバ</t>
    </rPh>
    <rPh sb="2" eb="4">
      <t>チイキ</t>
    </rPh>
    <rPh sb="4" eb="6">
      <t>カジュ</t>
    </rPh>
    <rPh sb="6" eb="8">
      <t>サンチ</t>
    </rPh>
    <rPh sb="8" eb="11">
      <t>キョウギカイ</t>
    </rPh>
    <phoneticPr fontId="21"/>
  </si>
  <si>
    <t>ＪＡふくしま未来そうま地区果樹産地協議会</t>
    <rPh sb="6" eb="8">
      <t>ミライ</t>
    </rPh>
    <rPh sb="11" eb="13">
      <t>チク</t>
    </rPh>
    <rPh sb="13" eb="15">
      <t>カジュ</t>
    </rPh>
    <rPh sb="15" eb="17">
      <t>サンチ</t>
    </rPh>
    <rPh sb="17" eb="20">
      <t>キョウギカイ</t>
    </rPh>
    <phoneticPr fontId="21"/>
  </si>
  <si>
    <t>兼果樹未収益期間支援事業対象者（確定報告））</t>
    <phoneticPr fontId="1"/>
  </si>
  <si>
    <t>実績</t>
    <rPh sb="0" eb="2">
      <t>ジッセキ</t>
    </rPh>
    <phoneticPr fontId="1"/>
  </si>
  <si>
    <t>今回請求</t>
    <rPh sb="0" eb="2">
      <t>コンカイ</t>
    </rPh>
    <rPh sb="2" eb="4">
      <t>セイキュウ</t>
    </rPh>
    <phoneticPr fontId="1"/>
  </si>
  <si>
    <t>済</t>
    <rPh sb="0" eb="1">
      <t>スミ</t>
    </rPh>
    <phoneticPr fontId="1"/>
  </si>
  <si>
    <t>事業中止</t>
    <rPh sb="0" eb="2">
      <t>ジギョウ</t>
    </rPh>
    <rPh sb="2" eb="4">
      <t>チュウシ</t>
    </rPh>
    <phoneticPr fontId="1"/>
  </si>
  <si>
    <t>年度区分</t>
    <rPh sb="0" eb="2">
      <t>ネンド</t>
    </rPh>
    <rPh sb="2" eb="4">
      <t>クブン</t>
    </rPh>
    <phoneticPr fontId="1"/>
  </si>
  <si>
    <t>都道府県</t>
    <rPh sb="0" eb="4">
      <t>トドウフケン</t>
    </rPh>
    <phoneticPr fontId="1"/>
  </si>
  <si>
    <t>年度</t>
    <rPh sb="0" eb="2">
      <t>ネンド</t>
    </rPh>
    <phoneticPr fontId="1"/>
  </si>
  <si>
    <t>次</t>
    <rPh sb="0" eb="1">
      <t>ジ</t>
    </rPh>
    <phoneticPr fontId="1"/>
  </si>
  <si>
    <t>令和元年度</t>
    <rPh sb="0" eb="2">
      <t>レイワ</t>
    </rPh>
    <rPh sb="2" eb="4">
      <t>ガンネン</t>
    </rPh>
    <rPh sb="4" eb="5">
      <t>ド</t>
    </rPh>
    <phoneticPr fontId="1"/>
  </si>
  <si>
    <t>令和３年度</t>
    <rPh sb="0" eb="2">
      <t>レイワ</t>
    </rPh>
    <rPh sb="3" eb="5">
      <t>ネンド</t>
    </rPh>
    <phoneticPr fontId="1"/>
  </si>
  <si>
    <t>令和２年度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</si>
  <si>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</si>
  <si>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</si>
  <si>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</si>
  <si>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</si>
  <si>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</si>
  <si>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</si>
  <si>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</si>
  <si>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</si>
  <si>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申請</t>
    <rPh sb="0" eb="2">
      <t>シンセイ</t>
    </rPh>
    <phoneticPr fontId="1"/>
  </si>
  <si>
    <t>1次</t>
    <rPh sb="1" eb="2">
      <t>ジ</t>
    </rPh>
    <phoneticPr fontId="1"/>
  </si>
  <si>
    <t>2次</t>
    <rPh sb="1" eb="2">
      <t>ジ</t>
    </rPh>
    <phoneticPr fontId="1"/>
  </si>
  <si>
    <t>3次</t>
    <rPh sb="1" eb="2">
      <t>ジ</t>
    </rPh>
    <phoneticPr fontId="1"/>
  </si>
  <si>
    <t>（随時）</t>
    <rPh sb="1" eb="3">
      <t>ズイジ</t>
    </rPh>
    <phoneticPr fontId="1"/>
  </si>
  <si>
    <t>産地協議会名</t>
    <rPh sb="0" eb="2">
      <t>サンチ</t>
    </rPh>
    <rPh sb="2" eb="5">
      <t>キョウギカイ</t>
    </rPh>
    <rPh sb="5" eb="6">
      <t>ナ</t>
    </rPh>
    <phoneticPr fontId="1"/>
  </si>
  <si>
    <t>未収益</t>
    <rPh sb="0" eb="3">
      <t>ミシュウエキ</t>
    </rPh>
    <phoneticPr fontId="1"/>
  </si>
  <si>
    <t>（○）</t>
    <phoneticPr fontId="1"/>
  </si>
  <si>
    <t>品目</t>
    <rPh sb="0" eb="2">
      <t>ヒンモク</t>
    </rPh>
    <phoneticPr fontId="1"/>
  </si>
  <si>
    <t>品目</t>
    <rPh sb="0" eb="2">
      <t>ヒンモク</t>
    </rPh>
    <phoneticPr fontId="21"/>
  </si>
  <si>
    <t>りんご</t>
    <phoneticPr fontId="21"/>
  </si>
  <si>
    <t>ぶどう</t>
    <phoneticPr fontId="21"/>
  </si>
  <si>
    <t>なし</t>
    <phoneticPr fontId="21"/>
  </si>
  <si>
    <t>もも</t>
    <phoneticPr fontId="21"/>
  </si>
  <si>
    <t>おうとう</t>
    <phoneticPr fontId="21"/>
  </si>
  <si>
    <t>びわ</t>
    <phoneticPr fontId="21"/>
  </si>
  <si>
    <t>かき</t>
    <phoneticPr fontId="21"/>
  </si>
  <si>
    <t>くり</t>
    <phoneticPr fontId="21"/>
  </si>
  <si>
    <t>うめ</t>
    <phoneticPr fontId="21"/>
  </si>
  <si>
    <t>すもも</t>
    <phoneticPr fontId="21"/>
  </si>
  <si>
    <t>キウイフルーツ</t>
    <phoneticPr fontId="21"/>
  </si>
  <si>
    <t>いちじく</t>
    <phoneticPr fontId="21"/>
  </si>
  <si>
    <t>その他果樹</t>
    <rPh sb="2" eb="3">
      <t>タ</t>
    </rPh>
    <rPh sb="3" eb="5">
      <t>カジュ</t>
    </rPh>
    <phoneticPr fontId="21"/>
  </si>
  <si>
    <t>栽培区分</t>
    <rPh sb="0" eb="2">
      <t>サイバイ</t>
    </rPh>
    <rPh sb="2" eb="4">
      <t>クブン</t>
    </rPh>
    <phoneticPr fontId="21"/>
  </si>
  <si>
    <t>普通栽培</t>
    <rPh sb="0" eb="2">
      <t>フツウ</t>
    </rPh>
    <rPh sb="2" eb="4">
      <t>サイバイ</t>
    </rPh>
    <phoneticPr fontId="21"/>
  </si>
  <si>
    <t>ジョイント栽培</t>
    <rPh sb="5" eb="7">
      <t>サイバイ</t>
    </rPh>
    <phoneticPr fontId="21"/>
  </si>
  <si>
    <t>垣根栽培</t>
    <rPh sb="0" eb="2">
      <t>カキネ</t>
    </rPh>
    <rPh sb="2" eb="4">
      <t>サイバイ</t>
    </rPh>
    <phoneticPr fontId="21"/>
  </si>
  <si>
    <t>わい化栽培</t>
    <rPh sb="2" eb="3">
      <t>カ</t>
    </rPh>
    <rPh sb="3" eb="5">
      <t>サイバイ</t>
    </rPh>
    <phoneticPr fontId="21"/>
  </si>
  <si>
    <t>新わい化栽培</t>
    <rPh sb="0" eb="1">
      <t>シン</t>
    </rPh>
    <rPh sb="3" eb="4">
      <t>カ</t>
    </rPh>
    <rPh sb="4" eb="6">
      <t>サイバイ</t>
    </rPh>
    <phoneticPr fontId="21"/>
  </si>
  <si>
    <t>超高密植栽培</t>
    <rPh sb="0" eb="1">
      <t>チョウ</t>
    </rPh>
    <rPh sb="1" eb="2">
      <t>コウ</t>
    </rPh>
    <rPh sb="2" eb="4">
      <t>ミッショク</t>
    </rPh>
    <rPh sb="4" eb="6">
      <t>サイバイ</t>
    </rPh>
    <phoneticPr fontId="21"/>
  </si>
  <si>
    <t>根域制限栽培</t>
    <rPh sb="0" eb="1">
      <t>ネ</t>
    </rPh>
    <rPh sb="1" eb="2">
      <t>イキ</t>
    </rPh>
    <rPh sb="2" eb="4">
      <t>セイゲン</t>
    </rPh>
    <rPh sb="4" eb="6">
      <t>サイバイ</t>
    </rPh>
    <phoneticPr fontId="21"/>
  </si>
  <si>
    <t>りんご（普通栽培）</t>
    <phoneticPr fontId="1"/>
  </si>
  <si>
    <t>りんご（わい化栽培）</t>
    <phoneticPr fontId="1"/>
  </si>
  <si>
    <t>りんご（新わい化栽培）</t>
    <phoneticPr fontId="1"/>
  </si>
  <si>
    <t>りんご（超高密植栽培）</t>
    <phoneticPr fontId="1"/>
  </si>
  <si>
    <t>ぶどう（普通栽培）</t>
    <phoneticPr fontId="1"/>
  </si>
  <si>
    <t>ぶどう（垣根栽培）</t>
    <phoneticPr fontId="1"/>
  </si>
  <si>
    <t>ぶどう（根域制限栽培）</t>
    <phoneticPr fontId="1"/>
  </si>
  <si>
    <t>なし（普通栽培）</t>
    <phoneticPr fontId="1"/>
  </si>
  <si>
    <t>なし（ジョイント栽培）</t>
    <phoneticPr fontId="1"/>
  </si>
  <si>
    <t>もも（普通栽培）</t>
    <phoneticPr fontId="1"/>
  </si>
  <si>
    <t>おうとう（普通栽培）</t>
    <phoneticPr fontId="1"/>
  </si>
  <si>
    <t>びわ（普通栽培）</t>
    <phoneticPr fontId="1"/>
  </si>
  <si>
    <t>かき（普通栽培）</t>
    <phoneticPr fontId="1"/>
  </si>
  <si>
    <t>かき（ジョイント栽培）</t>
    <phoneticPr fontId="1"/>
  </si>
  <si>
    <t>くり（普通栽培）</t>
    <phoneticPr fontId="1"/>
  </si>
  <si>
    <t>うめ（普通栽培）</t>
    <phoneticPr fontId="1"/>
  </si>
  <si>
    <t>すもも（普通栽培）</t>
    <phoneticPr fontId="1"/>
  </si>
  <si>
    <t>すもも（ジョイント栽培）</t>
    <phoneticPr fontId="1"/>
  </si>
  <si>
    <t>キウイ（普通栽培）</t>
    <phoneticPr fontId="21"/>
  </si>
  <si>
    <t>いちじく（普通栽培）</t>
    <phoneticPr fontId="1"/>
  </si>
  <si>
    <t>その他（普通栽培）</t>
    <rPh sb="2" eb="3">
      <t>タ</t>
    </rPh>
    <phoneticPr fontId="1"/>
  </si>
  <si>
    <t>入力</t>
    <rPh sb="0" eb="2">
      <t>ニュウリョク</t>
    </rPh>
    <phoneticPr fontId="1"/>
  </si>
  <si>
    <t>選択</t>
    <rPh sb="0" eb="2">
      <t>センタク</t>
    </rPh>
    <phoneticPr fontId="1"/>
  </si>
  <si>
    <t>自動</t>
    <rPh sb="0" eb="2">
      <t>ジドウ</t>
    </rPh>
    <phoneticPr fontId="1"/>
  </si>
  <si>
    <t>消費税</t>
    <rPh sb="0" eb="2">
      <t>ショウヒ</t>
    </rPh>
    <rPh sb="2" eb="3">
      <t>ゼイ</t>
    </rPh>
    <phoneticPr fontId="21"/>
  </si>
  <si>
    <t>課税事業者（一般課税）</t>
    <rPh sb="0" eb="2">
      <t>カゼイ</t>
    </rPh>
    <rPh sb="2" eb="5">
      <t>ジギョウシャ</t>
    </rPh>
    <rPh sb="6" eb="8">
      <t>イッパン</t>
    </rPh>
    <rPh sb="8" eb="10">
      <t>カゼイ</t>
    </rPh>
    <phoneticPr fontId="21"/>
  </si>
  <si>
    <t>課税事業者（簡易課税）</t>
    <rPh sb="0" eb="2">
      <t>カゼイ</t>
    </rPh>
    <rPh sb="2" eb="5">
      <t>ジギョウシャ</t>
    </rPh>
    <rPh sb="6" eb="8">
      <t>カンイ</t>
    </rPh>
    <rPh sb="8" eb="10">
      <t>カゼイ</t>
    </rPh>
    <phoneticPr fontId="21"/>
  </si>
  <si>
    <t>免税事業者</t>
    <rPh sb="0" eb="2">
      <t>メンゼイ</t>
    </rPh>
    <rPh sb="2" eb="5">
      <t>ジギョウシャ</t>
    </rPh>
    <phoneticPr fontId="21"/>
  </si>
  <si>
    <t>【改植単価】</t>
    <rPh sb="1" eb="3">
      <t>カイショク</t>
    </rPh>
    <rPh sb="3" eb="5">
      <t>タンカ</t>
    </rPh>
    <phoneticPr fontId="1"/>
  </si>
  <si>
    <t>定額</t>
    <rPh sb="0" eb="2">
      <t>テイガク</t>
    </rPh>
    <phoneticPr fontId="1"/>
  </si>
  <si>
    <t>定率</t>
    <rPh sb="0" eb="2">
      <t>テイリツ</t>
    </rPh>
    <phoneticPr fontId="1"/>
  </si>
  <si>
    <t>円</t>
  </si>
  <si>
    <t>完了区分</t>
    <rPh sb="0" eb="2">
      <t>カンリョウ</t>
    </rPh>
    <rPh sb="2" eb="4">
      <t>クブン</t>
    </rPh>
    <phoneticPr fontId="1"/>
  </si>
  <si>
    <t>（初年度・次年度）</t>
    <rPh sb="1" eb="4">
      <t>ショネンド</t>
    </rPh>
    <rPh sb="5" eb="8">
      <t>ジネンド</t>
    </rPh>
    <phoneticPr fontId="1"/>
  </si>
  <si>
    <t>初 年 度</t>
    <rPh sb="0" eb="1">
      <t>ハツ</t>
    </rPh>
    <rPh sb="2" eb="3">
      <t>ネン</t>
    </rPh>
    <rPh sb="4" eb="5">
      <t>ド</t>
    </rPh>
    <phoneticPr fontId="1"/>
  </si>
  <si>
    <t>次 年 度</t>
    <rPh sb="0" eb="1">
      <t>ツギ</t>
    </rPh>
    <rPh sb="2" eb="3">
      <t>ネン</t>
    </rPh>
    <rPh sb="4" eb="5">
      <t>ド</t>
    </rPh>
    <phoneticPr fontId="1"/>
  </si>
  <si>
    <t>【新植単価】</t>
    <rPh sb="1" eb="3">
      <t>シンショク</t>
    </rPh>
    <rPh sb="3" eb="5">
      <t>タンカ</t>
    </rPh>
    <phoneticPr fontId="1"/>
  </si>
  <si>
    <t>ぶどう（根域制限栽培）</t>
    <phoneticPr fontId="1"/>
  </si>
  <si>
    <t>なし（根域制限栽培）</t>
    <phoneticPr fontId="1"/>
  </si>
  <si>
    <t>なし（根域制限栽培）</t>
    <phoneticPr fontId="1"/>
  </si>
  <si>
    <t>1/2以内</t>
  </si>
  <si>
    <t>合計</t>
  </si>
  <si>
    <t>（改植）</t>
    <rPh sb="1" eb="3">
      <t>カイショク</t>
    </rPh>
    <phoneticPr fontId="1"/>
  </si>
  <si>
    <t>（高接）</t>
    <rPh sb="1" eb="3">
      <t>タカツ</t>
    </rPh>
    <phoneticPr fontId="1"/>
  </si>
  <si>
    <t>（新植）</t>
    <rPh sb="1" eb="3">
      <t>シンショク</t>
    </rPh>
    <phoneticPr fontId="1"/>
  </si>
  <si>
    <t>園内道の整備</t>
    <rPh sb="0" eb="2">
      <t>エンナイ</t>
    </rPh>
    <rPh sb="2" eb="3">
      <t>ドウ</t>
    </rPh>
    <rPh sb="4" eb="6">
      <t>セイビ</t>
    </rPh>
    <phoneticPr fontId="1"/>
  </si>
  <si>
    <t>（園内道の整備）</t>
    <phoneticPr fontId="1"/>
  </si>
  <si>
    <t>整備事業分計</t>
    <rPh sb="0" eb="2">
      <t>セイビ</t>
    </rPh>
    <rPh sb="2" eb="4">
      <t>ジギョウ</t>
    </rPh>
    <rPh sb="4" eb="5">
      <t>ブン</t>
    </rPh>
    <rPh sb="5" eb="6">
      <t>ケイ</t>
    </rPh>
    <phoneticPr fontId="1"/>
  </si>
  <si>
    <t>（傾斜の緩和）</t>
    <phoneticPr fontId="1"/>
  </si>
  <si>
    <t>土壌土層改良</t>
    <rPh sb="0" eb="2">
      <t>ドジョウ</t>
    </rPh>
    <rPh sb="2" eb="4">
      <t>ドソウ</t>
    </rPh>
    <rPh sb="4" eb="6">
      <t>カイリョウ</t>
    </rPh>
    <phoneticPr fontId="1"/>
  </si>
  <si>
    <t>（土壌土層改良）</t>
    <phoneticPr fontId="1"/>
  </si>
  <si>
    <t>（排水路の整備）</t>
    <phoneticPr fontId="1"/>
  </si>
  <si>
    <t>（放任園発生防止）</t>
    <phoneticPr fontId="1"/>
  </si>
  <si>
    <t>（用水・かん水施設の整備）</t>
    <phoneticPr fontId="1"/>
  </si>
  <si>
    <t>（園地管理軌道施設の整備）</t>
    <phoneticPr fontId="1"/>
  </si>
  <si>
    <t>防霜施設の整備</t>
    <rPh sb="0" eb="2">
      <t>ボウソウ</t>
    </rPh>
    <rPh sb="2" eb="4">
      <t>シセツ</t>
    </rPh>
    <rPh sb="5" eb="7">
      <t>セイビ</t>
    </rPh>
    <phoneticPr fontId="1"/>
  </si>
  <si>
    <t>（防霜施設の整備）</t>
    <phoneticPr fontId="1"/>
  </si>
  <si>
    <t>防風施設の整備</t>
    <rPh sb="0" eb="2">
      <t>ボウフウ</t>
    </rPh>
    <rPh sb="2" eb="4">
      <t>シセツ</t>
    </rPh>
    <rPh sb="5" eb="7">
      <t>セイビ</t>
    </rPh>
    <phoneticPr fontId="1"/>
  </si>
  <si>
    <t>（防風施設の整備）</t>
    <phoneticPr fontId="1"/>
  </si>
  <si>
    <t>【放任園防止単価】</t>
    <rPh sb="1" eb="3">
      <t>ホウニン</t>
    </rPh>
    <rPh sb="3" eb="4">
      <t>エン</t>
    </rPh>
    <rPh sb="4" eb="6">
      <t>ボウシ</t>
    </rPh>
    <rPh sb="6" eb="8">
      <t>タンカ</t>
    </rPh>
    <phoneticPr fontId="1"/>
  </si>
  <si>
    <t>自然災害等</t>
    <rPh sb="0" eb="2">
      <t>シゼン</t>
    </rPh>
    <rPh sb="2" eb="4">
      <t>サイガイ</t>
    </rPh>
    <rPh sb="4" eb="5">
      <t>トウ</t>
    </rPh>
    <phoneticPr fontId="1"/>
  </si>
  <si>
    <r>
      <rPr>
        <sz val="10"/>
        <rFont val="ＭＳ ゴシック"/>
        <family val="3"/>
        <charset val="128"/>
      </rPr>
      <t>計画</t>
    </r>
  </si>
  <si>
    <r>
      <rPr>
        <sz val="10"/>
        <rFont val="ＭＳ ゴシック"/>
        <family val="3"/>
        <charset val="128"/>
      </rPr>
      <t>実績</t>
    </r>
  </si>
  <si>
    <r>
      <rPr>
        <sz val="10"/>
        <rFont val="ＭＳ ゴシック"/>
        <family val="3"/>
        <charset val="128"/>
      </rPr>
      <t>初年度　事業着工（予定）：〇〇年〇〇月〇〇日　→　事業完了（予定）：〇〇年〇〇月〇〇日</t>
    </r>
    <rPh sb="0" eb="3">
      <t>ショネンド</t>
    </rPh>
    <rPh sb="4" eb="6">
      <t>ジギョウ</t>
    </rPh>
    <rPh sb="6" eb="8">
      <t>チャッコウ</t>
    </rPh>
    <rPh sb="9" eb="11">
      <t>ヨテイ</t>
    </rPh>
    <rPh sb="15" eb="16">
      <t>ネン</t>
    </rPh>
    <rPh sb="18" eb="19">
      <t>ツキ</t>
    </rPh>
    <rPh sb="21" eb="22">
      <t>ニチ</t>
    </rPh>
    <rPh sb="25" eb="27">
      <t>ジギョウ</t>
    </rPh>
    <rPh sb="27" eb="29">
      <t>カンリョウ</t>
    </rPh>
    <rPh sb="30" eb="32">
      <t>ヨテイ</t>
    </rPh>
    <rPh sb="36" eb="37">
      <t>ネン</t>
    </rPh>
    <rPh sb="39" eb="40">
      <t>ツキ</t>
    </rPh>
    <rPh sb="42" eb="43">
      <t>ニチ</t>
    </rPh>
    <phoneticPr fontId="1"/>
  </si>
  <si>
    <r>
      <rPr>
        <sz val="10"/>
        <rFont val="ＭＳ ゴシック"/>
        <family val="3"/>
        <charset val="128"/>
      </rPr>
      <t>次年度　事業着工（予定）：〇〇年〇〇月〇〇日　→　事業完了（予定）：〇〇年〇〇月〇〇日</t>
    </r>
    <rPh sb="0" eb="3">
      <t>ジネンド</t>
    </rPh>
    <rPh sb="4" eb="6">
      <t>ジギョウ</t>
    </rPh>
    <rPh sb="6" eb="8">
      <t>チャッコウ</t>
    </rPh>
    <rPh sb="9" eb="11">
      <t>ヨテイ</t>
    </rPh>
    <rPh sb="15" eb="16">
      <t>ネン</t>
    </rPh>
    <rPh sb="18" eb="19">
      <t>ツキ</t>
    </rPh>
    <rPh sb="21" eb="22">
      <t>ニチ</t>
    </rPh>
    <rPh sb="25" eb="27">
      <t>ジギョウ</t>
    </rPh>
    <rPh sb="27" eb="29">
      <t>カンリョウ</t>
    </rPh>
    <rPh sb="30" eb="32">
      <t>ヨテイ</t>
    </rPh>
    <rPh sb="36" eb="37">
      <t>ネン</t>
    </rPh>
    <rPh sb="39" eb="40">
      <t>ツキ</t>
    </rPh>
    <rPh sb="42" eb="43">
      <t>ニチ</t>
    </rPh>
    <phoneticPr fontId="1"/>
  </si>
  <si>
    <t>事業費</t>
    <phoneticPr fontId="1"/>
  </si>
  <si>
    <r>
      <rPr>
        <sz val="10"/>
        <rFont val="ＭＳ ゴシック"/>
        <family val="3"/>
        <charset val="128"/>
      </rPr>
      <t>面積</t>
    </r>
    <rPh sb="0" eb="2">
      <t>メンセキ</t>
    </rPh>
    <phoneticPr fontId="1"/>
  </si>
  <si>
    <r>
      <rPr>
        <sz val="10"/>
        <rFont val="ＭＳ ゴシック"/>
        <family val="3"/>
        <charset val="128"/>
      </rPr>
      <t>㎡</t>
    </r>
    <phoneticPr fontId="1"/>
  </si>
  <si>
    <t>計画</t>
  </si>
  <si>
    <t>実績</t>
  </si>
  <si>
    <t>福島県</t>
    <rPh sb="0" eb="2">
      <t>フクシマ</t>
    </rPh>
    <rPh sb="2" eb="3">
      <t>ケン</t>
    </rPh>
    <phoneticPr fontId="1"/>
  </si>
  <si>
    <t>もも（ジョイント栽培）</t>
    <phoneticPr fontId="1"/>
  </si>
  <si>
    <t>もも（ジョイント栽培）</t>
    <phoneticPr fontId="1"/>
  </si>
  <si>
    <t>うめ（普通栽培）</t>
    <phoneticPr fontId="1"/>
  </si>
  <si>
    <t>すもも（ジョイント栽培）</t>
    <phoneticPr fontId="1"/>
  </si>
  <si>
    <t>いちじく（普通栽培）</t>
    <phoneticPr fontId="1"/>
  </si>
  <si>
    <r>
      <rPr>
        <sz val="10"/>
        <rFont val="ＭＳ ゴシック"/>
        <family val="3"/>
        <charset val="128"/>
      </rPr>
      <t>今回請求</t>
    </r>
    <rPh sb="0" eb="2">
      <t>コンカイ</t>
    </rPh>
    <rPh sb="2" eb="4">
      <t>セイキュウ</t>
    </rPh>
    <phoneticPr fontId="1"/>
  </si>
  <si>
    <r>
      <rPr>
        <sz val="10"/>
        <rFont val="ＭＳ ゴシック"/>
        <family val="3"/>
        <charset val="128"/>
      </rPr>
      <t>済</t>
    </r>
    <rPh sb="0" eb="1">
      <t>スミ</t>
    </rPh>
    <phoneticPr fontId="1"/>
  </si>
  <si>
    <r>
      <rPr>
        <sz val="10"/>
        <rFont val="ＭＳ Ｐゴシック"/>
        <family val="3"/>
        <charset val="128"/>
      </rPr>
      <t>（</t>
    </r>
    <r>
      <rPr>
        <sz val="10"/>
        <rFont val="Lucida Sans"/>
        <family val="2"/>
      </rPr>
      <t xml:space="preserve"> </t>
    </r>
    <r>
      <rPr>
        <sz val="10"/>
        <rFont val="ＭＳ Ｐゴシック"/>
        <family val="3"/>
        <charset val="128"/>
      </rPr>
      <t>済</t>
    </r>
    <r>
      <rPr>
        <sz val="10"/>
        <rFont val="Lucida Sans"/>
        <family val="2"/>
      </rPr>
      <t xml:space="preserve"> </t>
    </r>
    <r>
      <rPr>
        <sz val="10"/>
        <rFont val="ＭＳ Ｐゴシック"/>
        <family val="3"/>
        <charset val="128"/>
      </rPr>
      <t>）</t>
    </r>
    <phoneticPr fontId="1"/>
  </si>
  <si>
    <t>（ 今回請求 ）</t>
    <phoneticPr fontId="1"/>
  </si>
  <si>
    <r>
      <rPr>
        <sz val="10"/>
        <color theme="1"/>
        <rFont val="ＭＳ ゴシック"/>
        <family val="3"/>
        <charset val="128"/>
      </rPr>
      <t>別記様式</t>
    </r>
    <r>
      <rPr>
        <sz val="10"/>
        <color theme="1"/>
        <rFont val="Lucida Sans"/>
        <family val="2"/>
      </rPr>
      <t>3-2</t>
    </r>
    <r>
      <rPr>
        <sz val="10"/>
        <color theme="1"/>
        <rFont val="ＭＳ ゴシック"/>
        <family val="3"/>
        <charset val="128"/>
      </rPr>
      <t>号</t>
    </r>
    <rPh sb="0" eb="2">
      <t>ベッキ</t>
    </rPh>
    <rPh sb="2" eb="4">
      <t>ヨウシキ</t>
    </rPh>
    <rPh sb="7" eb="8">
      <t>ゴウ</t>
    </rPh>
    <phoneticPr fontId="1"/>
  </si>
  <si>
    <r>
      <rPr>
        <sz val="11"/>
        <color theme="1"/>
        <rFont val="ＭＳ ゴシック"/>
        <family val="3"/>
        <charset val="128"/>
      </rPr>
      <t>【合計一覧】</t>
    </r>
    <rPh sb="1" eb="3">
      <t>ゴウケイ</t>
    </rPh>
    <rPh sb="3" eb="5">
      <t>イチラン</t>
    </rPh>
    <phoneticPr fontId="1"/>
  </si>
  <si>
    <r>
      <rPr>
        <sz val="11"/>
        <color theme="1"/>
        <rFont val="ＭＳ ゴシック"/>
        <family val="3"/>
        <charset val="128"/>
      </rPr>
      <t>園地数</t>
    </r>
    <rPh sb="0" eb="2">
      <t>エンチ</t>
    </rPh>
    <rPh sb="2" eb="3">
      <t>カズ</t>
    </rPh>
    <phoneticPr fontId="1"/>
  </si>
  <si>
    <r>
      <rPr>
        <sz val="11"/>
        <color theme="1"/>
        <rFont val="ＭＳ ゴシック"/>
        <family val="3"/>
        <charset val="128"/>
      </rPr>
      <t>面積</t>
    </r>
    <rPh sb="0" eb="2">
      <t>メンセキ</t>
    </rPh>
    <phoneticPr fontId="1"/>
  </si>
  <si>
    <r>
      <rPr>
        <sz val="11"/>
        <color theme="1"/>
        <rFont val="ＭＳ ゴシック"/>
        <family val="3"/>
        <charset val="128"/>
      </rPr>
      <t>事業費</t>
    </r>
    <rPh sb="0" eb="3">
      <t>ジギョウヒ</t>
    </rPh>
    <phoneticPr fontId="1"/>
  </si>
  <si>
    <r>
      <rPr>
        <sz val="11"/>
        <color theme="1"/>
        <rFont val="ＭＳ ゴシック"/>
        <family val="3"/>
        <charset val="128"/>
      </rPr>
      <t>補助金</t>
    </r>
    <rPh sb="0" eb="2">
      <t>ホジョ</t>
    </rPh>
    <phoneticPr fontId="1"/>
  </si>
  <si>
    <r>
      <rPr>
        <sz val="11"/>
        <color theme="1"/>
        <rFont val="ＭＳ ゴシック"/>
        <family val="3"/>
        <charset val="128"/>
      </rPr>
      <t>消費税等</t>
    </r>
    <rPh sb="0" eb="3">
      <t>ショウヒゼイ</t>
    </rPh>
    <rPh sb="3" eb="4">
      <t>トウ</t>
    </rPh>
    <phoneticPr fontId="1"/>
  </si>
  <si>
    <r>
      <rPr>
        <sz val="9"/>
        <color theme="1"/>
        <rFont val="ＭＳ ゴシック"/>
        <family val="3"/>
        <charset val="128"/>
      </rPr>
      <t>初年度完了</t>
    </r>
    <rPh sb="0" eb="3">
      <t>ショネンド</t>
    </rPh>
    <rPh sb="3" eb="5">
      <t>カンリョウ</t>
    </rPh>
    <phoneticPr fontId="1"/>
  </si>
  <si>
    <r>
      <rPr>
        <sz val="9"/>
        <color theme="1"/>
        <rFont val="ＭＳ ゴシック"/>
        <family val="3"/>
        <charset val="128"/>
      </rPr>
      <t>次年度完了</t>
    </r>
    <rPh sb="0" eb="3">
      <t>ジネンド</t>
    </rPh>
    <rPh sb="3" eb="5">
      <t>カンリョウ</t>
    </rPh>
    <phoneticPr fontId="1"/>
  </si>
  <si>
    <r>
      <rPr>
        <sz val="11"/>
        <color theme="1"/>
        <rFont val="ＭＳ ゴシック"/>
        <family val="3"/>
        <charset val="128"/>
      </rPr>
      <t>㎡</t>
    </r>
  </si>
  <si>
    <r>
      <rPr>
        <sz val="11"/>
        <color theme="1"/>
        <rFont val="ＭＳ ゴシック"/>
        <family val="3"/>
        <charset val="128"/>
      </rPr>
      <t>円</t>
    </r>
    <rPh sb="0" eb="1">
      <t>エン</t>
    </rPh>
    <phoneticPr fontId="1"/>
  </si>
  <si>
    <r>
      <t>(</t>
    </r>
    <r>
      <rPr>
        <sz val="9"/>
        <color theme="1"/>
        <rFont val="ＭＳ ゴシック"/>
        <family val="3"/>
        <charset val="128"/>
      </rPr>
      <t>予定</t>
    </r>
    <r>
      <rPr>
        <sz val="9"/>
        <color theme="1"/>
        <rFont val="Lucida Sans"/>
        <family val="2"/>
      </rPr>
      <t>)</t>
    </r>
    <r>
      <rPr>
        <sz val="9"/>
        <color theme="1"/>
        <rFont val="ＭＳ ゴシック"/>
        <family val="3"/>
        <charset val="128"/>
      </rPr>
      <t>分　円</t>
    </r>
    <rPh sb="6" eb="7">
      <t>エン</t>
    </rPh>
    <phoneticPr fontId="1"/>
  </si>
  <si>
    <r>
      <rPr>
        <sz val="9"/>
        <color theme="1"/>
        <rFont val="ＭＳ ゴシック"/>
        <family val="3"/>
        <charset val="128"/>
      </rPr>
      <t>円</t>
    </r>
    <rPh sb="0" eb="1">
      <t>エン</t>
    </rPh>
    <phoneticPr fontId="1"/>
  </si>
  <si>
    <r>
      <rPr>
        <sz val="11"/>
        <color theme="1"/>
        <rFont val="ＭＳ ゴシック"/>
        <family val="3"/>
        <charset val="128"/>
      </rPr>
      <t>優良品目・品種
への転換</t>
    </r>
    <rPh sb="0" eb="4">
      <t>ユウリョウヒンモク</t>
    </rPh>
    <rPh sb="5" eb="7">
      <t>ヒンシュ</t>
    </rPh>
    <rPh sb="10" eb="12">
      <t>テンカン</t>
    </rPh>
    <phoneticPr fontId="1"/>
  </si>
  <si>
    <r>
      <rPr>
        <sz val="11"/>
        <color theme="1"/>
        <rFont val="ＭＳ ゴシック"/>
        <family val="3"/>
        <charset val="128"/>
      </rPr>
      <t>改植</t>
    </r>
    <rPh sb="0" eb="2">
      <t>カイショク</t>
    </rPh>
    <phoneticPr fontId="1"/>
  </si>
  <si>
    <r>
      <rPr>
        <sz val="11"/>
        <color theme="1"/>
        <rFont val="ＭＳ ゴシック"/>
        <family val="3"/>
        <charset val="128"/>
      </rPr>
      <t>実績</t>
    </r>
    <rPh sb="0" eb="2">
      <t>ジッセキ</t>
    </rPh>
    <phoneticPr fontId="1"/>
  </si>
  <si>
    <r>
      <rPr>
        <sz val="11"/>
        <color theme="1"/>
        <rFont val="ＭＳ ゴシック"/>
        <family val="3"/>
        <charset val="128"/>
      </rPr>
      <t>高接</t>
    </r>
    <rPh sb="0" eb="1">
      <t>コウ</t>
    </rPh>
    <rPh sb="1" eb="2">
      <t>セツ</t>
    </rPh>
    <phoneticPr fontId="1"/>
  </si>
  <si>
    <r>
      <rPr>
        <sz val="11"/>
        <color theme="1"/>
        <rFont val="ＭＳ ゴシック"/>
        <family val="3"/>
        <charset val="128"/>
      </rPr>
      <t>（小計）</t>
    </r>
    <rPh sb="1" eb="3">
      <t>ショウケイ</t>
    </rPh>
    <phoneticPr fontId="1"/>
  </si>
  <si>
    <r>
      <rPr>
        <sz val="11"/>
        <color theme="1"/>
        <rFont val="ＭＳ ゴシック"/>
        <family val="3"/>
        <charset val="128"/>
      </rPr>
      <t>新植</t>
    </r>
    <phoneticPr fontId="1"/>
  </si>
  <si>
    <r>
      <rPr>
        <sz val="11"/>
        <color theme="1"/>
        <rFont val="ＭＳ ゴシック"/>
        <family val="3"/>
        <charset val="128"/>
      </rPr>
      <t>小規模園地整備</t>
    </r>
    <rPh sb="0" eb="7">
      <t>ショウキボエンチセイビ</t>
    </rPh>
    <phoneticPr fontId="1"/>
  </si>
  <si>
    <r>
      <rPr>
        <sz val="11"/>
        <color theme="1"/>
        <rFont val="ＭＳ ゴシック"/>
        <family val="3"/>
        <charset val="128"/>
      </rPr>
      <t>園内道の整備</t>
    </r>
    <rPh sb="0" eb="3">
      <t>エンナイドウ</t>
    </rPh>
    <rPh sb="4" eb="6">
      <t>セイビ</t>
    </rPh>
    <phoneticPr fontId="1"/>
  </si>
  <si>
    <r>
      <rPr>
        <sz val="11"/>
        <color theme="1"/>
        <rFont val="ＭＳ ゴシック"/>
        <family val="3"/>
        <charset val="128"/>
      </rPr>
      <t>傾斜の緩和</t>
    </r>
    <rPh sb="0" eb="2">
      <t>ケイシャ</t>
    </rPh>
    <rPh sb="3" eb="5">
      <t>カンワ</t>
    </rPh>
    <phoneticPr fontId="1"/>
  </si>
  <si>
    <r>
      <rPr>
        <sz val="11"/>
        <color theme="1"/>
        <rFont val="ＭＳ ゴシック"/>
        <family val="3"/>
        <charset val="128"/>
      </rPr>
      <t>土壌土層改良</t>
    </r>
    <rPh sb="0" eb="6">
      <t>ドジョウドソウカイリョウ</t>
    </rPh>
    <phoneticPr fontId="1"/>
  </si>
  <si>
    <r>
      <rPr>
        <sz val="11"/>
        <color theme="1"/>
        <rFont val="ＭＳ ゴシック"/>
        <family val="3"/>
        <charset val="128"/>
      </rPr>
      <t>排水路の整備</t>
    </r>
    <rPh sb="0" eb="3">
      <t>ハイスイロ</t>
    </rPh>
    <rPh sb="4" eb="6">
      <t>セイビ</t>
    </rPh>
    <phoneticPr fontId="1"/>
  </si>
  <si>
    <r>
      <rPr>
        <sz val="11"/>
        <color theme="1"/>
        <rFont val="ＭＳ ゴシック"/>
        <family val="3"/>
        <charset val="128"/>
      </rPr>
      <t>放任園発生防止</t>
    </r>
    <rPh sb="0" eb="2">
      <t>ホウニン</t>
    </rPh>
    <rPh sb="2" eb="3">
      <t>エン</t>
    </rPh>
    <rPh sb="3" eb="5">
      <t>ハッセイ</t>
    </rPh>
    <rPh sb="5" eb="7">
      <t>ボウシ</t>
    </rPh>
    <phoneticPr fontId="1"/>
  </si>
  <si>
    <r>
      <rPr>
        <sz val="11"/>
        <color theme="1"/>
        <rFont val="ＭＳ ゴシック"/>
        <family val="3"/>
        <charset val="128"/>
      </rPr>
      <t>用水・かん水施設の整備</t>
    </r>
    <rPh sb="0" eb="2">
      <t>ヨウスイ</t>
    </rPh>
    <rPh sb="5" eb="6">
      <t>スイ</t>
    </rPh>
    <rPh sb="6" eb="8">
      <t>シセツ</t>
    </rPh>
    <rPh sb="9" eb="11">
      <t>セイビ</t>
    </rPh>
    <phoneticPr fontId="1"/>
  </si>
  <si>
    <r>
      <rPr>
        <sz val="11"/>
        <color theme="1"/>
        <rFont val="ＭＳ ゴシック"/>
        <family val="3"/>
        <charset val="128"/>
      </rPr>
      <t>特認事業</t>
    </r>
    <rPh sb="0" eb="2">
      <t>トクニン</t>
    </rPh>
    <rPh sb="2" eb="4">
      <t>ジギョウ</t>
    </rPh>
    <phoneticPr fontId="1"/>
  </si>
  <si>
    <r>
      <rPr>
        <sz val="11"/>
        <color theme="1"/>
        <rFont val="ＭＳ ゴシック"/>
        <family val="3"/>
        <charset val="128"/>
      </rPr>
      <t>園地管理軌道施設の整備</t>
    </r>
    <rPh sb="0" eb="2">
      <t>エンチ</t>
    </rPh>
    <rPh sb="2" eb="4">
      <t>カンリ</t>
    </rPh>
    <rPh sb="4" eb="6">
      <t>キドウ</t>
    </rPh>
    <rPh sb="6" eb="8">
      <t>シセツ</t>
    </rPh>
    <rPh sb="9" eb="11">
      <t>セイビ</t>
    </rPh>
    <phoneticPr fontId="1"/>
  </si>
  <si>
    <r>
      <rPr>
        <sz val="11"/>
        <color theme="1"/>
        <rFont val="ＭＳ ゴシック"/>
        <family val="3"/>
        <charset val="128"/>
      </rPr>
      <t>防霜施設の整備</t>
    </r>
  </si>
  <si>
    <r>
      <rPr>
        <sz val="11"/>
        <color theme="1"/>
        <rFont val="ＭＳ ゴシック"/>
        <family val="3"/>
        <charset val="128"/>
      </rPr>
      <t>防風施設の整備</t>
    </r>
    <rPh sb="1" eb="2">
      <t>カゼ</t>
    </rPh>
    <phoneticPr fontId="1"/>
  </si>
  <si>
    <r>
      <rPr>
        <sz val="11"/>
        <color theme="1"/>
        <rFont val="ＭＳ ゴシック"/>
        <family val="3"/>
        <charset val="128"/>
      </rPr>
      <t>整備事業小計</t>
    </r>
    <rPh sb="0" eb="2">
      <t>セイビ</t>
    </rPh>
    <rPh sb="2" eb="4">
      <t>ジギョウ</t>
    </rPh>
    <rPh sb="4" eb="6">
      <t>ショウケイ</t>
    </rPh>
    <phoneticPr fontId="1"/>
  </si>
  <si>
    <r>
      <rPr>
        <sz val="11"/>
        <color theme="1"/>
        <rFont val="ＭＳ ゴシック"/>
        <family val="3"/>
        <charset val="128"/>
      </rPr>
      <t>合計（整備＋未収益）</t>
    </r>
    <rPh sb="0" eb="2">
      <t>ゴウケイ</t>
    </rPh>
    <rPh sb="3" eb="5">
      <t>セイビ</t>
    </rPh>
    <rPh sb="6" eb="9">
      <t>ミシュウエキ</t>
    </rPh>
    <phoneticPr fontId="1"/>
  </si>
  <si>
    <t>申請区分</t>
  </si>
  <si>
    <t>協会使用</t>
    <rPh sb="0" eb="2">
      <t>キョウカイ</t>
    </rPh>
    <rPh sb="2" eb="4">
      <t>シヨウ</t>
    </rPh>
    <phoneticPr fontId="1"/>
  </si>
  <si>
    <t>計画</t>
    <rPh sb="0" eb="2">
      <t>ケイカク</t>
    </rPh>
    <phoneticPr fontId="1"/>
  </si>
  <si>
    <t>果樹未収益期間支援事業</t>
    <rPh sb="0" eb="11">
      <t>カジュミシュウエキキカンシエンジギョウ</t>
    </rPh>
    <phoneticPr fontId="1"/>
  </si>
  <si>
    <t>計画承認</t>
    <rPh sb="0" eb="2">
      <t>ケイカク</t>
    </rPh>
    <rPh sb="2" eb="4">
      <t>ショウニン</t>
    </rPh>
    <phoneticPr fontId="1"/>
  </si>
  <si>
    <t>（今回請求）</t>
    <rPh sb="1" eb="3">
      <t>コンカイ</t>
    </rPh>
    <rPh sb="3" eb="5">
      <t>セイキュウ</t>
    </rPh>
    <phoneticPr fontId="1"/>
  </si>
  <si>
    <t>（　済　）</t>
    <rPh sb="2" eb="3">
      <t>スミ</t>
    </rPh>
    <phoneticPr fontId="1"/>
  </si>
  <si>
    <t>計</t>
    <rPh sb="0" eb="1">
      <t>ケイ</t>
    </rPh>
    <phoneticPr fontId="1"/>
  </si>
  <si>
    <t>（事業中止）</t>
    <rPh sb="1" eb="3">
      <t>ジギョウ</t>
    </rPh>
    <rPh sb="3" eb="5">
      <t>チュウシ</t>
    </rPh>
    <phoneticPr fontId="1"/>
  </si>
  <si>
    <t>都道府県総括表（果樹経営支援対策事業（整備事業）及び果樹未収益期間支援事業）</t>
    <rPh sb="0" eb="4">
      <t>トドウフケン</t>
    </rPh>
    <rPh sb="4" eb="6">
      <t>ソウカツ</t>
    </rPh>
    <rPh sb="6" eb="7">
      <t>ヒョウ</t>
    </rPh>
    <rPh sb="8" eb="10">
      <t>カジュ</t>
    </rPh>
    <rPh sb="10" eb="12">
      <t>ケイエイ</t>
    </rPh>
    <rPh sb="12" eb="14">
      <t>シエン</t>
    </rPh>
    <rPh sb="14" eb="16">
      <t>タイサク</t>
    </rPh>
    <rPh sb="16" eb="18">
      <t>ジギョウ</t>
    </rPh>
    <rPh sb="19" eb="21">
      <t>セイビ</t>
    </rPh>
    <rPh sb="21" eb="23">
      <t>ジギョウ</t>
    </rPh>
    <rPh sb="24" eb="25">
      <t>オヨ</t>
    </rPh>
    <rPh sb="26" eb="28">
      <t>カジュ</t>
    </rPh>
    <rPh sb="28" eb="33">
      <t>ミシュウエキキカン</t>
    </rPh>
    <rPh sb="33" eb="35">
      <t>シエン</t>
    </rPh>
    <rPh sb="35" eb="37">
      <t>ジギョウ</t>
    </rPh>
    <phoneticPr fontId="21"/>
  </si>
  <si>
    <t>　　　　道府県</t>
    <rPh sb="4" eb="5">
      <t>ミチ</t>
    </rPh>
    <rPh sb="5" eb="7">
      <t>フケン</t>
    </rPh>
    <rPh sb="6" eb="7">
      <t>ケン</t>
    </rPh>
    <phoneticPr fontId="21"/>
  </si>
  <si>
    <t>　〈　　　　　年度第　　次　〉</t>
    <rPh sb="7" eb="8">
      <t>ネン</t>
    </rPh>
    <rPh sb="8" eb="9">
      <t>ド</t>
    </rPh>
    <rPh sb="9" eb="10">
      <t>ダイ</t>
    </rPh>
    <rPh sb="12" eb="13">
      <t>ジ</t>
    </rPh>
    <phoneticPr fontId="21"/>
  </si>
  <si>
    <t>（単位：円）</t>
    <rPh sb="1" eb="3">
      <t>タンイ</t>
    </rPh>
    <rPh sb="4" eb="5">
      <t>エン</t>
    </rPh>
    <phoneticPr fontId="21"/>
  </si>
  <si>
    <t>整　　　　備　　　　事　　　　業</t>
    <rPh sb="0" eb="1">
      <t>タダシ</t>
    </rPh>
    <rPh sb="5" eb="6">
      <t>ソナエ</t>
    </rPh>
    <rPh sb="10" eb="11">
      <t>コト</t>
    </rPh>
    <rPh sb="15" eb="16">
      <t>ギョウ</t>
    </rPh>
    <phoneticPr fontId="21"/>
  </si>
  <si>
    <t>①優良品目・品種への転換（定額）</t>
    <rPh sb="1" eb="3">
      <t>ユウリョウ</t>
    </rPh>
    <rPh sb="3" eb="5">
      <t>ヒンモク</t>
    </rPh>
    <rPh sb="6" eb="8">
      <t>ヒンシュ</t>
    </rPh>
    <rPh sb="10" eb="12">
      <t>テンカン</t>
    </rPh>
    <rPh sb="13" eb="15">
      <t>テイガク</t>
    </rPh>
    <phoneticPr fontId="21"/>
  </si>
  <si>
    <t>②優良品目・品種への転換（定率）</t>
    <rPh sb="1" eb="3">
      <t>ユウリョウ</t>
    </rPh>
    <rPh sb="3" eb="5">
      <t>ヒンモク</t>
    </rPh>
    <rPh sb="6" eb="8">
      <t>ヒンシュ</t>
    </rPh>
    <rPh sb="10" eb="12">
      <t>テンカン</t>
    </rPh>
    <rPh sb="13" eb="15">
      <t>テイリツ</t>
    </rPh>
    <phoneticPr fontId="21"/>
  </si>
  <si>
    <t>③新植（定額）</t>
    <rPh sb="1" eb="3">
      <t>シンショク</t>
    </rPh>
    <rPh sb="4" eb="6">
      <t>テイガク</t>
    </rPh>
    <phoneticPr fontId="21"/>
  </si>
  <si>
    <t>④新植（定率）</t>
    <rPh sb="1" eb="3">
      <t>シンショク</t>
    </rPh>
    <rPh sb="4" eb="6">
      <t>テイリツ</t>
    </rPh>
    <phoneticPr fontId="21"/>
  </si>
  <si>
    <t>⑤小規模園地整備（定率）</t>
    <rPh sb="1" eb="4">
      <t>ショウキボ</t>
    </rPh>
    <rPh sb="4" eb="6">
      <t>エンチ</t>
    </rPh>
    <rPh sb="6" eb="8">
      <t>セイビ</t>
    </rPh>
    <phoneticPr fontId="21"/>
  </si>
  <si>
    <t>⑥放任園地発生防止対策（定額）</t>
    <rPh sb="1" eb="3">
      <t>ホウニン</t>
    </rPh>
    <rPh sb="3" eb="4">
      <t>エン</t>
    </rPh>
    <rPh sb="4" eb="5">
      <t>チ</t>
    </rPh>
    <rPh sb="5" eb="7">
      <t>ハッセイ</t>
    </rPh>
    <rPh sb="7" eb="9">
      <t>ボウシ</t>
    </rPh>
    <rPh sb="9" eb="11">
      <t>タイサク</t>
    </rPh>
    <rPh sb="12" eb="14">
      <t>テイガク</t>
    </rPh>
    <phoneticPr fontId="21"/>
  </si>
  <si>
    <t>⑧用水・かん水施設の整備（定率）</t>
    <rPh sb="1" eb="3">
      <t>ヨウスイ</t>
    </rPh>
    <rPh sb="6" eb="7">
      <t>スイ</t>
    </rPh>
    <rPh sb="7" eb="9">
      <t>シセツ</t>
    </rPh>
    <rPh sb="10" eb="12">
      <t>セイビ</t>
    </rPh>
    <phoneticPr fontId="21"/>
  </si>
  <si>
    <t>事業費</t>
    <rPh sb="0" eb="3">
      <t>ジギョウヒ</t>
    </rPh>
    <phoneticPr fontId="21"/>
  </si>
  <si>
    <t>補   助   金</t>
    <rPh sb="0" eb="1">
      <t>タスク</t>
    </rPh>
    <rPh sb="4" eb="5">
      <t>スケ</t>
    </rPh>
    <rPh sb="8" eb="9">
      <t>キン</t>
    </rPh>
    <phoneticPr fontId="21"/>
  </si>
  <si>
    <t>補助金</t>
    <rPh sb="0" eb="3">
      <t>ホジョキン</t>
    </rPh>
    <phoneticPr fontId="21"/>
  </si>
  <si>
    <t>合　　   計</t>
    <rPh sb="0" eb="1">
      <t>ゴウ</t>
    </rPh>
    <rPh sb="6" eb="7">
      <t>ケイ</t>
    </rPh>
    <phoneticPr fontId="21"/>
  </si>
  <si>
    <t>注１：同一産地協議会において、改植（定率）と高接がある場合には、２行を使用して、それぞれにごとに記載する。</t>
    <rPh sb="0" eb="1">
      <t>チュウ</t>
    </rPh>
    <rPh sb="3" eb="5">
      <t>ドウイツ</t>
    </rPh>
    <rPh sb="5" eb="7">
      <t>サンチ</t>
    </rPh>
    <rPh sb="7" eb="10">
      <t>キョウギカイ</t>
    </rPh>
    <rPh sb="15" eb="17">
      <t>カイショク</t>
    </rPh>
    <rPh sb="18" eb="20">
      <t>テイリツ</t>
    </rPh>
    <rPh sb="22" eb="23">
      <t>タカ</t>
    </rPh>
    <rPh sb="23" eb="24">
      <t>ツ</t>
    </rPh>
    <rPh sb="27" eb="29">
      <t>バアイ</t>
    </rPh>
    <rPh sb="33" eb="34">
      <t>ギョウ</t>
    </rPh>
    <rPh sb="35" eb="37">
      <t>シヨウ</t>
    </rPh>
    <rPh sb="48" eb="50">
      <t>キサイ</t>
    </rPh>
    <phoneticPr fontId="21"/>
  </si>
  <si>
    <t>注２：①計画承認申請、②計画の変更承認申請、③交付申請、④変更交付申請、⑤額の確定及び補助金支払請求の際に作成・提出するとともに、当該電子データを本会に送付する。</t>
    <rPh sb="0" eb="1">
      <t>チュウ</t>
    </rPh>
    <rPh sb="8" eb="10">
      <t>シンセイ</t>
    </rPh>
    <rPh sb="19" eb="21">
      <t>シンセイ</t>
    </rPh>
    <rPh sb="46" eb="48">
      <t>シハラ</t>
    </rPh>
    <rPh sb="51" eb="52">
      <t>サイ</t>
    </rPh>
    <rPh sb="53" eb="55">
      <t>サクセイ</t>
    </rPh>
    <rPh sb="56" eb="58">
      <t>テイシュツ</t>
    </rPh>
    <rPh sb="65" eb="67">
      <t>トウガイ</t>
    </rPh>
    <rPh sb="67" eb="69">
      <t>デンシ</t>
    </rPh>
    <rPh sb="73" eb="75">
      <t>ホンカイ</t>
    </rPh>
    <rPh sb="76" eb="78">
      <t>ソウフ</t>
    </rPh>
    <phoneticPr fontId="21"/>
  </si>
  <si>
    <t>注４：表頭の●果樹経営支援対策事業（整備事業）の（　　　　　）には、①計画承認申請、②計画の変更承認申請、③交付申請、④変更交付申請、⑤額の確定及び補助金支払請求のいずれかを記入する。</t>
    <rPh sb="0" eb="1">
      <t>チュウ</t>
    </rPh>
    <rPh sb="3" eb="5">
      <t>ヒョウトウ</t>
    </rPh>
    <rPh sb="39" eb="41">
      <t>シンセイ</t>
    </rPh>
    <rPh sb="50" eb="52">
      <t>シンセイ</t>
    </rPh>
    <rPh sb="87" eb="89">
      <t>キニュウ</t>
    </rPh>
    <phoneticPr fontId="21"/>
  </si>
  <si>
    <t>●果樹未収益期間支援事業</t>
    <phoneticPr fontId="21"/>
  </si>
  <si>
    <t>●整備事業＋果樹未収益期間支援事業</t>
    <rPh sb="1" eb="3">
      <t>セイビ</t>
    </rPh>
    <rPh sb="3" eb="5">
      <t>ジギョウ</t>
    </rPh>
    <rPh sb="6" eb="8">
      <t>カジュ</t>
    </rPh>
    <rPh sb="8" eb="11">
      <t>ミシュウエキ</t>
    </rPh>
    <rPh sb="11" eb="13">
      <t>キカン</t>
    </rPh>
    <rPh sb="13" eb="15">
      <t>シエン</t>
    </rPh>
    <rPh sb="15" eb="17">
      <t>ジギョウ</t>
    </rPh>
    <phoneticPr fontId="21"/>
  </si>
  <si>
    <t>初　年　度　完　了　（予定）　分</t>
    <rPh sb="0" eb="1">
      <t>ショ</t>
    </rPh>
    <rPh sb="2" eb="3">
      <t>ネン</t>
    </rPh>
    <rPh sb="4" eb="5">
      <t>ド</t>
    </rPh>
    <rPh sb="6" eb="7">
      <t>カン</t>
    </rPh>
    <rPh sb="8" eb="9">
      <t>リョウ</t>
    </rPh>
    <rPh sb="11" eb="13">
      <t>ヨテイ</t>
    </rPh>
    <rPh sb="15" eb="16">
      <t>ブン</t>
    </rPh>
    <phoneticPr fontId="21"/>
  </si>
  <si>
    <t>次　年　度　完　了　（予定）　分</t>
    <rPh sb="0" eb="1">
      <t>ツギ</t>
    </rPh>
    <rPh sb="2" eb="3">
      <t>ネン</t>
    </rPh>
    <rPh sb="4" eb="5">
      <t>ド</t>
    </rPh>
    <phoneticPr fontId="21"/>
  </si>
  <si>
    <t>合　　　　計</t>
    <rPh sb="0" eb="1">
      <t>ゴウ</t>
    </rPh>
    <rPh sb="5" eb="6">
      <t>ケイ</t>
    </rPh>
    <phoneticPr fontId="21"/>
  </si>
  <si>
    <t>事　業　費</t>
    <rPh sb="0" eb="1">
      <t>ジ</t>
    </rPh>
    <rPh sb="2" eb="3">
      <t>ギョウ</t>
    </rPh>
    <rPh sb="4" eb="5">
      <t>ヒ</t>
    </rPh>
    <phoneticPr fontId="21"/>
  </si>
  <si>
    <t>合　計</t>
    <rPh sb="0" eb="1">
      <t>ゴウ</t>
    </rPh>
    <rPh sb="2" eb="3">
      <t>ケイ</t>
    </rPh>
    <phoneticPr fontId="21"/>
  </si>
  <si>
    <t>初年度
完了（予定）分</t>
    <rPh sb="0" eb="3">
      <t>ショネンド</t>
    </rPh>
    <rPh sb="3" eb="5">
      <t>トウネンド</t>
    </rPh>
    <phoneticPr fontId="21"/>
  </si>
  <si>
    <t>次年度
完了（予定）分</t>
    <rPh sb="0" eb="1">
      <t>ツギ</t>
    </rPh>
    <rPh sb="1" eb="2">
      <t>ネン</t>
    </rPh>
    <rPh sb="2" eb="3">
      <t>ド</t>
    </rPh>
    <phoneticPr fontId="21"/>
  </si>
  <si>
    <t>合　　計</t>
    <rPh sb="0" eb="1">
      <t>ゴウ</t>
    </rPh>
    <rPh sb="3" eb="4">
      <t>ケイ</t>
    </rPh>
    <phoneticPr fontId="21"/>
  </si>
  <si>
    <t>（別記様式１号の別紙3）</t>
    <rPh sb="1" eb="3">
      <t>ベッキ</t>
    </rPh>
    <rPh sb="3" eb="5">
      <t>ヨウシキ</t>
    </rPh>
    <rPh sb="6" eb="7">
      <t>ゴウ</t>
    </rPh>
    <rPh sb="8" eb="10">
      <t>ベッシ</t>
    </rPh>
    <phoneticPr fontId="21"/>
  </si>
  <si>
    <t>品目名</t>
    <rPh sb="0" eb="3">
      <t>ヒンモクメイ</t>
    </rPh>
    <phoneticPr fontId="21"/>
  </si>
  <si>
    <t>⑦放任園地発生防止（定率）</t>
    <rPh sb="1" eb="3">
      <t>ホウニン</t>
    </rPh>
    <rPh sb="3" eb="4">
      <t>エン</t>
    </rPh>
    <rPh sb="4" eb="5">
      <t>チ</t>
    </rPh>
    <rPh sb="5" eb="7">
      <t>ハッセイ</t>
    </rPh>
    <rPh sb="7" eb="9">
      <t>ボウシ</t>
    </rPh>
    <rPh sb="10" eb="12">
      <t>テイリツ</t>
    </rPh>
    <phoneticPr fontId="21"/>
  </si>
  <si>
    <t>⑨特認事業（定率）</t>
    <phoneticPr fontId="21"/>
  </si>
  <si>
    <t>うんしゅうみかん</t>
  </si>
  <si>
    <t>その他かんきつ類</t>
  </si>
  <si>
    <t>りんご</t>
  </si>
  <si>
    <t>ぶどう</t>
  </si>
  <si>
    <t>なし</t>
  </si>
  <si>
    <t>もも</t>
  </si>
  <si>
    <t>おうとう</t>
  </si>
  <si>
    <t>びわ</t>
  </si>
  <si>
    <t>かき</t>
  </si>
  <si>
    <t>くり</t>
  </si>
  <si>
    <t>うめ</t>
  </si>
  <si>
    <t>すもも</t>
  </si>
  <si>
    <t>キウイフルーツ</t>
  </si>
  <si>
    <t>パインアップル</t>
  </si>
  <si>
    <t>いちじく</t>
  </si>
  <si>
    <t>注３：事業の実績報告（補助金の額の確定及び支払いの請求）の場合には、当該補助金の請求分のみを作成する。</t>
    <rPh sb="0" eb="1">
      <t>チュウ</t>
    </rPh>
    <phoneticPr fontId="21"/>
  </si>
  <si>
    <t>整　備　事　業　　合　計</t>
    <rPh sb="0" eb="1">
      <t>ヒトシ</t>
    </rPh>
    <rPh sb="2" eb="3">
      <t>ビ</t>
    </rPh>
    <rPh sb="4" eb="5">
      <t>コト</t>
    </rPh>
    <rPh sb="6" eb="7">
      <t>ゴウ</t>
    </rPh>
    <rPh sb="9" eb="10">
      <t>ゴウ</t>
    </rPh>
    <rPh sb="11" eb="12">
      <t>ケイ</t>
    </rPh>
    <phoneticPr fontId="21"/>
  </si>
  <si>
    <t>注：上記の表に準ずる。</t>
    <phoneticPr fontId="21"/>
  </si>
  <si>
    <r>
      <t>（</t>
    </r>
    <r>
      <rPr>
        <sz val="11"/>
        <rFont val="ＭＳ Ｐゴシック"/>
        <family val="3"/>
        <charset val="128"/>
      </rPr>
      <t>別記様式１号の別紙５）</t>
    </r>
    <rPh sb="1" eb="3">
      <t>ベッキ</t>
    </rPh>
    <rPh sb="3" eb="5">
      <t>ヨウシキ</t>
    </rPh>
    <rPh sb="6" eb="7">
      <t>ゴウ</t>
    </rPh>
    <rPh sb="8" eb="10">
      <t>ベッシ</t>
    </rPh>
    <phoneticPr fontId="21"/>
  </si>
  <si>
    <t>果樹経営支援対策事業のうち小規模園地整備事業、本会特認事業の内訳〈　　　年度第　　次　〉</t>
    <rPh sb="13" eb="14">
      <t>コ</t>
    </rPh>
    <rPh sb="14" eb="16">
      <t>キボ</t>
    </rPh>
    <rPh sb="16" eb="18">
      <t>エンチ</t>
    </rPh>
    <rPh sb="18" eb="20">
      <t>セイビ</t>
    </rPh>
    <rPh sb="20" eb="22">
      <t>ジギョウ</t>
    </rPh>
    <rPh sb="23" eb="25">
      <t>ホンカイ</t>
    </rPh>
    <rPh sb="25" eb="27">
      <t>トクニン</t>
    </rPh>
    <rPh sb="27" eb="29">
      <t>ジギョウ</t>
    </rPh>
    <rPh sb="30" eb="32">
      <t>ウチワケ</t>
    </rPh>
    <phoneticPr fontId="21"/>
  </si>
  <si>
    <t>　</t>
    <phoneticPr fontId="21"/>
  </si>
  <si>
    <t>品     目</t>
    <rPh sb="0" eb="1">
      <t>ヒン</t>
    </rPh>
    <rPh sb="6" eb="7">
      <t>メ</t>
    </rPh>
    <phoneticPr fontId="21"/>
  </si>
  <si>
    <t>①園内道の整備</t>
    <rPh sb="1" eb="4">
      <t>エンナイドウ</t>
    </rPh>
    <rPh sb="5" eb="7">
      <t>セイビ</t>
    </rPh>
    <phoneticPr fontId="21"/>
  </si>
  <si>
    <t>②傾斜の緩和</t>
    <rPh sb="1" eb="3">
      <t>ケイシャ</t>
    </rPh>
    <rPh sb="4" eb="6">
      <t>カンワ</t>
    </rPh>
    <phoneticPr fontId="21"/>
  </si>
  <si>
    <t>③土壌土層改良</t>
    <rPh sb="1" eb="3">
      <t>ドジョウ</t>
    </rPh>
    <rPh sb="3" eb="5">
      <t>ドソウ</t>
    </rPh>
    <rPh sb="5" eb="7">
      <t>カイリョウ</t>
    </rPh>
    <phoneticPr fontId="21"/>
  </si>
  <si>
    <t>④排水路の整備</t>
    <rPh sb="1" eb="4">
      <t>ハイスイロ</t>
    </rPh>
    <rPh sb="5" eb="7">
      <t>セイビ</t>
    </rPh>
    <phoneticPr fontId="21"/>
  </si>
  <si>
    <t>合　　　　　　　　　　　計</t>
    <rPh sb="0" eb="1">
      <t>ゴウ</t>
    </rPh>
    <rPh sb="12" eb="13">
      <t>ケイ</t>
    </rPh>
    <phoneticPr fontId="21"/>
  </si>
  <si>
    <t>うんしゅうみかん</t>
    <phoneticPr fontId="21"/>
  </si>
  <si>
    <t>その他かんきつ類</t>
    <rPh sb="2" eb="3">
      <t>タ</t>
    </rPh>
    <rPh sb="7" eb="8">
      <t>ルイ</t>
    </rPh>
    <phoneticPr fontId="21"/>
  </si>
  <si>
    <t>りんご</t>
    <phoneticPr fontId="21"/>
  </si>
  <si>
    <t>ぶどう</t>
    <phoneticPr fontId="21"/>
  </si>
  <si>
    <t>もも</t>
    <phoneticPr fontId="21"/>
  </si>
  <si>
    <t>キウイフルーツ</t>
    <phoneticPr fontId="21"/>
  </si>
  <si>
    <t>パインアップル</t>
    <phoneticPr fontId="21"/>
  </si>
  <si>
    <t>注１：①計画承認申請、②計画の変更承認申請、③交付申請、④変更交付申請、⑤額の確定及び補助金支払請求の際に作成・提出するとともに、当該電子データを本会に送付する。</t>
    <rPh sb="0" eb="1">
      <t>チュウ</t>
    </rPh>
    <rPh sb="8" eb="10">
      <t>シンセイ</t>
    </rPh>
    <rPh sb="19" eb="21">
      <t>シンセイ</t>
    </rPh>
    <rPh sb="46" eb="48">
      <t>シハラ</t>
    </rPh>
    <rPh sb="51" eb="52">
      <t>サイ</t>
    </rPh>
    <rPh sb="53" eb="55">
      <t>サクセイ</t>
    </rPh>
    <rPh sb="56" eb="58">
      <t>テイシュツ</t>
    </rPh>
    <rPh sb="65" eb="67">
      <t>トウガイ</t>
    </rPh>
    <rPh sb="67" eb="69">
      <t>デンシ</t>
    </rPh>
    <rPh sb="73" eb="75">
      <t>ホンカイ</t>
    </rPh>
    <rPh sb="76" eb="78">
      <t>ソウフ</t>
    </rPh>
    <phoneticPr fontId="21"/>
  </si>
  <si>
    <t>注２：事業の実績報告（補助金の額の確定及び支払いの請求）の場合には、当該補助金の請求分のみを作成する。</t>
    <rPh sb="0" eb="1">
      <t>チュウ</t>
    </rPh>
    <phoneticPr fontId="21"/>
  </si>
  <si>
    <t>注３：表頭の●小規模園地整備事業（内訳）の（　　　　　）には、①計画承認申請、②計画の変更承認申請、③交付申請、④変更交付申請、⑤額の確定及び補助金支払請求のいずれかを記入する。</t>
    <rPh sb="0" eb="1">
      <t>チュウ</t>
    </rPh>
    <rPh sb="3" eb="5">
      <t>ヒョウトウ</t>
    </rPh>
    <rPh sb="7" eb="8">
      <t>コ</t>
    </rPh>
    <rPh sb="8" eb="10">
      <t>キボ</t>
    </rPh>
    <rPh sb="10" eb="12">
      <t>エンチ</t>
    </rPh>
    <rPh sb="17" eb="19">
      <t>ウチワケ</t>
    </rPh>
    <rPh sb="36" eb="38">
      <t>シンセイ</t>
    </rPh>
    <rPh sb="47" eb="49">
      <t>シンセイ</t>
    </rPh>
    <rPh sb="84" eb="86">
      <t>キニュウ</t>
    </rPh>
    <phoneticPr fontId="21"/>
  </si>
  <si>
    <t>●本会特認事業（内訳）</t>
    <rPh sb="1" eb="3">
      <t>ホンカイ</t>
    </rPh>
    <rPh sb="3" eb="5">
      <t>トクニン</t>
    </rPh>
    <rPh sb="5" eb="7">
      <t>ジギョウ</t>
    </rPh>
    <rPh sb="8" eb="10">
      <t>ウチワケ</t>
    </rPh>
    <phoneticPr fontId="21"/>
  </si>
  <si>
    <t>（単位：円）</t>
  </si>
  <si>
    <t>①園地管理軌道施設の整備</t>
    <rPh sb="1" eb="3">
      <t>エンチ</t>
    </rPh>
    <rPh sb="3" eb="5">
      <t>カンリ</t>
    </rPh>
    <rPh sb="5" eb="7">
      <t>キドウ</t>
    </rPh>
    <rPh sb="7" eb="9">
      <t>シセツ</t>
    </rPh>
    <rPh sb="10" eb="12">
      <t>セイビ</t>
    </rPh>
    <phoneticPr fontId="21"/>
  </si>
  <si>
    <t xml:space="preserve">合　　　　計 </t>
    <phoneticPr fontId="21"/>
  </si>
  <si>
    <t>ぶどう</t>
    <phoneticPr fontId="21"/>
  </si>
  <si>
    <t>おうとう</t>
    <phoneticPr fontId="21"/>
  </si>
  <si>
    <t>すもも</t>
    <phoneticPr fontId="21"/>
  </si>
  <si>
    <t>注：上記の表に準ずる。</t>
    <rPh sb="0" eb="1">
      <t>チュウ</t>
    </rPh>
    <rPh sb="2" eb="4">
      <t>ジョウキ</t>
    </rPh>
    <rPh sb="5" eb="6">
      <t>ヒョウ</t>
    </rPh>
    <rPh sb="7" eb="8">
      <t>ジュン</t>
    </rPh>
    <phoneticPr fontId="21"/>
  </si>
  <si>
    <r>
      <t>●果樹経営支援対策事業（整備事業）　　（　</t>
    </r>
    <r>
      <rPr>
        <sz val="14"/>
        <color rgb="FFFF0000"/>
        <rFont val="ＭＳ Ｐゴシック"/>
        <family val="3"/>
        <charset val="128"/>
      </rPr>
      <t>計画</t>
    </r>
    <r>
      <rPr>
        <sz val="14"/>
        <rFont val="ＭＳ Ｐゴシック"/>
        <family val="3"/>
        <charset val="128"/>
      </rPr>
      <t>　）</t>
    </r>
    <rPh sb="21" eb="23">
      <t>ケイカク</t>
    </rPh>
    <phoneticPr fontId="21"/>
  </si>
  <si>
    <r>
      <t>●果樹経営支援対策事業（整備事業）　　（　</t>
    </r>
    <r>
      <rPr>
        <sz val="14"/>
        <color rgb="FFFF0000"/>
        <rFont val="ＭＳ Ｐゴシック"/>
        <family val="3"/>
        <charset val="128"/>
      </rPr>
      <t>実績</t>
    </r>
    <r>
      <rPr>
        <sz val="14"/>
        <rFont val="ＭＳ Ｐゴシック"/>
        <family val="3"/>
        <charset val="128"/>
      </rPr>
      <t>　）</t>
    </r>
    <rPh sb="21" eb="23">
      <t>ジッセキ</t>
    </rPh>
    <phoneticPr fontId="21"/>
  </si>
  <si>
    <r>
      <t>●小規模園地整備事業（内訳） 　　 （　</t>
    </r>
    <r>
      <rPr>
        <sz val="11"/>
        <color rgb="FFFF0000"/>
        <rFont val="ＭＳ Ｐゴシック"/>
        <family val="3"/>
        <charset val="128"/>
      </rPr>
      <t>計画</t>
    </r>
    <r>
      <rPr>
        <sz val="11"/>
        <color theme="1"/>
        <rFont val="ＭＳ Ｐゴシック"/>
        <family val="3"/>
        <charset val="128"/>
      </rPr>
      <t>　）</t>
    </r>
    <rPh sb="1" eb="2">
      <t>コ</t>
    </rPh>
    <rPh sb="2" eb="4">
      <t>キボ</t>
    </rPh>
    <rPh sb="4" eb="6">
      <t>エンチ</t>
    </rPh>
    <rPh sb="6" eb="8">
      <t>セイビ</t>
    </rPh>
    <rPh sb="8" eb="10">
      <t>ジギョウ</t>
    </rPh>
    <rPh sb="11" eb="13">
      <t>ウチワケ</t>
    </rPh>
    <rPh sb="20" eb="22">
      <t>ケイカク</t>
    </rPh>
    <phoneticPr fontId="21"/>
  </si>
  <si>
    <r>
      <t>●小規模園地整備事業（内訳） 　　 （　</t>
    </r>
    <r>
      <rPr>
        <sz val="11"/>
        <color rgb="FFFF0000"/>
        <rFont val="ＭＳ Ｐゴシック"/>
        <family val="3"/>
        <charset val="128"/>
      </rPr>
      <t>実績</t>
    </r>
    <r>
      <rPr>
        <sz val="11"/>
        <color theme="1"/>
        <rFont val="ＭＳ Ｐゴシック"/>
        <family val="3"/>
        <charset val="128"/>
      </rPr>
      <t>　）</t>
    </r>
    <rPh sb="1" eb="2">
      <t>コ</t>
    </rPh>
    <rPh sb="2" eb="4">
      <t>キボ</t>
    </rPh>
    <rPh sb="4" eb="6">
      <t>エンチ</t>
    </rPh>
    <rPh sb="6" eb="8">
      <t>セイビ</t>
    </rPh>
    <rPh sb="8" eb="10">
      <t>ジギョウ</t>
    </rPh>
    <rPh sb="11" eb="13">
      <t>ウチワケ</t>
    </rPh>
    <rPh sb="20" eb="22">
      <t>ジッセキ</t>
    </rPh>
    <phoneticPr fontId="21"/>
  </si>
  <si>
    <t>品目</t>
    <rPh sb="0" eb="2">
      <t>ヒンモク</t>
    </rPh>
    <phoneticPr fontId="1"/>
  </si>
  <si>
    <t>（栽培区分）</t>
    <rPh sb="1" eb="3">
      <t>サイバイ</t>
    </rPh>
    <rPh sb="3" eb="5">
      <t>クブン</t>
    </rPh>
    <phoneticPr fontId="1"/>
  </si>
  <si>
    <t>品種</t>
    <rPh sb="0" eb="2">
      <t>ヒンシュ</t>
    </rPh>
    <phoneticPr fontId="1"/>
  </si>
  <si>
    <t>②防霜設備の整備</t>
    <phoneticPr fontId="21"/>
  </si>
  <si>
    <t>③防風設備の整備</t>
    <rPh sb="2" eb="3">
      <t>カゼ</t>
    </rPh>
    <phoneticPr fontId="21"/>
  </si>
  <si>
    <t>都道府県</t>
    <rPh sb="0" eb="4">
      <t>トドウフケン</t>
    </rPh>
    <phoneticPr fontId="1"/>
  </si>
  <si>
    <t>福島県</t>
    <rPh sb="0" eb="2">
      <t>フクシマ</t>
    </rPh>
    <rPh sb="2" eb="3">
      <t>ケン</t>
    </rPh>
    <phoneticPr fontId="1"/>
  </si>
  <si>
    <t>区　分</t>
    <rPh sb="0" eb="1">
      <t>ク</t>
    </rPh>
    <rPh sb="2" eb="3">
      <t>ブン</t>
    </rPh>
    <phoneticPr fontId="1"/>
  </si>
  <si>
    <t>総　合　計</t>
    <rPh sb="0" eb="1">
      <t>ソウ</t>
    </rPh>
    <rPh sb="2" eb="3">
      <t>ゴウ</t>
    </rPh>
    <rPh sb="4" eb="5">
      <t>ケイ</t>
    </rPh>
    <phoneticPr fontId="1"/>
  </si>
  <si>
    <t>整備事業</t>
    <rPh sb="0" eb="2">
      <t>セイビ</t>
    </rPh>
    <rPh sb="2" eb="4">
      <t>ジギョウ</t>
    </rPh>
    <phoneticPr fontId="1"/>
  </si>
  <si>
    <t>計</t>
    <rPh sb="0" eb="1">
      <t>ケイ</t>
    </rPh>
    <phoneticPr fontId="1"/>
  </si>
  <si>
    <t>　　定　額</t>
    <rPh sb="2" eb="3">
      <t>サダム</t>
    </rPh>
    <rPh sb="4" eb="5">
      <t>ガク</t>
    </rPh>
    <phoneticPr fontId="1"/>
  </si>
  <si>
    <t>　　定　率</t>
    <rPh sb="2" eb="3">
      <t>サダム</t>
    </rPh>
    <rPh sb="4" eb="5">
      <t>リツ</t>
    </rPh>
    <phoneticPr fontId="1"/>
  </si>
  <si>
    <t>果樹未収益期間支援事業</t>
    <rPh sb="0" eb="2">
      <t>カジュ</t>
    </rPh>
    <rPh sb="2" eb="5">
      <t>ミシュウエキ</t>
    </rPh>
    <rPh sb="5" eb="7">
      <t>キカン</t>
    </rPh>
    <rPh sb="7" eb="9">
      <t>シエン</t>
    </rPh>
    <rPh sb="9" eb="11">
      <t>ジギョウ</t>
    </rPh>
    <phoneticPr fontId="1"/>
  </si>
  <si>
    <t>合　計</t>
    <rPh sb="0" eb="1">
      <t>ゴウ</t>
    </rPh>
    <rPh sb="2" eb="3">
      <t>ケイ</t>
    </rPh>
    <phoneticPr fontId="1"/>
  </si>
  <si>
    <t>初年度
完了（予定）分</t>
    <rPh sb="0" eb="1">
      <t>ハツ</t>
    </rPh>
    <rPh sb="1" eb="3">
      <t>ネンド</t>
    </rPh>
    <phoneticPr fontId="21"/>
  </si>
  <si>
    <t>補助金</t>
  </si>
  <si>
    <t>面 積</t>
  </si>
  <si>
    <t xml:space="preserve"> 園地数</t>
    <rPh sb="1" eb="2">
      <t>エン</t>
    </rPh>
    <rPh sb="2" eb="3">
      <t>チ</t>
    </rPh>
    <rPh sb="3" eb="4">
      <t>スウ</t>
    </rPh>
    <phoneticPr fontId="21"/>
  </si>
  <si>
    <r>
      <t>（令和</t>
    </r>
    <r>
      <rPr>
        <sz val="14"/>
        <color rgb="FFFF0000"/>
        <rFont val="ＭＳ Ｐゴシック"/>
        <family val="3"/>
        <charset val="128"/>
      </rPr>
      <t>〇</t>
    </r>
    <r>
      <rPr>
        <sz val="14"/>
        <color theme="1"/>
        <rFont val="ＭＳ Ｐゴシック"/>
        <family val="3"/>
        <charset val="128"/>
      </rPr>
      <t>年度第</t>
    </r>
    <r>
      <rPr>
        <sz val="14"/>
        <color rgb="FFFF0000"/>
        <rFont val="ＭＳ Ｐゴシック"/>
        <family val="3"/>
        <charset val="128"/>
      </rPr>
      <t>〇</t>
    </r>
    <r>
      <rPr>
        <sz val="14"/>
        <color theme="1"/>
        <rFont val="ＭＳ Ｐゴシック"/>
        <family val="3"/>
        <charset val="128"/>
      </rPr>
      <t>次）</t>
    </r>
    <phoneticPr fontId="1"/>
  </si>
  <si>
    <t>実施者</t>
    <rPh sb="0" eb="2">
      <t>ジッシ</t>
    </rPh>
    <rPh sb="2" eb="3">
      <t>シャ</t>
    </rPh>
    <phoneticPr fontId="1"/>
  </si>
  <si>
    <t>基準</t>
    <rPh sb="0" eb="2">
      <t>キジュン</t>
    </rPh>
    <phoneticPr fontId="1"/>
  </si>
  <si>
    <t>判定</t>
    <rPh sb="0" eb="2">
      <t>ハンテイ</t>
    </rPh>
    <phoneticPr fontId="1"/>
  </si>
  <si>
    <t>改　植</t>
    <rPh sb="0" eb="1">
      <t>カイ</t>
    </rPh>
    <rPh sb="2" eb="3">
      <t>ショク</t>
    </rPh>
    <phoneticPr fontId="1"/>
  </si>
  <si>
    <t>新　植</t>
    <rPh sb="0" eb="1">
      <t>シン</t>
    </rPh>
    <rPh sb="2" eb="3">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</si>
</sst>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8" x14ac:knownFonts="1">
    <font>
      <sz val="11"/>
      <color theme="1"/>
      <name val="ＭＳ 明朝"/>
      <family val="2"/>
      <charset val="128"/>
    </font>
    <font>
      <sz val="6"/>
      <name val="ＭＳ 明朝"/>
      <family val="2"/>
      <charset val="128"/>
    </font>
    <font>
      <sz val="10"/>
      <color theme="1"/>
      <name val="ＭＳ ゴシック"/>
      <family val="3"/>
      <charset val="128"/>
    </font>
    <font>
      <sz val="10"/>
      <color theme="1"/>
      <name val="ＭＳ 明朝"/>
      <family val="2"/>
      <charset val="128"/>
    </font>
    <font>
      <sz val="8"/>
      <color theme="1"/>
      <name val="ＭＳ 明朝"/>
      <family val="2"/>
      <charset val="128"/>
    </font>
    <font>
      <sz val="9"/>
      <color theme="1"/>
      <name val="ＭＳ ゴシック"/>
      <family val="3"/>
      <charset val="128"/>
    </font>
    <font>
      <sz val="11"/>
      <color theme="1"/>
      <name val="ＭＳ 明朝"/>
      <family val="2"/>
      <charset val="128"/>
    </font>
    <font>
      <sz val="10"/>
      <color theme="1"/>
      <name val="ＭＳ 明朝"/>
      <family val="1"/>
      <charset val="128"/>
    </font>
    <font>
      <sz val="10"/>
      <color rgb="FFFF0000"/>
      <name val="ＭＳ 明朝"/>
      <family val="1"/>
      <charset val="128"/>
    </font>
    <font>
      <strike/>
      <sz val="10"/>
      <color rgb="FFFF0000"/>
      <name val="ＭＳ 明朝"/>
      <family val="1"/>
      <charset val="128"/>
    </font>
    <font>
      <sz val="10"/>
      <name val="ＭＳ 明朝"/>
      <family val="1"/>
      <charset val="128"/>
    </font>
    <font>
      <sz val="7"/>
      <color theme="1"/>
      <name val="ＭＳ ゴシック"/>
      <family val="3"/>
      <charset val="128"/>
    </font>
    <font>
      <strike/>
      <sz val="10"/>
      <color rgb="FFFF0000"/>
      <name val="ＭＳ 明朝"/>
      <family val="2"/>
      <charset val="128"/>
    </font>
    <font>
      <b/>
      <sz val="12"/>
      <color theme="1"/>
      <name val="ＭＳ ゴシック"/>
      <family val="3"/>
      <charset val="128"/>
    </font>
    <font>
      <sz val="10"/>
      <color theme="1"/>
      <name val="Lucida Sans"/>
      <family val="2"/>
    </font>
    <font>
      <sz val="12"/>
      <color theme="1"/>
      <name val="Lucida Sans"/>
      <family val="2"/>
    </font>
    <font>
      <b/>
      <sz val="12"/>
      <color theme="1"/>
      <name val="Lucida Sans"/>
      <family val="2"/>
    </font>
    <font>
      <sz val="7"/>
      <color theme="1"/>
      <name val="Lucida Sans"/>
      <family val="2"/>
    </font>
    <font>
      <sz val="8"/>
      <color theme="1"/>
      <name val="Lucida Sans"/>
      <family val="2"/>
    </font>
    <font>
      <sz val="9"/>
      <color theme="1"/>
      <name val="Lucida Sans"/>
      <family val="2"/>
    </font>
    <font>
      <sz val="11"/>
      <color theme="1"/>
      <name val="ＭＳ ゴシック"/>
      <family val="3"/>
      <charset val="128"/>
    </font>
    <font>
      <sz val="6"/>
      <name val="ＭＳ Ｐゴシック"/>
      <family val="3"/>
      <charset val="128"/>
    </font>
    <font>
      <sz val="10"/>
      <color theme="1"/>
      <name val="ＭＳ Ｐゴシック"/>
      <family val="3"/>
      <charset val="128"/>
    </font>
    <font>
      <sz val="10"/>
      <color theme="3"/>
      <name val="Lucida Sans"/>
      <family val="2"/>
    </font>
    <font>
      <sz val="11"/>
      <name val="ＭＳ ゴシック"/>
      <family val="3"/>
      <charset val="128"/>
    </font>
    <font>
      <sz val="10"/>
      <color rgb="FFFF0000"/>
      <name val="Lucida Sans"/>
      <family val="2"/>
    </font>
    <font>
      <sz val="16"/>
      <color theme="1"/>
      <name val="ＭＳ ゴシック"/>
      <family val="3"/>
      <charset val="128"/>
    </font>
    <font>
      <sz val="10"/>
      <name val="Lucida Sans"/>
      <family val="2"/>
    </font>
    <font>
      <sz val="10"/>
      <name val="ＭＳ ゴシック"/>
      <family val="3"/>
      <charset val="128"/>
    </font>
    <font>
      <sz val="12"/>
      <color rgb="FFFF0000"/>
      <name val="Lucida Sans"/>
      <family val="2"/>
    </font>
    <font>
      <sz val="12"/>
      <name val="Lucida Sans"/>
      <family val="2"/>
    </font>
    <font>
      <sz val="10"/>
      <name val="ＭＳ Ｐゴシック"/>
      <family val="3"/>
      <charset val="128"/>
    </font>
    <font>
      <sz val="11"/>
      <color theme="1"/>
      <name val="Lucida Sans"/>
      <family val="2"/>
    </font>
    <font>
      <sz val="11"/>
      <color theme="1"/>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sz val="14"/>
      <color theme="1"/>
      <name val="ＭＳ Ｐゴシック"/>
      <family val="3"/>
      <charset val="128"/>
    </font>
    <font>
      <sz val="9"/>
      <color theme="1"/>
      <name val="ＭＳ Ｐゴシック"/>
      <family val="3"/>
      <charset val="128"/>
    </font>
    <font>
      <sz val="9"/>
      <name val="Lucida Sans"/>
      <family val="2"/>
    </font>
  </fonts>
  <fills count="12">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8" tint="0.599963377788628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2" tint="-9.9948118533890809E-2"/>
        <bgColor indexed="64"/>
      </patternFill>
    </fill>
    <fill>
      <patternFill patternType="solid">
        <fgColor theme="2" tint="-9.9978637043366805E-2"/>
        <bgColor indexed="64"/>
      </patternFill>
    </fill>
  </fills>
  <borders count="194">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style="medium">
        <color auto="1"/>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auto="1"/>
      </right>
      <top style="thin">
        <color auto="1"/>
      </top>
      <bottom/>
      <diagonal/>
    </border>
    <border>
      <left style="medium">
        <color auto="1"/>
      </left>
      <right/>
      <top style="thin">
        <color auto="1"/>
      </top>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bottom/>
      <diagonal/>
    </border>
    <border>
      <left/>
      <right style="medium">
        <color indexed="64"/>
      </right>
      <top/>
      <bottom style="thin">
        <color auto="1"/>
      </bottom>
      <diagonal/>
    </border>
    <border>
      <left style="thin">
        <color indexed="64"/>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medium">
        <color auto="1"/>
      </top>
      <bottom/>
      <diagonal/>
    </border>
    <border>
      <left/>
      <right style="medium">
        <color indexed="64"/>
      </right>
      <top style="medium">
        <color auto="1"/>
      </top>
      <bottom/>
      <diagonal/>
    </border>
    <border>
      <left/>
      <right style="medium">
        <color indexed="64"/>
      </right>
      <top/>
      <bottom/>
      <diagonal/>
    </border>
    <border>
      <left/>
      <right style="medium">
        <color indexed="64"/>
      </right>
      <top style="thin">
        <color auto="1"/>
      </top>
      <bottom style="medium">
        <color indexed="64"/>
      </bottom>
      <diagonal/>
    </border>
    <border>
      <left/>
      <right/>
      <top style="thin">
        <color auto="1"/>
      </top>
      <bottom/>
      <diagonal/>
    </border>
    <border>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right style="thin">
        <color auto="1"/>
      </right>
      <top style="medium">
        <color auto="1"/>
      </top>
      <bottom/>
      <diagonal/>
    </border>
    <border>
      <left style="medium">
        <color auto="1"/>
      </left>
      <right/>
      <top style="hair">
        <color auto="1"/>
      </top>
      <bottom style="thin">
        <color indexed="64"/>
      </bottom>
      <diagonal/>
    </border>
    <border>
      <left/>
      <right/>
      <top style="thin">
        <color auto="1"/>
      </top>
      <bottom style="medium">
        <color auto="1"/>
      </bottom>
      <diagonal/>
    </border>
    <border>
      <left style="medium">
        <color auto="1"/>
      </left>
      <right style="medium">
        <color auto="1"/>
      </right>
      <top style="thin">
        <color auto="1"/>
      </top>
      <bottom style="thin">
        <color indexed="64"/>
      </bottom>
      <diagonal/>
    </border>
    <border>
      <left/>
      <right style="thin">
        <color indexed="64"/>
      </right>
      <top/>
      <bottom style="thin">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thin">
        <color auto="1"/>
      </bottom>
      <diagonal/>
    </border>
    <border>
      <left style="thin">
        <color indexed="64"/>
      </left>
      <right/>
      <top style="medium">
        <color auto="1"/>
      </top>
      <bottom style="hair">
        <color auto="1"/>
      </bottom>
      <diagonal/>
    </border>
    <border>
      <left style="thin">
        <color indexed="64"/>
      </left>
      <right/>
      <top style="hair">
        <color auto="1"/>
      </top>
      <bottom style="thin">
        <color auto="1"/>
      </bottom>
      <diagonal/>
    </border>
    <border>
      <left style="thin">
        <color indexed="64"/>
      </left>
      <right style="thin">
        <color indexed="64"/>
      </right>
      <top style="thin">
        <color indexed="64"/>
      </top>
      <bottom style="hair">
        <color indexed="64"/>
      </bottom>
      <diagonal/>
    </border>
    <border diagonalUp="1">
      <left style="thin">
        <color auto="1"/>
      </left>
      <right style="thin">
        <color auto="1"/>
      </right>
      <top style="thin">
        <color auto="1"/>
      </top>
      <bottom style="thin">
        <color auto="1"/>
      </bottom>
      <diagonal style="thin">
        <color auto="1"/>
      </diagonal>
    </border>
    <border>
      <left style="hair">
        <color auto="1"/>
      </left>
      <right/>
      <top style="thin">
        <color auto="1"/>
      </top>
      <bottom/>
      <diagonal/>
    </border>
    <border>
      <left style="thin">
        <color indexed="64"/>
      </left>
      <right style="hair">
        <color auto="1"/>
      </right>
      <top style="thin">
        <color auto="1"/>
      </top>
      <bottom/>
      <diagonal/>
    </border>
    <border>
      <left style="hair">
        <color auto="1"/>
      </left>
      <right/>
      <top/>
      <bottom/>
      <diagonal/>
    </border>
    <border>
      <left style="thin">
        <color auto="1"/>
      </left>
      <right style="hair">
        <color auto="1"/>
      </right>
      <top/>
      <bottom/>
      <diagonal/>
    </border>
    <border>
      <left style="hair">
        <color auto="1"/>
      </left>
      <right style="thin">
        <color auto="1"/>
      </right>
      <top style="thin">
        <color auto="1"/>
      </top>
      <bottom/>
      <diagonal/>
    </border>
    <border>
      <left style="hair">
        <color auto="1"/>
      </left>
      <right style="thin">
        <color auto="1"/>
      </right>
      <top/>
      <bottom/>
      <diagonal/>
    </border>
    <border>
      <left style="medium">
        <color auto="1"/>
      </left>
      <right/>
      <top/>
      <bottom style="hair">
        <color auto="1"/>
      </bottom>
      <diagonal/>
    </border>
    <border>
      <left style="thin">
        <color auto="1"/>
      </left>
      <right/>
      <top style="medium">
        <color auto="1"/>
      </top>
      <bottom/>
      <diagonal/>
    </border>
    <border>
      <left style="medium">
        <color auto="1"/>
      </left>
      <right/>
      <top style="hair">
        <color auto="1"/>
      </top>
      <bottom/>
      <diagonal/>
    </border>
    <border>
      <left style="thin">
        <color auto="1"/>
      </left>
      <right style="thin">
        <color auto="1"/>
      </right>
      <top style="hair">
        <color auto="1"/>
      </top>
      <bottom/>
      <diagonal/>
    </border>
    <border>
      <left style="medium">
        <color indexed="64"/>
      </left>
      <right style="medium">
        <color indexed="64"/>
      </right>
      <top/>
      <bottom style="hair">
        <color auto="1"/>
      </bottom>
      <diagonal/>
    </border>
    <border>
      <left style="medium">
        <color auto="1"/>
      </left>
      <right style="thin">
        <color indexed="64"/>
      </right>
      <top/>
      <bottom style="hair">
        <color auto="1"/>
      </bottom>
      <diagonal/>
    </border>
    <border>
      <left/>
      <right style="thin">
        <color auto="1"/>
      </right>
      <top style="thin">
        <color auto="1"/>
      </top>
      <bottom style="hair">
        <color auto="1"/>
      </bottom>
      <diagonal/>
    </border>
    <border>
      <left style="medium">
        <color auto="1"/>
      </left>
      <right/>
      <top style="thin">
        <color auto="1"/>
      </top>
      <bottom style="hair">
        <color auto="1"/>
      </bottom>
      <diagonal/>
    </border>
    <border>
      <left style="thin">
        <color auto="1"/>
      </left>
      <right style="medium">
        <color indexed="64"/>
      </right>
      <top style="thin">
        <color auto="1"/>
      </top>
      <bottom style="hair">
        <color auto="1"/>
      </bottom>
      <diagonal/>
    </border>
    <border>
      <left style="medium">
        <color indexed="64"/>
      </left>
      <right style="medium">
        <color indexed="64"/>
      </right>
      <top style="thin">
        <color auto="1"/>
      </top>
      <bottom style="hair">
        <color auto="1"/>
      </bottom>
      <diagonal/>
    </border>
    <border>
      <left style="thin">
        <color auto="1"/>
      </left>
      <right/>
      <top style="thin">
        <color auto="1"/>
      </top>
      <bottom style="hair">
        <color auto="1"/>
      </bottom>
      <diagonal/>
    </border>
    <border>
      <left style="medium">
        <color auto="1"/>
      </left>
      <right style="thin">
        <color indexed="64"/>
      </right>
      <top style="thin">
        <color auto="1"/>
      </top>
      <bottom style="hair">
        <color auto="1"/>
      </bottom>
      <diagonal/>
    </border>
    <border>
      <left/>
      <right style="medium">
        <color indexed="64"/>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medium">
        <color indexed="64"/>
      </right>
      <top style="hair">
        <color auto="1"/>
      </top>
      <bottom style="thin">
        <color auto="1"/>
      </bottom>
      <diagonal/>
    </border>
    <border>
      <left style="medium">
        <color indexed="64"/>
      </left>
      <right style="medium">
        <color indexed="64"/>
      </right>
      <top style="hair">
        <color auto="1"/>
      </top>
      <bottom style="thin">
        <color auto="1"/>
      </bottom>
      <diagonal/>
    </border>
    <border>
      <left style="medium">
        <color auto="1"/>
      </left>
      <right style="thin">
        <color indexed="64"/>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diagonal/>
    </border>
    <border>
      <left style="thin">
        <color auto="1"/>
      </left>
      <right style="medium">
        <color indexed="64"/>
      </right>
      <top style="hair">
        <color auto="1"/>
      </top>
      <bottom/>
      <diagonal/>
    </border>
    <border>
      <left style="medium">
        <color indexed="64"/>
      </left>
      <right style="medium">
        <color indexed="64"/>
      </right>
      <top style="hair">
        <color auto="1"/>
      </top>
      <bottom/>
      <diagonal/>
    </border>
    <border>
      <left style="medium">
        <color auto="1"/>
      </left>
      <right style="thin">
        <color indexed="64"/>
      </right>
      <top style="hair">
        <color auto="1"/>
      </top>
      <bottom/>
      <diagonal/>
    </border>
    <border>
      <left style="thin">
        <color auto="1"/>
      </left>
      <right/>
      <top style="hair">
        <color auto="1"/>
      </top>
      <bottom/>
      <diagonal/>
    </border>
    <border>
      <left/>
      <right style="medium">
        <color indexed="64"/>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medium">
        <color auto="1"/>
      </right>
      <top style="medium">
        <color auto="1"/>
      </top>
      <bottom/>
      <diagonal/>
    </border>
    <border>
      <left style="thin">
        <color indexed="64"/>
      </left>
      <right style="medium">
        <color auto="1"/>
      </right>
      <top/>
      <bottom style="thin">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hair">
        <color auto="1"/>
      </top>
      <bottom style="medium">
        <color auto="1"/>
      </bottom>
      <diagonal/>
    </border>
    <border>
      <left/>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indexed="64"/>
      </left>
      <right style="thin">
        <color auto="1"/>
      </right>
      <top style="medium">
        <color auto="1"/>
      </top>
      <bottom style="hair">
        <color auto="1"/>
      </bottom>
      <diagonal/>
    </border>
    <border>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auto="1"/>
      </top>
      <bottom style="medium">
        <color indexed="64"/>
      </bottom>
      <diagonal/>
    </border>
    <border>
      <left style="thin">
        <color auto="1"/>
      </left>
      <right style="medium">
        <color auto="1"/>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auto="1"/>
      </left>
      <right style="thin">
        <color auto="1"/>
      </right>
      <top style="hair">
        <color auto="1"/>
      </top>
      <bottom style="medium">
        <color indexed="64"/>
      </bottom>
      <diagonal/>
    </border>
    <border>
      <left/>
      <right style="thin">
        <color auto="1"/>
      </right>
      <top style="hair">
        <color auto="1"/>
      </top>
      <bottom style="medium">
        <color indexed="64"/>
      </bottom>
      <diagonal/>
    </border>
    <border>
      <left style="hair">
        <color auto="1"/>
      </left>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hair">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right/>
      <top style="medium">
        <color auto="1"/>
      </top>
      <bottom style="medium">
        <color indexed="64"/>
      </bottom>
      <diagonal/>
    </border>
    <border>
      <left style="medium">
        <color indexed="64"/>
      </left>
      <right style="medium">
        <color indexed="64"/>
      </right>
      <top style="medium">
        <color auto="1"/>
      </top>
      <bottom style="medium">
        <color indexed="64"/>
      </bottom>
      <diagonal/>
    </border>
    <border>
      <left style="medium">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hair">
        <color auto="1"/>
      </left>
      <right/>
      <top style="medium">
        <color auto="1"/>
      </top>
      <bottom style="medium">
        <color indexed="64"/>
      </bottom>
      <diagonal/>
    </border>
    <border>
      <left style="thin">
        <color auto="1"/>
      </left>
      <right style="hair">
        <color auto="1"/>
      </right>
      <top style="medium">
        <color auto="1"/>
      </top>
      <bottom style="medium">
        <color indexed="64"/>
      </bottom>
      <diagonal/>
    </border>
    <border>
      <left/>
      <right style="medium">
        <color indexed="64"/>
      </right>
      <top style="medium">
        <color auto="1"/>
      </top>
      <bottom style="medium">
        <color indexed="64"/>
      </bottom>
      <diagonal/>
    </border>
    <border>
      <left style="hair">
        <color auto="1"/>
      </left>
      <right style="medium">
        <color indexed="64"/>
      </right>
      <top style="medium">
        <color auto="1"/>
      </top>
      <bottom style="medium">
        <color auto="1"/>
      </bottom>
      <diagonal/>
    </border>
    <border>
      <left style="hair">
        <color auto="1"/>
      </left>
      <right style="thin">
        <color auto="1"/>
      </right>
      <top style="medium">
        <color auto="1"/>
      </top>
      <bottom/>
      <diagonal/>
    </border>
    <border>
      <left style="thin">
        <color auto="1"/>
      </left>
      <right style="medium">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hair">
        <color auto="1"/>
      </left>
      <right style="thin">
        <color auto="1"/>
      </right>
      <top/>
      <bottom style="medium">
        <color auto="1"/>
      </bottom>
      <diagonal/>
    </border>
    <border>
      <left style="hair">
        <color auto="1"/>
      </left>
      <right style="medium">
        <color auto="1"/>
      </right>
      <top style="medium">
        <color auto="1"/>
      </top>
      <bottom/>
      <diagonal/>
    </border>
    <border>
      <left style="hair">
        <color auto="1"/>
      </left>
      <right style="medium">
        <color auto="1"/>
      </right>
      <top style="hair">
        <color auto="1"/>
      </top>
      <bottom style="medium">
        <color indexed="64"/>
      </bottom>
      <diagonal/>
    </border>
    <border>
      <left style="hair">
        <color auto="1"/>
      </left>
      <right style="medium">
        <color auto="1"/>
      </right>
      <top style="medium">
        <color auto="1"/>
      </top>
      <bottom style="hair">
        <color auto="1"/>
      </bottom>
      <diagonal/>
    </border>
    <border>
      <left style="hair">
        <color auto="1"/>
      </left>
      <right style="medium">
        <color auto="1"/>
      </right>
      <top/>
      <bottom style="medium">
        <color auto="1"/>
      </bottom>
      <diagonal/>
    </border>
    <border>
      <left style="thin">
        <color auto="1"/>
      </left>
      <right style="hair">
        <color auto="1"/>
      </right>
      <top/>
      <bottom style="medium">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auto="1"/>
      </left>
      <right style="thin">
        <color auto="1"/>
      </right>
      <top/>
      <bottom style="thin">
        <color indexed="64"/>
      </bottom>
      <diagonal/>
    </border>
    <border>
      <left style="hair">
        <color indexed="64"/>
      </left>
      <right/>
      <top style="thin">
        <color auto="1"/>
      </top>
      <bottom style="thin">
        <color auto="1"/>
      </bottom>
      <diagonal/>
    </border>
    <border>
      <left style="hair">
        <color auto="1"/>
      </left>
      <right style="thin">
        <color indexed="64"/>
      </right>
      <top/>
      <bottom style="thin">
        <color auto="1"/>
      </bottom>
      <diagonal/>
    </border>
    <border>
      <left style="thin">
        <color indexed="64"/>
      </left>
      <right style="hair">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hair">
        <color auto="1"/>
      </top>
      <bottom style="thin">
        <color auto="1"/>
      </bottom>
      <diagonal/>
    </border>
    <border>
      <left style="thin">
        <color auto="1"/>
      </left>
      <right style="thick">
        <color auto="1"/>
      </right>
      <top style="hair">
        <color auto="1"/>
      </top>
      <bottom style="thin">
        <color auto="1"/>
      </bottom>
      <diagonal/>
    </border>
    <border>
      <left style="thick">
        <color auto="1"/>
      </left>
      <right style="thin">
        <color auto="1"/>
      </right>
      <top style="thin">
        <color auto="1"/>
      </top>
      <bottom style="hair">
        <color auto="1"/>
      </bottom>
      <diagonal/>
    </border>
    <border>
      <left style="thin">
        <color auto="1"/>
      </left>
      <right style="thick">
        <color auto="1"/>
      </right>
      <top style="thin">
        <color auto="1"/>
      </top>
      <bottom style="hair">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20">
    <xf numFmtId="0" fontId="0" fillId="0" borderId="0" xfId="0">
      <alignment vertical="center"/>
    </xf>
    <xf numFmtId="0" fontId="2" fillId="0" borderId="0" xfId="0" applyFont="1">
      <alignment vertical="center"/>
    </xf>
    <xf numFmtId="0" fontId="2" fillId="0" borderId="21" xfId="0" applyFont="1" applyBorder="1">
      <alignment vertical="center"/>
    </xf>
    <xf numFmtId="0" fontId="2" fillId="0" borderId="21" xfId="0" applyFont="1" applyFill="1" applyBorder="1" applyAlignment="1">
      <alignment horizontal="righ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left" vertical="center"/>
    </xf>
    <xf numFmtId="0" fontId="3" fillId="0" borderId="50" xfId="0" applyFont="1" applyBorder="1" applyAlignment="1">
      <alignment horizontal="righ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right" vertical="top"/>
    </xf>
    <xf numFmtId="0" fontId="3" fillId="0" borderId="0" xfId="0" applyFont="1" applyAlignment="1">
      <alignment vertical="top" wrapText="1"/>
    </xf>
    <xf numFmtId="0" fontId="3" fillId="0" borderId="0" xfId="0" applyFont="1" applyAlignment="1">
      <alignment horizontal="left" vertical="top" wrapText="1"/>
    </xf>
    <xf numFmtId="0" fontId="12" fillId="0" borderId="0" xfId="0" applyFont="1" applyAlignment="1">
      <alignment vertical="top"/>
    </xf>
    <xf numFmtId="0" fontId="3" fillId="0" borderId="8" xfId="0" applyFont="1" applyBorder="1" applyAlignment="1">
      <alignment horizontal="center" vertical="top" shrinkToFit="1"/>
    </xf>
    <xf numFmtId="0" fontId="3" fillId="0" borderId="4" xfId="0" applyFont="1" applyBorder="1" applyAlignment="1">
      <alignment horizontal="center" vertical="top" shrinkToFit="1"/>
    </xf>
    <xf numFmtId="0" fontId="3" fillId="0" borderId="55" xfId="0" applyFont="1" applyBorder="1" applyAlignment="1">
      <alignment horizontal="left" vertical="center"/>
    </xf>
    <xf numFmtId="0" fontId="3" fillId="0" borderId="24" xfId="0" applyFont="1" applyBorder="1" applyAlignment="1">
      <alignment horizontal="left" vertical="center"/>
    </xf>
    <xf numFmtId="0" fontId="3" fillId="0" borderId="21"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lignment vertical="center"/>
    </xf>
    <xf numFmtId="0" fontId="15" fillId="0" borderId="0" xfId="0" applyFont="1" applyAlignment="1">
      <alignment vertical="center"/>
    </xf>
    <xf numFmtId="0" fontId="14" fillId="0" borderId="0" xfId="0" applyFont="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vertical="center"/>
    </xf>
    <xf numFmtId="0" fontId="14" fillId="0" borderId="11" xfId="0" applyFont="1" applyFill="1" applyBorder="1" applyAlignment="1">
      <alignment vertical="center"/>
    </xf>
    <xf numFmtId="0" fontId="14" fillId="0" borderId="0" xfId="0" applyFont="1" applyBorder="1">
      <alignment vertical="center"/>
    </xf>
    <xf numFmtId="0" fontId="14" fillId="0" borderId="0" xfId="0" applyFont="1" applyBorder="1" applyAlignment="1">
      <alignment vertical="center"/>
    </xf>
    <xf numFmtId="0" fontId="20" fillId="0" borderId="0" xfId="0" applyFont="1">
      <alignment vertical="center"/>
    </xf>
    <xf numFmtId="0" fontId="20" fillId="0" borderId="0" xfId="0" applyFont="1" applyFill="1">
      <alignment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wrapText="1"/>
    </xf>
    <xf numFmtId="0" fontId="14" fillId="0" borderId="32" xfId="0" applyFont="1" applyFill="1" applyBorder="1" applyAlignment="1">
      <alignment horizontal="center" vertical="center"/>
    </xf>
    <xf numFmtId="0" fontId="14" fillId="0" borderId="0" xfId="0" applyFont="1" applyFill="1">
      <alignment vertical="center"/>
    </xf>
    <xf numFmtId="0" fontId="19" fillId="0" borderId="20"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0" fillId="0" borderId="0" xfId="0" applyFont="1" applyAlignment="1">
      <alignment horizontal="center" vertical="center"/>
    </xf>
    <xf numFmtId="0" fontId="14" fillId="0" borderId="11" xfId="0" applyFont="1" applyBorder="1" applyAlignment="1">
      <alignment horizontal="center" vertical="center"/>
    </xf>
    <xf numFmtId="0" fontId="14" fillId="0" borderId="32" xfId="0" applyFont="1" applyFill="1" applyBorder="1" applyAlignment="1">
      <alignment horizontal="center" vertical="center" wrapText="1"/>
    </xf>
    <xf numFmtId="0" fontId="14" fillId="0" borderId="73" xfId="0" applyFont="1" applyBorder="1" applyAlignment="1">
      <alignment horizontal="center" vertical="center"/>
    </xf>
    <xf numFmtId="0" fontId="14" fillId="0" borderId="90" xfId="0" applyFont="1" applyBorder="1" applyAlignment="1">
      <alignment horizontal="center" vertical="center"/>
    </xf>
    <xf numFmtId="0" fontId="22" fillId="0" borderId="16" xfId="0" applyFont="1" applyBorder="1" applyAlignment="1">
      <alignment horizontal="center" vertical="center"/>
    </xf>
    <xf numFmtId="0" fontId="22" fillId="0" borderId="39" xfId="0" applyFont="1" applyBorder="1" applyAlignment="1">
      <alignment horizontal="center" vertical="center"/>
    </xf>
    <xf numFmtId="0" fontId="14" fillId="0" borderId="0" xfId="0" applyNumberFormat="1" applyFont="1">
      <alignment vertical="center"/>
    </xf>
    <xf numFmtId="0" fontId="14" fillId="4" borderId="15"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30" xfId="0" applyFont="1" applyBorder="1" applyAlignment="1">
      <alignment horizontal="center" vertical="center"/>
    </xf>
    <xf numFmtId="0" fontId="14" fillId="0" borderId="65" xfId="0" applyFont="1" applyBorder="1" applyAlignment="1">
      <alignment horizontal="center" vertical="center"/>
    </xf>
    <xf numFmtId="0" fontId="14" fillId="0" borderId="70" xfId="0" applyFont="1" applyBorder="1" applyAlignment="1">
      <alignment horizontal="center" vertical="center"/>
    </xf>
    <xf numFmtId="0" fontId="14" fillId="0" borderId="3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0" xfId="0" applyFont="1">
      <alignment vertical="center"/>
    </xf>
    <xf numFmtId="0" fontId="14" fillId="4" borderId="1" xfId="0" applyFont="1" applyFill="1" applyBorder="1" applyAlignment="1">
      <alignment vertical="center" shrinkToFit="1"/>
    </xf>
    <xf numFmtId="0" fontId="14" fillId="4" borderId="41" xfId="0" applyFont="1" applyFill="1" applyBorder="1" applyAlignment="1">
      <alignment vertical="center" shrinkToFit="1"/>
    </xf>
    <xf numFmtId="0" fontId="25" fillId="5" borderId="15"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5" fillId="5" borderId="47" xfId="0" applyFont="1" applyFill="1" applyBorder="1" applyAlignment="1">
      <alignment horizontal="center" vertical="center" shrinkToFit="1"/>
    </xf>
    <xf numFmtId="0" fontId="24" fillId="0" borderId="21" xfId="0" applyFont="1" applyBorder="1">
      <alignment vertical="center"/>
    </xf>
    <xf numFmtId="176" fontId="14" fillId="7" borderId="23" xfId="0" applyNumberFormat="1" applyFont="1" applyFill="1" applyBorder="1" applyAlignment="1">
      <alignment horizontal="center" vertical="center" shrinkToFit="1"/>
    </xf>
    <xf numFmtId="176" fontId="14" fillId="7" borderId="71" xfId="0" applyNumberFormat="1" applyFont="1" applyFill="1" applyBorder="1" applyAlignment="1">
      <alignment horizontal="center" vertical="center" shrinkToFit="1"/>
    </xf>
    <xf numFmtId="176" fontId="14" fillId="7" borderId="80" xfId="0" applyNumberFormat="1" applyFont="1" applyFill="1" applyBorder="1" applyAlignment="1">
      <alignment horizontal="center" vertical="center" shrinkToFit="1"/>
    </xf>
    <xf numFmtId="0" fontId="14" fillId="7" borderId="65" xfId="0" applyFont="1" applyFill="1" applyBorder="1" applyAlignment="1">
      <alignment horizontal="center" vertical="center"/>
    </xf>
    <xf numFmtId="0" fontId="14" fillId="7" borderId="87" xfId="0" applyFont="1" applyFill="1" applyBorder="1" applyAlignment="1">
      <alignment horizontal="center" vertical="center"/>
    </xf>
    <xf numFmtId="0" fontId="14" fillId="7" borderId="70" xfId="0" applyFont="1" applyFill="1" applyBorder="1" applyAlignment="1">
      <alignment horizontal="center" vertical="center"/>
    </xf>
    <xf numFmtId="0" fontId="14" fillId="7" borderId="71"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96" xfId="0" applyFont="1" applyFill="1" applyBorder="1" applyAlignment="1">
      <alignment horizontal="center" vertical="center"/>
    </xf>
    <xf numFmtId="0" fontId="14" fillId="0" borderId="97" xfId="0" applyFont="1" applyBorder="1">
      <alignmen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100" xfId="0" applyFont="1" applyBorder="1">
      <alignment vertical="center"/>
    </xf>
    <xf numFmtId="0" fontId="14" fillId="5" borderId="0" xfId="0" applyFont="1" applyFill="1" applyBorder="1">
      <alignment vertical="center"/>
    </xf>
    <xf numFmtId="0" fontId="22" fillId="0" borderId="0" xfId="0" applyFont="1" applyBorder="1" applyAlignment="1">
      <alignment horizontal="left" vertical="center"/>
    </xf>
    <xf numFmtId="0" fontId="14" fillId="0" borderId="101" xfId="0" applyFont="1" applyBorder="1" applyAlignment="1">
      <alignment vertical="center"/>
    </xf>
    <xf numFmtId="0" fontId="14" fillId="0" borderId="0" xfId="0" applyFont="1" applyBorder="1" applyAlignment="1">
      <alignment horizontal="left" vertical="center"/>
    </xf>
    <xf numFmtId="0" fontId="14" fillId="8" borderId="0" xfId="0" applyFont="1" applyFill="1" applyBorder="1">
      <alignment vertical="center"/>
    </xf>
    <xf numFmtId="0" fontId="14" fillId="0" borderId="101" xfId="0" applyFont="1" applyBorder="1">
      <alignment vertical="center"/>
    </xf>
    <xf numFmtId="0" fontId="14" fillId="7" borderId="0" xfId="0" applyFont="1" applyFill="1" applyBorder="1">
      <alignment vertical="center"/>
    </xf>
    <xf numFmtId="0" fontId="14" fillId="0" borderId="102" xfId="0" applyFont="1" applyBorder="1">
      <alignment vertical="center"/>
    </xf>
    <xf numFmtId="0" fontId="14" fillId="0" borderId="103" xfId="0" applyFont="1" applyBorder="1" applyAlignment="1">
      <alignment horizontal="center" vertical="center"/>
    </xf>
    <xf numFmtId="0" fontId="14" fillId="0" borderId="104" xfId="0" applyFont="1" applyBorder="1">
      <alignment vertical="center"/>
    </xf>
    <xf numFmtId="0" fontId="20" fillId="6" borderId="0" xfId="0" applyFont="1" applyFill="1" applyAlignment="1">
      <alignment horizontal="center" vertical="center"/>
    </xf>
    <xf numFmtId="0" fontId="26" fillId="6" borderId="0" xfId="0" applyFont="1" applyFill="1">
      <alignment vertical="center"/>
    </xf>
    <xf numFmtId="0" fontId="14" fillId="4" borderId="28" xfId="0" applyFont="1" applyFill="1" applyBorder="1" applyAlignment="1">
      <alignment vertical="center" shrinkToFit="1"/>
    </xf>
    <xf numFmtId="0" fontId="14" fillId="4" borderId="81" xfId="0" applyFont="1" applyFill="1" applyBorder="1" applyAlignment="1">
      <alignment vertical="center" shrinkToFit="1"/>
    </xf>
    <xf numFmtId="176" fontId="20" fillId="6" borderId="0" xfId="0" applyNumberFormat="1" applyFont="1" applyFill="1" applyAlignment="1">
      <alignment horizontal="center" vertical="center"/>
    </xf>
    <xf numFmtId="176" fontId="20" fillId="0" borderId="0" xfId="0" applyNumberFormat="1" applyFont="1">
      <alignment vertical="center"/>
    </xf>
    <xf numFmtId="176" fontId="2" fillId="0" borderId="21" xfId="0" applyNumberFormat="1" applyFont="1" applyFill="1" applyBorder="1" applyAlignment="1">
      <alignment horizontal="right" vertical="center"/>
    </xf>
    <xf numFmtId="176" fontId="14" fillId="7" borderId="5" xfId="0" applyNumberFormat="1" applyFont="1" applyFill="1" applyBorder="1" applyAlignment="1">
      <alignment vertical="center" shrinkToFit="1"/>
    </xf>
    <xf numFmtId="176" fontId="14" fillId="7" borderId="89" xfId="0" applyNumberFormat="1" applyFont="1" applyFill="1" applyBorder="1" applyAlignment="1">
      <alignment vertical="center" shrinkToFit="1"/>
    </xf>
    <xf numFmtId="176" fontId="14" fillId="7" borderId="74" xfId="0" applyNumberFormat="1" applyFont="1" applyFill="1" applyBorder="1" applyAlignment="1">
      <alignment vertical="center" shrinkToFit="1"/>
    </xf>
    <xf numFmtId="176" fontId="14" fillId="7" borderId="82" xfId="0" applyNumberFormat="1" applyFont="1" applyFill="1" applyBorder="1" applyAlignment="1">
      <alignment vertical="center" shrinkToFit="1"/>
    </xf>
    <xf numFmtId="176" fontId="14" fillId="0" borderId="9" xfId="0" applyNumberFormat="1" applyFont="1" applyFill="1" applyBorder="1" applyAlignment="1">
      <alignment horizontal="center" vertical="center" shrinkToFit="1"/>
    </xf>
    <xf numFmtId="176" fontId="14" fillId="7" borderId="9" xfId="0" applyNumberFormat="1" applyFont="1" applyFill="1" applyBorder="1" applyAlignment="1">
      <alignment horizontal="center" vertical="center" shrinkToFit="1"/>
    </xf>
    <xf numFmtId="176" fontId="14" fillId="7" borderId="79" xfId="0" applyNumberFormat="1" applyFont="1" applyFill="1" applyBorder="1" applyAlignment="1">
      <alignment horizontal="center" vertical="center" shrinkToFi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176" fontId="25" fillId="5" borderId="55" xfId="0" applyNumberFormat="1" applyFont="1" applyFill="1" applyBorder="1" applyAlignment="1">
      <alignment horizontal="right" vertical="center" shrinkToFit="1"/>
    </xf>
    <xf numFmtId="176" fontId="25" fillId="5" borderId="41" xfId="0" applyNumberFormat="1" applyFont="1" applyFill="1" applyBorder="1" applyAlignment="1">
      <alignment horizontal="right" vertical="center" shrinkToFit="1"/>
    </xf>
    <xf numFmtId="176" fontId="25" fillId="5" borderId="66" xfId="0" applyNumberFormat="1" applyFont="1" applyFill="1" applyBorder="1" applyAlignment="1">
      <alignment horizontal="right" vertical="center" shrinkToFit="1"/>
    </xf>
    <xf numFmtId="176" fontId="14" fillId="7" borderId="9" xfId="0" applyNumberFormat="1" applyFont="1" applyFill="1" applyBorder="1" applyAlignment="1">
      <alignment vertical="center" shrinkToFit="1"/>
    </xf>
    <xf numFmtId="176" fontId="14" fillId="7" borderId="69" xfId="0" applyNumberFormat="1" applyFont="1" applyFill="1" applyBorder="1" applyAlignment="1">
      <alignment vertical="center" shrinkToFit="1"/>
    </xf>
    <xf numFmtId="176" fontId="14" fillId="7" borderId="79" xfId="0" applyNumberFormat="1" applyFont="1" applyFill="1" applyBorder="1" applyAlignment="1">
      <alignment vertical="center" shrinkToFit="1"/>
    </xf>
    <xf numFmtId="176" fontId="14" fillId="7" borderId="86" xfId="0" applyNumberFormat="1" applyFont="1" applyFill="1" applyBorder="1" applyAlignment="1">
      <alignment vertical="center" shrinkToFit="1"/>
    </xf>
    <xf numFmtId="176" fontId="14" fillId="7" borderId="55" xfId="0" applyNumberFormat="1" applyFont="1" applyFill="1" applyBorder="1" applyAlignment="1">
      <alignment vertical="center" shrinkToFit="1"/>
    </xf>
    <xf numFmtId="176" fontId="14" fillId="7" borderId="41" xfId="0" applyNumberFormat="1" applyFont="1" applyFill="1" applyBorder="1" applyAlignment="1">
      <alignment vertical="center" shrinkToFit="1"/>
    </xf>
    <xf numFmtId="176" fontId="14" fillId="7" borderId="66" xfId="0" applyNumberFormat="1" applyFont="1" applyFill="1" applyBorder="1" applyAlignment="1">
      <alignment vertical="center" shrinkToFit="1"/>
    </xf>
    <xf numFmtId="0" fontId="19" fillId="0" borderId="1"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6" fontId="25" fillId="5" borderId="55" xfId="0" applyNumberFormat="1" applyFont="1" applyFill="1" applyBorder="1" applyAlignment="1">
      <alignment vertical="center" shrinkToFit="1"/>
    </xf>
    <xf numFmtId="176" fontId="25" fillId="5" borderId="41" xfId="0" applyNumberFormat="1" applyFont="1" applyFill="1" applyBorder="1" applyAlignment="1">
      <alignment vertical="center" shrinkToFit="1"/>
    </xf>
    <xf numFmtId="176" fontId="25" fillId="5" borderId="66" xfId="0" applyNumberFormat="1" applyFont="1" applyFill="1" applyBorder="1" applyAlignment="1">
      <alignment vertical="center" shrinkToFit="1"/>
    </xf>
    <xf numFmtId="0" fontId="14" fillId="4" borderId="15" xfId="0" applyFont="1" applyFill="1" applyBorder="1" applyAlignment="1">
      <alignment horizontal="center" vertical="center" shrinkToFit="1"/>
    </xf>
    <xf numFmtId="0" fontId="14" fillId="4" borderId="88" xfId="0" applyFont="1" applyFill="1" applyBorder="1" applyAlignment="1">
      <alignment horizontal="center" vertical="center" shrinkToFit="1"/>
    </xf>
    <xf numFmtId="0" fontId="14" fillId="4" borderId="72" xfId="0" applyFont="1" applyFill="1" applyBorder="1" applyAlignment="1">
      <alignment horizontal="center" vertical="center" shrinkToFit="1"/>
    </xf>
    <xf numFmtId="0" fontId="14" fillId="4" borderId="81" xfId="0" applyFont="1" applyFill="1" applyBorder="1" applyAlignment="1">
      <alignment horizontal="center" vertical="center" shrinkToFit="1"/>
    </xf>
    <xf numFmtId="38" fontId="14" fillId="7" borderId="15" xfId="1" applyFont="1" applyFill="1" applyBorder="1" applyAlignment="1">
      <alignment vertical="center" shrinkToFit="1"/>
    </xf>
    <xf numFmtId="38" fontId="14" fillId="7" borderId="70" xfId="1" applyFont="1" applyFill="1" applyBorder="1" applyAlignment="1">
      <alignment vertical="center" shrinkToFit="1"/>
    </xf>
    <xf numFmtId="38" fontId="14" fillId="7" borderId="47" xfId="1" applyFont="1" applyFill="1" applyBorder="1" applyAlignment="1">
      <alignment vertical="center" shrinkToFit="1"/>
    </xf>
    <xf numFmtId="38" fontId="14" fillId="7" borderId="65" xfId="1" applyFont="1" applyFill="1" applyBorder="1" applyAlignment="1">
      <alignment vertical="center" shrinkToFit="1"/>
    </xf>
    <xf numFmtId="38" fontId="14" fillId="7" borderId="59" xfId="1" applyFont="1" applyFill="1" applyBorder="1" applyAlignment="1">
      <alignment vertical="center" shrinkToFit="1"/>
    </xf>
    <xf numFmtId="38" fontId="14" fillId="7" borderId="76" xfId="1" applyFont="1" applyFill="1" applyBorder="1" applyAlignment="1">
      <alignment vertical="center" shrinkToFit="1"/>
    </xf>
    <xf numFmtId="38" fontId="14" fillId="7" borderId="83" xfId="1" applyFont="1" applyFill="1" applyBorder="1" applyAlignment="1">
      <alignment vertical="center" shrinkToFit="1"/>
    </xf>
    <xf numFmtId="38" fontId="14" fillId="7" borderId="92" xfId="1" applyFont="1" applyFill="1" applyBorder="1" applyAlignment="1">
      <alignment vertical="center" shrinkToFit="1"/>
    </xf>
    <xf numFmtId="176" fontId="27" fillId="7" borderId="1" xfId="0" applyNumberFormat="1" applyFont="1" applyFill="1" applyBorder="1" applyAlignment="1">
      <alignment vertical="center" shrinkToFit="1"/>
    </xf>
    <xf numFmtId="176" fontId="27" fillId="7" borderId="66" xfId="0" applyNumberFormat="1" applyFont="1" applyFill="1" applyBorder="1" applyAlignment="1">
      <alignment vertical="center" shrinkToFit="1"/>
    </xf>
    <xf numFmtId="176" fontId="27" fillId="7" borderId="55" xfId="0" applyNumberFormat="1" applyFont="1" applyFill="1" applyBorder="1" applyAlignment="1">
      <alignment vertical="center" shrinkToFit="1"/>
    </xf>
    <xf numFmtId="176" fontId="27" fillId="7" borderId="41" xfId="0" applyNumberFormat="1" applyFont="1" applyFill="1" applyBorder="1" applyAlignment="1">
      <alignment vertical="center" shrinkToFit="1"/>
    </xf>
    <xf numFmtId="176" fontId="27" fillId="7" borderId="71" xfId="0" applyNumberFormat="1" applyFont="1" applyFill="1" applyBorder="1" applyAlignment="1">
      <alignment vertical="center" shrinkToFit="1"/>
    </xf>
    <xf numFmtId="176" fontId="27" fillId="7" borderId="80" xfId="0" applyNumberFormat="1" applyFont="1" applyFill="1" applyBorder="1" applyAlignment="1">
      <alignment vertical="center" shrinkToFit="1"/>
    </xf>
    <xf numFmtId="176" fontId="27" fillId="7" borderId="90" xfId="0" applyNumberFormat="1" applyFont="1" applyFill="1" applyBorder="1" applyAlignment="1">
      <alignment vertical="center" shrinkToFit="1"/>
    </xf>
    <xf numFmtId="176" fontId="25" fillId="5" borderId="9" xfId="0" applyNumberFormat="1" applyFont="1" applyFill="1" applyBorder="1" applyAlignment="1">
      <alignment vertical="center" shrinkToFit="1"/>
    </xf>
    <xf numFmtId="176" fontId="25" fillId="5" borderId="69" xfId="0" applyNumberFormat="1" applyFont="1" applyFill="1" applyBorder="1" applyAlignment="1">
      <alignment vertical="center" shrinkToFit="1"/>
    </xf>
    <xf numFmtId="176" fontId="25" fillId="5" borderId="79" xfId="0" applyNumberFormat="1" applyFont="1" applyFill="1" applyBorder="1" applyAlignment="1">
      <alignment vertical="center" shrinkToFit="1"/>
    </xf>
    <xf numFmtId="176" fontId="25" fillId="5" borderId="86" xfId="0" applyNumberFormat="1" applyFont="1" applyFill="1" applyBorder="1" applyAlignment="1">
      <alignment vertical="center" shrinkToFit="1"/>
    </xf>
    <xf numFmtId="38" fontId="14" fillId="7" borderId="60" xfId="1" applyFont="1" applyFill="1" applyBorder="1" applyAlignment="1">
      <alignment vertical="center" shrinkToFit="1"/>
    </xf>
    <xf numFmtId="38" fontId="14" fillId="7" borderId="77" xfId="1" applyFont="1" applyFill="1" applyBorder="1" applyAlignment="1">
      <alignment vertical="center" shrinkToFit="1"/>
    </xf>
    <xf numFmtId="38" fontId="14" fillId="7" borderId="84" xfId="1" applyFont="1" applyFill="1" applyBorder="1" applyAlignment="1">
      <alignment vertical="center" shrinkToFit="1"/>
    </xf>
    <xf numFmtId="38" fontId="14" fillId="7" borderId="93" xfId="1" applyFont="1" applyFill="1" applyBorder="1" applyAlignment="1">
      <alignment vertical="center" shrinkToFit="1"/>
    </xf>
    <xf numFmtId="38" fontId="14" fillId="7" borderId="9" xfId="1" applyFont="1" applyFill="1" applyBorder="1" applyAlignment="1">
      <alignment vertical="center" shrinkToFit="1"/>
    </xf>
    <xf numFmtId="38" fontId="14" fillId="7" borderId="86" xfId="1" applyFont="1" applyFill="1" applyBorder="1" applyAlignment="1">
      <alignment vertical="center" shrinkToFit="1"/>
    </xf>
    <xf numFmtId="38" fontId="14" fillId="7" borderId="69" xfId="1" applyFont="1" applyFill="1" applyBorder="1" applyAlignment="1">
      <alignment vertical="center" shrinkToFit="1"/>
    </xf>
    <xf numFmtId="38" fontId="14" fillId="7" borderId="79" xfId="1" applyFont="1" applyFill="1" applyBorder="1" applyAlignment="1">
      <alignment vertical="center" shrinkToFit="1"/>
    </xf>
    <xf numFmtId="176" fontId="14" fillId="7" borderId="68" xfId="0" applyNumberFormat="1" applyFont="1" applyFill="1" applyBorder="1" applyAlignment="1">
      <alignment vertical="center" shrinkToFit="1"/>
    </xf>
    <xf numFmtId="176" fontId="14" fillId="7" borderId="66" xfId="0" applyNumberFormat="1" applyFont="1" applyFill="1" applyBorder="1" applyAlignment="1">
      <alignment horizontal="right" vertical="center" shrinkToFit="1"/>
    </xf>
    <xf numFmtId="176" fontId="14" fillId="7" borderId="55" xfId="0" applyNumberFormat="1" applyFont="1" applyFill="1" applyBorder="1" applyAlignment="1">
      <alignment horizontal="right" vertical="center" shrinkToFit="1"/>
    </xf>
    <xf numFmtId="176" fontId="14" fillId="7" borderId="41" xfId="0" applyNumberFormat="1" applyFont="1" applyFill="1" applyBorder="1" applyAlignment="1">
      <alignment horizontal="right" vertical="center" shrinkToFit="1"/>
    </xf>
    <xf numFmtId="0" fontId="14" fillId="0" borderId="6" xfId="0" applyFont="1" applyFill="1" applyBorder="1" applyAlignment="1">
      <alignment horizontal="center" vertical="center" wrapText="1"/>
    </xf>
    <xf numFmtId="0" fontId="19" fillId="0" borderId="23" xfId="0" applyFont="1" applyFill="1" applyBorder="1" applyAlignment="1">
      <alignment horizontal="center" vertical="center" shrinkToFit="1"/>
    </xf>
    <xf numFmtId="176" fontId="14" fillId="7" borderId="9" xfId="0" applyNumberFormat="1" applyFont="1" applyFill="1" applyBorder="1" applyAlignment="1">
      <alignment horizontal="right" vertical="center" shrinkToFit="1"/>
    </xf>
    <xf numFmtId="176" fontId="14" fillId="7" borderId="86" xfId="0" applyNumberFormat="1" applyFont="1" applyFill="1" applyBorder="1" applyAlignment="1">
      <alignment horizontal="right" vertical="center" shrinkToFit="1"/>
    </xf>
    <xf numFmtId="176" fontId="14" fillId="7" borderId="69" xfId="0" applyNumberFormat="1" applyFont="1" applyFill="1" applyBorder="1" applyAlignment="1">
      <alignment horizontal="right" vertical="center" shrinkToFit="1"/>
    </xf>
    <xf numFmtId="176" fontId="14" fillId="7" borderId="79" xfId="0" applyNumberFormat="1" applyFont="1" applyFill="1" applyBorder="1" applyAlignment="1">
      <alignment horizontal="right" vertical="center" shrinkToFit="1"/>
    </xf>
    <xf numFmtId="0" fontId="19" fillId="0" borderId="19" xfId="0" applyFont="1" applyFill="1" applyBorder="1" applyAlignment="1">
      <alignment horizontal="center" vertical="center" shrinkToFit="1"/>
    </xf>
    <xf numFmtId="38" fontId="14" fillId="7" borderId="6" xfId="1" applyFont="1" applyFill="1" applyBorder="1" applyAlignment="1">
      <alignment vertical="center" shrinkToFit="1"/>
    </xf>
    <xf numFmtId="38" fontId="14" fillId="7" borderId="73" xfId="1" applyFont="1" applyFill="1" applyBorder="1" applyAlignment="1">
      <alignment vertical="center" shrinkToFit="1"/>
    </xf>
    <xf numFmtId="38" fontId="14" fillId="7" borderId="54" xfId="1" applyFont="1" applyFill="1" applyBorder="1" applyAlignment="1">
      <alignment vertical="center" shrinkToFit="1"/>
    </xf>
    <xf numFmtId="38" fontId="14" fillId="7" borderId="90" xfId="1" applyFont="1" applyFill="1" applyBorder="1" applyAlignment="1">
      <alignment vertical="center" shrinkToFit="1"/>
    </xf>
    <xf numFmtId="38" fontId="14" fillId="7" borderId="62" xfId="1" applyFont="1" applyFill="1" applyBorder="1" applyAlignment="1">
      <alignment vertical="center" shrinkToFit="1"/>
    </xf>
    <xf numFmtId="38" fontId="14" fillId="7" borderId="78" xfId="1" applyFont="1" applyFill="1" applyBorder="1" applyAlignment="1">
      <alignment vertical="center" shrinkToFit="1"/>
    </xf>
    <xf numFmtId="38" fontId="14" fillId="7" borderId="85" xfId="1" applyFont="1" applyFill="1" applyBorder="1" applyAlignment="1">
      <alignment vertical="center" shrinkToFit="1"/>
    </xf>
    <xf numFmtId="38" fontId="14" fillId="7" borderId="94" xfId="1" applyFont="1" applyFill="1" applyBorder="1" applyAlignment="1">
      <alignment vertical="center" shrinkToFit="1"/>
    </xf>
    <xf numFmtId="176" fontId="14" fillId="7" borderId="71" xfId="0" applyNumberFormat="1" applyFont="1" applyFill="1" applyBorder="1" applyAlignment="1">
      <alignment vertical="center" shrinkToFit="1"/>
    </xf>
    <xf numFmtId="176" fontId="14" fillId="7" borderId="80" xfId="0" applyNumberFormat="1" applyFont="1" applyFill="1" applyBorder="1" applyAlignment="1">
      <alignment vertical="center" shrinkToFit="1"/>
    </xf>
    <xf numFmtId="0" fontId="19" fillId="0" borderId="27" xfId="0" applyFont="1" applyFill="1" applyBorder="1" applyAlignment="1">
      <alignment horizontal="center" vertical="center" shrinkToFit="1"/>
    </xf>
    <xf numFmtId="176" fontId="14" fillId="7" borderId="73" xfId="0" applyNumberFormat="1" applyFont="1" applyFill="1" applyBorder="1" applyAlignment="1">
      <alignment vertical="center" shrinkToFit="1"/>
    </xf>
    <xf numFmtId="176" fontId="14" fillId="7" borderId="54" xfId="0" applyNumberFormat="1" applyFont="1" applyFill="1" applyBorder="1" applyAlignment="1">
      <alignment vertical="center" shrinkToFit="1"/>
    </xf>
    <xf numFmtId="176" fontId="14" fillId="7" borderId="90" xfId="0" applyNumberFormat="1" applyFont="1" applyFill="1" applyBorder="1" applyAlignment="1">
      <alignment vertical="center" shrinkToFit="1"/>
    </xf>
    <xf numFmtId="176" fontId="14" fillId="0" borderId="5" xfId="0" applyNumberFormat="1" applyFont="1" applyFill="1" applyBorder="1" applyAlignment="1">
      <alignment horizontal="center" vertical="center" shrinkToFit="1"/>
    </xf>
    <xf numFmtId="176" fontId="14" fillId="0" borderId="74" xfId="0" applyNumberFormat="1" applyFont="1" applyFill="1" applyBorder="1" applyAlignment="1">
      <alignment horizontal="center" vertical="center" shrinkToFit="1"/>
    </xf>
    <xf numFmtId="176" fontId="14" fillId="0" borderId="82" xfId="0" applyNumberFormat="1" applyFont="1" applyFill="1" applyBorder="1" applyAlignment="1">
      <alignment horizontal="center" vertical="center" shrinkToFit="1"/>
    </xf>
    <xf numFmtId="176" fontId="14" fillId="0" borderId="89" xfId="0" applyNumberFormat="1" applyFont="1" applyFill="1" applyBorder="1" applyAlignment="1">
      <alignment horizontal="center" vertical="center" shrinkToFit="1"/>
    </xf>
    <xf numFmtId="176" fontId="14" fillId="0" borderId="69" xfId="0" applyNumberFormat="1" applyFont="1" applyFill="1" applyBorder="1" applyAlignment="1">
      <alignment horizontal="center" vertical="center" shrinkToFit="1"/>
    </xf>
    <xf numFmtId="176" fontId="14" fillId="0" borderId="79" xfId="0" applyNumberFormat="1" applyFont="1" applyFill="1" applyBorder="1" applyAlignment="1">
      <alignment horizontal="center" vertical="center" shrinkToFit="1"/>
    </xf>
    <xf numFmtId="176" fontId="14" fillId="0" borderId="86" xfId="0" applyNumberFormat="1" applyFont="1" applyFill="1" applyBorder="1" applyAlignment="1">
      <alignment horizontal="center" vertical="center" shrinkToFit="1"/>
    </xf>
    <xf numFmtId="0" fontId="19" fillId="0" borderId="17" xfId="0" applyFont="1" applyFill="1" applyBorder="1" applyAlignment="1">
      <alignment horizontal="center" vertical="center" shrinkToFit="1"/>
    </xf>
    <xf numFmtId="176" fontId="14" fillId="7" borderId="35" xfId="0" applyNumberFormat="1" applyFont="1" applyFill="1" applyBorder="1" applyAlignment="1">
      <alignment vertical="center" shrinkToFit="1"/>
    </xf>
    <xf numFmtId="176" fontId="14" fillId="7" borderId="75" xfId="0" applyNumberFormat="1" applyFont="1" applyFill="1" applyBorder="1" applyAlignment="1">
      <alignment vertical="center" shrinkToFit="1"/>
    </xf>
    <xf numFmtId="176" fontId="14" fillId="7" borderId="45" xfId="0" applyNumberFormat="1" applyFont="1" applyFill="1" applyBorder="1" applyAlignment="1">
      <alignment vertical="center" shrinkToFit="1"/>
    </xf>
    <xf numFmtId="176" fontId="14" fillId="7" borderId="91" xfId="0" applyNumberFormat="1" applyFont="1" applyFill="1" applyBorder="1" applyAlignment="1">
      <alignment vertical="center" shrinkToFit="1"/>
    </xf>
    <xf numFmtId="176" fontId="14" fillId="7" borderId="66" xfId="0" applyNumberFormat="1" applyFont="1" applyFill="1" applyBorder="1" applyAlignment="1">
      <alignment horizontal="center" vertical="center" shrinkToFit="1"/>
    </xf>
    <xf numFmtId="176" fontId="14" fillId="7" borderId="55" xfId="0" applyNumberFormat="1" applyFont="1" applyFill="1" applyBorder="1" applyAlignment="1">
      <alignment horizontal="center" vertical="center" shrinkToFit="1"/>
    </xf>
    <xf numFmtId="176" fontId="14" fillId="7" borderId="70" xfId="0" applyNumberFormat="1" applyFont="1" applyFill="1" applyBorder="1" applyAlignment="1">
      <alignment vertical="center" shrinkToFit="1"/>
    </xf>
    <xf numFmtId="176" fontId="14" fillId="7" borderId="47" xfId="0" applyNumberFormat="1" applyFont="1" applyFill="1" applyBorder="1" applyAlignment="1">
      <alignment vertical="center" shrinkToFit="1"/>
    </xf>
    <xf numFmtId="176" fontId="14" fillId="7" borderId="65" xfId="0" applyNumberFormat="1" applyFont="1" applyFill="1" applyBorder="1" applyAlignment="1">
      <alignment vertical="center" shrinkToFit="1"/>
    </xf>
    <xf numFmtId="38" fontId="14" fillId="7" borderId="35" xfId="1" applyFont="1" applyFill="1" applyBorder="1" applyAlignment="1">
      <alignment vertical="center" shrinkToFit="1"/>
    </xf>
    <xf numFmtId="38" fontId="14" fillId="7" borderId="91" xfId="1" applyFont="1" applyFill="1" applyBorder="1" applyAlignment="1">
      <alignment vertical="center" shrinkToFit="1"/>
    </xf>
    <xf numFmtId="38" fontId="14" fillId="7" borderId="75" xfId="1" applyFont="1" applyFill="1" applyBorder="1" applyAlignment="1">
      <alignment vertical="center" shrinkToFit="1"/>
    </xf>
    <xf numFmtId="38" fontId="14" fillId="7" borderId="45" xfId="1" applyFont="1" applyFill="1" applyBorder="1" applyAlignment="1">
      <alignment vertical="center" shrinkToFit="1"/>
    </xf>
    <xf numFmtId="0" fontId="14" fillId="4" borderId="88" xfId="0" applyFont="1" applyFill="1" applyBorder="1" applyAlignment="1">
      <alignment vertical="center" shrinkToFit="1"/>
    </xf>
    <xf numFmtId="0" fontId="14" fillId="4" borderId="72" xfId="0" applyFont="1" applyFill="1" applyBorder="1" applyAlignment="1">
      <alignment vertical="center" shrinkToFit="1"/>
    </xf>
    <xf numFmtId="0" fontId="14" fillId="4" borderId="67" xfId="0" applyFont="1" applyFill="1" applyBorder="1" applyAlignment="1">
      <alignment vertical="center" shrinkToFit="1"/>
    </xf>
    <xf numFmtId="0" fontId="27" fillId="0" borderId="0" xfId="0" applyFont="1" applyFill="1" applyBorder="1" applyAlignment="1">
      <alignment horizontal="center" vertical="center"/>
    </xf>
    <xf numFmtId="0" fontId="27" fillId="0" borderId="0" xfId="0" applyFont="1" applyFill="1">
      <alignmen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Alignment="1">
      <alignment vertical="center"/>
    </xf>
    <xf numFmtId="0" fontId="27" fillId="0" borderId="106" xfId="0" applyFont="1" applyFill="1" applyBorder="1" applyAlignment="1">
      <alignment horizontal="right" vertical="center"/>
    </xf>
    <xf numFmtId="0" fontId="27" fillId="0" borderId="106" xfId="0" applyFont="1" applyFill="1" applyBorder="1" applyAlignment="1">
      <alignment horizontal="right" vertical="center" shrinkToFit="1"/>
    </xf>
    <xf numFmtId="177" fontId="14" fillId="0" borderId="41" xfId="1" applyNumberFormat="1" applyFont="1" applyBorder="1">
      <alignment vertical="center"/>
    </xf>
    <xf numFmtId="177" fontId="14" fillId="0" borderId="54" xfId="1" applyNumberFormat="1" applyFont="1" applyBorder="1">
      <alignment vertical="center"/>
    </xf>
    <xf numFmtId="177" fontId="14" fillId="0" borderId="41" xfId="0" applyNumberFormat="1" applyFont="1" applyBorder="1">
      <alignment vertical="center"/>
    </xf>
    <xf numFmtId="177" fontId="14" fillId="0" borderId="55" xfId="1" applyNumberFormat="1" applyFont="1" applyBorder="1">
      <alignment vertical="center"/>
    </xf>
    <xf numFmtId="177" fontId="14" fillId="0" borderId="73" xfId="1" applyNumberFormat="1" applyFont="1" applyBorder="1">
      <alignment vertical="center"/>
    </xf>
    <xf numFmtId="177" fontId="14" fillId="0" borderId="55" xfId="0" applyNumberFormat="1" applyFont="1" applyBorder="1">
      <alignment vertical="center"/>
    </xf>
    <xf numFmtId="177" fontId="14" fillId="0" borderId="24" xfId="1" applyNumberFormat="1" applyFont="1" applyBorder="1">
      <alignment vertical="center"/>
    </xf>
    <xf numFmtId="177" fontId="14" fillId="0" borderId="30" xfId="1" applyNumberFormat="1" applyFont="1" applyBorder="1">
      <alignment vertical="center"/>
    </xf>
    <xf numFmtId="177" fontId="14" fillId="0" borderId="24" xfId="0" applyNumberFormat="1" applyFont="1" applyBorder="1">
      <alignment vertical="center"/>
    </xf>
    <xf numFmtId="0" fontId="22" fillId="0" borderId="8" xfId="0" applyFont="1" applyFill="1" applyBorder="1" applyAlignment="1">
      <alignment horizontal="center" vertical="center"/>
    </xf>
    <xf numFmtId="0" fontId="29" fillId="0" borderId="0" xfId="0" applyFont="1" applyAlignment="1">
      <alignment vertical="center"/>
    </xf>
    <xf numFmtId="0" fontId="25" fillId="0" borderId="0" xfId="0" applyFont="1">
      <alignment vertical="center"/>
    </xf>
    <xf numFmtId="0" fontId="30" fillId="0" borderId="0" xfId="0" applyFont="1" applyAlignment="1">
      <alignment vertical="center"/>
    </xf>
    <xf numFmtId="0" fontId="27" fillId="0" borderId="32" xfId="0" applyFont="1" applyFill="1" applyBorder="1" applyAlignment="1">
      <alignment horizontal="center" vertical="center"/>
    </xf>
    <xf numFmtId="0" fontId="27" fillId="0" borderId="4" xfId="0" applyFont="1" applyFill="1" applyBorder="1" applyAlignment="1">
      <alignment vertical="center"/>
    </xf>
    <xf numFmtId="0" fontId="14" fillId="0" borderId="0" xfId="0" applyFont="1" applyAlignment="1">
      <alignment horizontal="right" vertical="center"/>
    </xf>
    <xf numFmtId="0" fontId="14" fillId="0" borderId="32" xfId="0" applyFont="1" applyFill="1" applyBorder="1" applyAlignment="1">
      <alignment horizontal="right" vertical="center"/>
    </xf>
    <xf numFmtId="0" fontId="25" fillId="0" borderId="32" xfId="0" applyFont="1" applyFill="1" applyBorder="1" applyAlignment="1">
      <alignment horizontal="center" vertical="center" wrapText="1"/>
    </xf>
    <xf numFmtId="0" fontId="14" fillId="4" borderId="51" xfId="0" applyFont="1" applyFill="1" applyBorder="1" applyAlignment="1">
      <alignment vertical="center" shrinkToFit="1"/>
    </xf>
    <xf numFmtId="0" fontId="14" fillId="4" borderId="63" xfId="0" applyFont="1" applyFill="1" applyBorder="1" applyAlignment="1">
      <alignment horizontal="center" vertical="center" shrinkToFit="1"/>
    </xf>
    <xf numFmtId="0" fontId="22" fillId="0" borderId="65" xfId="0" applyNumberFormat="1" applyFont="1" applyBorder="1" applyAlignment="1">
      <alignment horizontal="center" vertical="center"/>
    </xf>
    <xf numFmtId="0" fontId="14" fillId="0" borderId="0" xfId="0" applyNumberFormat="1" applyFont="1" applyAlignment="1">
      <alignment vertical="center"/>
    </xf>
    <xf numFmtId="0" fontId="14" fillId="0" borderId="0" xfId="0" applyNumberFormat="1" applyFont="1" applyAlignment="1">
      <alignment horizontal="center" vertical="center"/>
    </xf>
    <xf numFmtId="0" fontId="22" fillId="0" borderId="15" xfId="0" applyNumberFormat="1" applyFont="1" applyBorder="1" applyAlignment="1">
      <alignment horizontal="center" vertical="center"/>
    </xf>
    <xf numFmtId="0" fontId="14" fillId="0" borderId="7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27" fillId="0" borderId="0" xfId="0" applyNumberFormat="1" applyFont="1" applyFill="1" applyBorder="1" applyAlignment="1">
      <alignment horizontal="center" vertical="center"/>
    </xf>
    <xf numFmtId="0" fontId="27" fillId="0" borderId="0" xfId="0" applyNumberFormat="1" applyFont="1" applyAlignment="1">
      <alignment horizontal="center" vertical="center"/>
    </xf>
    <xf numFmtId="0" fontId="27" fillId="0" borderId="113" xfId="0" applyFont="1" applyFill="1" applyBorder="1" applyAlignment="1">
      <alignment horizontal="right" vertical="center"/>
    </xf>
    <xf numFmtId="0" fontId="14" fillId="0" borderId="32" xfId="0" applyFont="1" applyFill="1" applyBorder="1" applyAlignment="1">
      <alignment horizontal="right" vertical="center" wrapText="1"/>
    </xf>
    <xf numFmtId="0" fontId="27" fillId="0" borderId="0" xfId="0" applyFont="1" applyAlignment="1">
      <alignment horizontal="center" vertical="center" shrinkToFit="1"/>
    </xf>
    <xf numFmtId="0" fontId="27" fillId="0" borderId="0" xfId="0" applyNumberFormat="1" applyFont="1" applyAlignment="1">
      <alignment horizontal="center" vertical="center" shrinkToFit="1"/>
    </xf>
    <xf numFmtId="0" fontId="27" fillId="0" borderId="0" xfId="0" applyFont="1" applyFill="1" applyAlignment="1">
      <alignment vertical="center" shrinkToFit="1"/>
    </xf>
    <xf numFmtId="0" fontId="27" fillId="0" borderId="0" xfId="0" applyFont="1" applyAlignment="1">
      <alignment vertical="center" shrinkToFit="1"/>
    </xf>
    <xf numFmtId="0" fontId="27" fillId="0" borderId="113" xfId="0" applyFont="1" applyFill="1" applyBorder="1" applyAlignment="1">
      <alignment horizontal="right" vertical="center" shrinkToFit="1"/>
    </xf>
    <xf numFmtId="0" fontId="27" fillId="0" borderId="53" xfId="0" applyFont="1" applyFill="1" applyBorder="1" applyAlignment="1">
      <alignment horizontal="right" vertical="center"/>
    </xf>
    <xf numFmtId="176" fontId="27" fillId="0" borderId="106" xfId="0" applyNumberFormat="1" applyFont="1" applyFill="1" applyBorder="1" applyAlignment="1">
      <alignment horizontal="right" vertical="center" shrinkToFit="1"/>
    </xf>
    <xf numFmtId="176" fontId="27" fillId="0" borderId="113" xfId="0" applyNumberFormat="1" applyFont="1" applyFill="1" applyBorder="1" applyAlignment="1">
      <alignment horizontal="right" vertical="center" shrinkToFit="1"/>
    </xf>
    <xf numFmtId="0" fontId="27" fillId="0" borderId="118" xfId="0" applyFont="1" applyFill="1" applyBorder="1" applyAlignment="1">
      <alignment horizontal="center" vertical="center" shrinkToFit="1"/>
    </xf>
    <xf numFmtId="177" fontId="14" fillId="7" borderId="69" xfId="0" applyNumberFormat="1" applyFont="1" applyFill="1" applyBorder="1" applyAlignment="1">
      <alignment horizontal="right" vertical="center" shrinkToFit="1"/>
    </xf>
    <xf numFmtId="177" fontId="25" fillId="5" borderId="69" xfId="0" applyNumberFormat="1" applyFont="1" applyFill="1" applyBorder="1" applyAlignment="1">
      <alignment horizontal="right" vertical="center" shrinkToFit="1"/>
    </xf>
    <xf numFmtId="177" fontId="27" fillId="7" borderId="109" xfId="0" applyNumberFormat="1" applyFont="1" applyFill="1" applyBorder="1" applyAlignment="1">
      <alignment horizontal="right" vertical="center" shrinkToFit="1"/>
    </xf>
    <xf numFmtId="177" fontId="27" fillId="7" borderId="110" xfId="0" applyNumberFormat="1" applyFont="1" applyFill="1" applyBorder="1" applyAlignment="1">
      <alignment horizontal="right" vertical="center" shrinkToFit="1"/>
    </xf>
    <xf numFmtId="177" fontId="27" fillId="7" borderId="119" xfId="0" applyNumberFormat="1" applyFont="1" applyFill="1" applyBorder="1" applyAlignment="1">
      <alignment horizontal="right" vertical="center" shrinkToFit="1"/>
    </xf>
    <xf numFmtId="177" fontId="27" fillId="7" borderId="120" xfId="0" applyNumberFormat="1" applyFont="1" applyFill="1" applyBorder="1" applyAlignment="1">
      <alignment horizontal="right" vertical="center" shrinkToFit="1"/>
    </xf>
    <xf numFmtId="177" fontId="27" fillId="7" borderId="40" xfId="0" applyNumberFormat="1" applyFont="1" applyFill="1" applyBorder="1" applyAlignment="1">
      <alignment horizontal="right" vertical="center" shrinkToFit="1"/>
    </xf>
    <xf numFmtId="177" fontId="27" fillId="7" borderId="53" xfId="0" applyNumberFormat="1" applyFont="1" applyFill="1" applyBorder="1" applyAlignment="1">
      <alignment horizontal="right" vertical="center" shrinkToFit="1"/>
    </xf>
    <xf numFmtId="177" fontId="27" fillId="7" borderId="107" xfId="0" applyNumberFormat="1" applyFont="1" applyFill="1" applyBorder="1" applyAlignment="1">
      <alignment horizontal="right" vertical="center" shrinkToFit="1"/>
    </xf>
    <xf numFmtId="177" fontId="27" fillId="7" borderId="114" xfId="0" applyNumberFormat="1" applyFont="1" applyFill="1" applyBorder="1" applyAlignment="1">
      <alignment horizontal="right" vertical="center" shrinkToFit="1"/>
    </xf>
    <xf numFmtId="177" fontId="27" fillId="7" borderId="105" xfId="0" applyNumberFormat="1" applyFont="1" applyFill="1" applyBorder="1" applyAlignment="1">
      <alignment horizontal="right" vertical="center" shrinkToFit="1"/>
    </xf>
    <xf numFmtId="177" fontId="27" fillId="7" borderId="117" xfId="0" applyNumberFormat="1" applyFont="1" applyFill="1" applyBorder="1" applyAlignment="1">
      <alignment horizontal="right" vertical="center" shrinkToFit="1"/>
    </xf>
    <xf numFmtId="177" fontId="27" fillId="7" borderId="116" xfId="1" applyNumberFormat="1" applyFont="1" applyFill="1" applyBorder="1" applyAlignment="1">
      <alignment horizontal="right" vertical="center" shrinkToFit="1"/>
    </xf>
    <xf numFmtId="177" fontId="27" fillId="7" borderId="121" xfId="1" applyNumberFormat="1" applyFont="1" applyFill="1" applyBorder="1" applyAlignment="1">
      <alignment horizontal="right" vertical="center" shrinkToFit="1"/>
    </xf>
    <xf numFmtId="177" fontId="27" fillId="7" borderId="122" xfId="1" applyNumberFormat="1" applyFont="1" applyFill="1" applyBorder="1" applyAlignment="1">
      <alignment horizontal="right" vertical="center" shrinkToFit="1"/>
    </xf>
    <xf numFmtId="177" fontId="27" fillId="7" borderId="120" xfId="1" applyNumberFormat="1" applyFont="1" applyFill="1" applyBorder="1" applyAlignment="1">
      <alignment horizontal="right" vertical="center" shrinkToFit="1"/>
    </xf>
    <xf numFmtId="177" fontId="27" fillId="7" borderId="105" xfId="1" applyNumberFormat="1" applyFont="1" applyFill="1" applyBorder="1" applyAlignment="1">
      <alignment horizontal="right" vertical="center" shrinkToFit="1"/>
    </xf>
    <xf numFmtId="177" fontId="27" fillId="7" borderId="123" xfId="1" applyNumberFormat="1" applyFont="1" applyFill="1" applyBorder="1" applyAlignment="1">
      <alignment horizontal="right" vertical="center" shrinkToFit="1"/>
    </xf>
    <xf numFmtId="0" fontId="14" fillId="0" borderId="2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5" xfId="0" applyFont="1" applyFill="1" applyBorder="1" applyAlignment="1">
      <alignment horizontal="right" vertical="center"/>
    </xf>
    <xf numFmtId="0" fontId="14" fillId="0" borderId="9" xfId="0" applyFont="1" applyFill="1" applyBorder="1" applyAlignment="1">
      <alignment horizontal="right" vertical="center" textRotation="255"/>
    </xf>
    <xf numFmtId="0" fontId="14" fillId="0" borderId="1"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1" xfId="0" applyFont="1" applyFill="1" applyBorder="1" applyAlignment="1">
      <alignment horizontal="right" vertical="center" textRotation="255"/>
    </xf>
    <xf numFmtId="0" fontId="27" fillId="0" borderId="9" xfId="0" applyFont="1" applyFill="1" applyBorder="1" applyAlignment="1">
      <alignment horizontal="right" vertical="center" textRotation="255"/>
    </xf>
    <xf numFmtId="0" fontId="14" fillId="0" borderId="5" xfId="0" applyFont="1" applyFill="1" applyBorder="1" applyAlignment="1">
      <alignment horizontal="right" vertical="center" shrinkToFit="1"/>
    </xf>
    <xf numFmtId="0" fontId="14" fillId="0" borderId="15" xfId="0" applyFont="1" applyFill="1" applyBorder="1" applyAlignment="1">
      <alignment horizontal="right" vertical="center"/>
    </xf>
    <xf numFmtId="0" fontId="14" fillId="0" borderId="35" xfId="0" applyFont="1" applyFill="1" applyBorder="1" applyAlignment="1">
      <alignment horizontal="right" vertical="center"/>
    </xf>
    <xf numFmtId="0" fontId="14" fillId="0" borderId="59" xfId="0" applyFont="1" applyFill="1" applyBorder="1" applyAlignment="1">
      <alignment horizontal="right" vertical="center"/>
    </xf>
    <xf numFmtId="0" fontId="14" fillId="0" borderId="60" xfId="0" applyFont="1" applyFill="1" applyBorder="1" applyAlignment="1">
      <alignment horizontal="right" vertical="center"/>
    </xf>
    <xf numFmtId="0" fontId="14" fillId="0" borderId="62" xfId="0" applyFont="1" applyFill="1" applyBorder="1" applyAlignment="1">
      <alignment horizontal="right" vertical="center"/>
    </xf>
    <xf numFmtId="0" fontId="22" fillId="0" borderId="20" xfId="0" applyFont="1" applyBorder="1" applyAlignment="1">
      <alignment horizontal="center" vertical="center"/>
    </xf>
    <xf numFmtId="0" fontId="22" fillId="0" borderId="27" xfId="0" applyFont="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176" fontId="25" fillId="5" borderId="1" xfId="0" applyNumberFormat="1" applyFont="1" applyFill="1" applyBorder="1" applyAlignment="1">
      <alignment horizontal="right" vertical="center" shrinkToFit="1"/>
    </xf>
    <xf numFmtId="176" fontId="27" fillId="7" borderId="23" xfId="0" applyNumberFormat="1" applyFont="1" applyFill="1" applyBorder="1" applyAlignment="1">
      <alignment vertical="center" shrinkToFit="1"/>
    </xf>
    <xf numFmtId="176" fontId="25" fillId="5" borderId="1" xfId="0" applyNumberFormat="1" applyFont="1" applyFill="1" applyBorder="1" applyAlignment="1">
      <alignment vertical="center" shrinkToFit="1"/>
    </xf>
    <xf numFmtId="176" fontId="14" fillId="7" borderId="1" xfId="0" applyNumberFormat="1" applyFont="1" applyFill="1" applyBorder="1" applyAlignment="1">
      <alignment horizontal="right" vertical="center" shrinkToFit="1"/>
    </xf>
    <xf numFmtId="176" fontId="14" fillId="7" borderId="1" xfId="0" applyNumberFormat="1" applyFont="1" applyFill="1" applyBorder="1" applyAlignment="1">
      <alignment vertical="center" shrinkToFit="1"/>
    </xf>
    <xf numFmtId="176" fontId="14" fillId="7" borderId="6" xfId="0" applyNumberFormat="1" applyFont="1" applyFill="1" applyBorder="1" applyAlignment="1">
      <alignment vertical="center" shrinkToFit="1"/>
    </xf>
    <xf numFmtId="176" fontId="14" fillId="7" borderId="15" xfId="0" applyNumberFormat="1" applyFont="1" applyFill="1" applyBorder="1" applyAlignment="1">
      <alignment vertical="center" shrinkToFit="1"/>
    </xf>
    <xf numFmtId="0" fontId="22" fillId="0" borderId="16" xfId="0" applyNumberFormat="1" applyFont="1" applyBorder="1" applyAlignment="1">
      <alignment horizontal="center" vertical="center" textRotation="255"/>
    </xf>
    <xf numFmtId="0" fontId="14" fillId="0" borderId="16" xfId="0" applyFont="1" applyBorder="1" applyAlignment="1">
      <alignment horizontal="center" vertical="center" wrapText="1"/>
    </xf>
    <xf numFmtId="0" fontId="14" fillId="0" borderId="7" xfId="0" applyFont="1" applyBorder="1" applyAlignment="1">
      <alignment horizontal="center" vertical="center" textRotation="255" wrapText="1"/>
    </xf>
    <xf numFmtId="0" fontId="14" fillId="0" borderId="125" xfId="0" applyFont="1" applyBorder="1" applyAlignment="1">
      <alignment horizontal="center" vertical="center" wrapText="1"/>
    </xf>
    <xf numFmtId="0" fontId="14" fillId="0" borderId="125"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24" xfId="0" applyFont="1" applyFill="1" applyBorder="1" applyAlignment="1">
      <alignment horizontal="right" vertical="center"/>
    </xf>
    <xf numFmtId="0" fontId="14" fillId="0" borderId="10" xfId="0" applyFont="1" applyFill="1" applyBorder="1" applyAlignment="1">
      <alignment horizontal="center" vertical="center" textRotation="255"/>
    </xf>
    <xf numFmtId="0" fontId="14" fillId="0" borderId="10" xfId="0" applyFont="1" applyFill="1" applyBorder="1" applyAlignment="1">
      <alignment horizontal="right" vertical="center" textRotation="255"/>
    </xf>
    <xf numFmtId="0" fontId="14" fillId="0" borderId="125" xfId="0" applyFont="1" applyFill="1" applyBorder="1" applyAlignment="1">
      <alignment horizontal="right" vertical="center"/>
    </xf>
    <xf numFmtId="0" fontId="14" fillId="0" borderId="48"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39"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125" xfId="0" applyFont="1" applyFill="1" applyBorder="1" applyAlignment="1">
      <alignment horizontal="right" vertical="center" textRotation="255"/>
    </xf>
    <xf numFmtId="0" fontId="14" fillId="0" borderId="124" xfId="0" applyFont="1" applyFill="1" applyBorder="1" applyAlignment="1">
      <alignment horizontal="center" vertical="center" textRotation="255"/>
    </xf>
    <xf numFmtId="0" fontId="27" fillId="0" borderId="10" xfId="0" applyFont="1" applyFill="1" applyBorder="1" applyAlignment="1">
      <alignment horizontal="right" vertical="center" textRotation="255"/>
    </xf>
    <xf numFmtId="0" fontId="14" fillId="0" borderId="16" xfId="0" applyFont="1" applyFill="1" applyBorder="1" applyAlignment="1">
      <alignment horizontal="center" vertical="center" textRotation="255"/>
    </xf>
    <xf numFmtId="0" fontId="14" fillId="0" borderId="48" xfId="0" applyFont="1" applyFill="1" applyBorder="1" applyAlignment="1">
      <alignment horizontal="right" vertical="center" textRotation="255"/>
    </xf>
    <xf numFmtId="0" fontId="14" fillId="0" borderId="124" xfId="0" applyFont="1" applyFill="1" applyBorder="1" applyAlignment="1">
      <alignment horizontal="right" vertical="center" shrinkToFit="1"/>
    </xf>
    <xf numFmtId="0" fontId="14" fillId="0" borderId="16"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127" xfId="0" applyFont="1" applyFill="1" applyBorder="1" applyAlignment="1">
      <alignment horizontal="right" vertical="center"/>
    </xf>
    <xf numFmtId="0" fontId="14" fillId="0" borderId="128" xfId="0" applyFont="1" applyFill="1" applyBorder="1" applyAlignment="1">
      <alignment horizontal="right" vertical="center"/>
    </xf>
    <xf numFmtId="0" fontId="14" fillId="0" borderId="129" xfId="0" applyFont="1" applyFill="1" applyBorder="1" applyAlignment="1">
      <alignment horizontal="right" vertical="center"/>
    </xf>
    <xf numFmtId="0" fontId="27" fillId="0" borderId="15" xfId="0" applyFont="1" applyFill="1" applyBorder="1" applyAlignment="1">
      <alignment horizontal="center" vertical="center"/>
    </xf>
    <xf numFmtId="0" fontId="27" fillId="0" borderId="131" xfId="0" applyFont="1" applyBorder="1" applyAlignment="1">
      <alignment horizontal="center" vertical="center" shrinkToFit="1"/>
    </xf>
    <xf numFmtId="0" fontId="27" fillId="0" borderId="14" xfId="0" applyFont="1" applyFill="1" applyBorder="1" applyAlignment="1">
      <alignment horizontal="center" vertical="center"/>
    </xf>
    <xf numFmtId="0" fontId="27" fillId="0" borderId="15" xfId="0" applyFont="1" applyBorder="1" applyAlignment="1">
      <alignment horizontal="center" vertical="center" shrinkToFit="1"/>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shrinkToFit="1"/>
    </xf>
    <xf numFmtId="0" fontId="27" fillId="0" borderId="137" xfId="0" applyFont="1" applyBorder="1" applyAlignment="1">
      <alignment horizontal="center" vertical="center" shrinkToFit="1"/>
    </xf>
    <xf numFmtId="0" fontId="27" fillId="0" borderId="14" xfId="0" applyFont="1" applyBorder="1" applyAlignment="1">
      <alignment horizontal="center" vertical="center"/>
    </xf>
    <xf numFmtId="0" fontId="27" fillId="0" borderId="133" xfId="0" applyFont="1" applyBorder="1" applyAlignment="1">
      <alignment horizontal="center" vertical="center"/>
    </xf>
    <xf numFmtId="0" fontId="27" fillId="0" borderId="138" xfId="0" applyFont="1" applyBorder="1" applyAlignment="1">
      <alignment horizontal="center" vertical="center"/>
    </xf>
    <xf numFmtId="0" fontId="27" fillId="0" borderId="139" xfId="0" applyFont="1" applyBorder="1" applyAlignment="1">
      <alignment horizontal="right" vertical="center"/>
    </xf>
    <xf numFmtId="0" fontId="27" fillId="0" borderId="140" xfId="0" applyFont="1" applyBorder="1" applyAlignment="1">
      <alignment horizontal="right" vertical="center"/>
    </xf>
    <xf numFmtId="0" fontId="27" fillId="0" borderId="140" xfId="0" applyFont="1" applyFill="1" applyBorder="1" applyAlignment="1">
      <alignment horizontal="right" vertical="center"/>
    </xf>
    <xf numFmtId="0" fontId="27" fillId="0" borderId="140" xfId="0" applyFont="1" applyFill="1" applyBorder="1" applyAlignment="1">
      <alignment horizontal="right" vertical="center" shrinkToFit="1"/>
    </xf>
    <xf numFmtId="176" fontId="27" fillId="0" borderId="140" xfId="0" applyNumberFormat="1" applyFont="1" applyFill="1" applyBorder="1" applyAlignment="1">
      <alignment horizontal="right" vertical="center" shrinkToFit="1"/>
    </xf>
    <xf numFmtId="0" fontId="27" fillId="0" borderId="141" xfId="0" applyFont="1" applyFill="1" applyBorder="1" applyAlignment="1">
      <alignment horizontal="center" vertical="center" shrinkToFit="1"/>
    </xf>
    <xf numFmtId="177" fontId="27" fillId="7" borderId="142" xfId="0" applyNumberFormat="1" applyFont="1" applyFill="1" applyBorder="1" applyAlignment="1">
      <alignment horizontal="right" vertical="center" shrinkToFit="1"/>
    </xf>
    <xf numFmtId="177" fontId="27" fillId="7" borderId="143" xfId="0" applyNumberFormat="1" applyFont="1" applyFill="1" applyBorder="1" applyAlignment="1">
      <alignment horizontal="right" vertical="center" shrinkToFit="1"/>
    </xf>
    <xf numFmtId="177" fontId="27" fillId="7" borderId="144" xfId="0" applyNumberFormat="1" applyFont="1" applyFill="1" applyBorder="1" applyAlignment="1">
      <alignment horizontal="right" vertical="center" shrinkToFit="1"/>
    </xf>
    <xf numFmtId="177" fontId="27" fillId="7" borderId="139" xfId="0" applyNumberFormat="1" applyFont="1" applyFill="1" applyBorder="1" applyAlignment="1">
      <alignment horizontal="right" vertical="center" shrinkToFit="1"/>
    </xf>
    <xf numFmtId="177" fontId="27" fillId="7" borderId="145" xfId="0" applyNumberFormat="1" applyFont="1" applyFill="1" applyBorder="1" applyAlignment="1">
      <alignment horizontal="right" vertical="center" shrinkToFit="1"/>
    </xf>
    <xf numFmtId="177" fontId="27" fillId="7" borderId="130" xfId="1" applyNumberFormat="1" applyFont="1" applyFill="1" applyBorder="1" applyAlignment="1">
      <alignment horizontal="right" vertical="center" shrinkToFit="1"/>
    </xf>
    <xf numFmtId="177" fontId="27" fillId="7" borderId="146" xfId="1" applyNumberFormat="1" applyFont="1" applyFill="1" applyBorder="1" applyAlignment="1">
      <alignment horizontal="right" vertical="center" shrinkToFit="1"/>
    </xf>
    <xf numFmtId="177" fontId="27" fillId="7" borderId="147" xfId="1" applyNumberFormat="1" applyFont="1" applyFill="1" applyBorder="1" applyAlignment="1">
      <alignment horizontal="right" vertical="center" shrinkToFit="1"/>
    </xf>
    <xf numFmtId="177" fontId="27" fillId="7" borderId="143" xfId="1" applyNumberFormat="1" applyFont="1" applyFill="1" applyBorder="1" applyAlignment="1">
      <alignment horizontal="right" vertical="center" shrinkToFit="1"/>
    </xf>
    <xf numFmtId="177" fontId="27" fillId="7" borderId="139" xfId="1" applyNumberFormat="1" applyFont="1" applyFill="1" applyBorder="1" applyAlignment="1">
      <alignment horizontal="right" vertical="center" shrinkToFit="1"/>
    </xf>
    <xf numFmtId="177" fontId="27" fillId="7" borderId="138" xfId="1" applyNumberFormat="1" applyFont="1" applyFill="1" applyBorder="1" applyAlignment="1">
      <alignment horizontal="right" vertical="center" shrinkToFit="1"/>
    </xf>
    <xf numFmtId="0" fontId="27" fillId="0" borderId="136" xfId="0" applyFont="1" applyBorder="1" applyAlignment="1">
      <alignment horizontal="center" vertical="center"/>
    </xf>
    <xf numFmtId="0" fontId="27" fillId="0" borderId="150" xfId="0" applyFont="1" applyFill="1" applyBorder="1" applyAlignment="1">
      <alignment horizontal="center" vertical="center"/>
    </xf>
    <xf numFmtId="0" fontId="27" fillId="0" borderId="64" xfId="0" applyFont="1" applyFill="1" applyBorder="1" applyAlignment="1">
      <alignment horizontal="right" vertical="center"/>
    </xf>
    <xf numFmtId="0" fontId="27" fillId="0" borderId="33" xfId="0" applyFont="1" applyFill="1" applyBorder="1" applyAlignment="1">
      <alignment horizontal="right" vertical="center"/>
    </xf>
    <xf numFmtId="0" fontId="27" fillId="0" borderId="33" xfId="0" applyFont="1" applyFill="1" applyBorder="1" applyAlignment="1">
      <alignment horizontal="right" vertical="center" shrinkToFit="1"/>
    </xf>
    <xf numFmtId="176" fontId="27" fillId="0" borderId="33" xfId="0" applyNumberFormat="1" applyFont="1" applyFill="1" applyBorder="1" applyAlignment="1">
      <alignment horizontal="right" vertical="center" shrinkToFit="1"/>
    </xf>
    <xf numFmtId="0" fontId="27" fillId="0" borderId="95" xfId="0" applyFont="1" applyFill="1" applyBorder="1" applyAlignment="1">
      <alignment horizontal="center" vertical="center" shrinkToFit="1"/>
    </xf>
    <xf numFmtId="177" fontId="27" fillId="7" borderId="42" xfId="0" applyNumberFormat="1" applyFont="1" applyFill="1" applyBorder="1" applyAlignment="1">
      <alignment horizontal="right" vertical="center" shrinkToFit="1"/>
    </xf>
    <xf numFmtId="177" fontId="27" fillId="7" borderId="46" xfId="0" applyNumberFormat="1" applyFont="1" applyFill="1" applyBorder="1" applyAlignment="1">
      <alignment horizontal="right" vertical="center" shrinkToFit="1"/>
    </xf>
    <xf numFmtId="177" fontId="27" fillId="7" borderId="12" xfId="0" applyNumberFormat="1" applyFont="1" applyFill="1" applyBorder="1" applyAlignment="1">
      <alignment horizontal="right" vertical="center" shrinkToFit="1"/>
    </xf>
    <xf numFmtId="177" fontId="27" fillId="7" borderId="64" xfId="0" applyNumberFormat="1" applyFont="1" applyFill="1" applyBorder="1" applyAlignment="1">
      <alignment horizontal="right" vertical="center" shrinkToFit="1"/>
    </xf>
    <xf numFmtId="177" fontId="27" fillId="7" borderId="151" xfId="0" applyNumberFormat="1" applyFont="1" applyFill="1" applyBorder="1" applyAlignment="1">
      <alignment horizontal="right" vertical="center" shrinkToFit="1"/>
    </xf>
    <xf numFmtId="177" fontId="27" fillId="7" borderId="34" xfId="0" applyNumberFormat="1" applyFont="1" applyFill="1" applyBorder="1" applyAlignment="1">
      <alignment horizontal="right" vertical="center" shrinkToFit="1"/>
    </xf>
    <xf numFmtId="177" fontId="27" fillId="7" borderId="14" xfId="0" applyNumberFormat="1" applyFont="1" applyFill="1" applyBorder="1" applyAlignment="1">
      <alignment horizontal="right" vertical="center" shrinkToFit="1"/>
    </xf>
    <xf numFmtId="177" fontId="27" fillId="7" borderId="14" xfId="1" applyNumberFormat="1" applyFont="1" applyFill="1" applyBorder="1" applyAlignment="1">
      <alignment horizontal="right" vertical="center" shrinkToFit="1"/>
    </xf>
    <xf numFmtId="177" fontId="27" fillId="7" borderId="152" xfId="1" applyNumberFormat="1" applyFont="1" applyFill="1" applyBorder="1" applyAlignment="1">
      <alignment horizontal="right" vertical="center" shrinkToFit="1"/>
    </xf>
    <xf numFmtId="177" fontId="27" fillId="7" borderId="153" xfId="1" applyNumberFormat="1" applyFont="1" applyFill="1" applyBorder="1" applyAlignment="1">
      <alignment horizontal="right" vertical="center" shrinkToFit="1"/>
    </xf>
    <xf numFmtId="177" fontId="27" fillId="7" borderId="46" xfId="1" applyNumberFormat="1" applyFont="1" applyFill="1" applyBorder="1" applyAlignment="1">
      <alignment horizontal="right" vertical="center" shrinkToFit="1"/>
    </xf>
    <xf numFmtId="177" fontId="27" fillId="7" borderId="64" xfId="1" applyNumberFormat="1" applyFont="1" applyFill="1" applyBorder="1" applyAlignment="1">
      <alignment horizontal="right" vertical="center" shrinkToFit="1"/>
    </xf>
    <xf numFmtId="177" fontId="27" fillId="7" borderId="150" xfId="1" applyNumberFormat="1" applyFont="1" applyFill="1" applyBorder="1" applyAlignment="1">
      <alignment horizontal="right" vertical="center" shrinkToFit="1"/>
    </xf>
    <xf numFmtId="0" fontId="27" fillId="0" borderId="112" xfId="0" applyFont="1" applyBorder="1" applyAlignment="1">
      <alignment horizontal="center" vertical="center" shrinkToFit="1"/>
    </xf>
    <xf numFmtId="0" fontId="27" fillId="0" borderId="123" xfId="0" applyFont="1" applyBorder="1" applyAlignment="1">
      <alignment horizontal="center" vertical="center" shrinkToFit="1"/>
    </xf>
    <xf numFmtId="0" fontId="27" fillId="0" borderId="105" xfId="0" applyFont="1" applyFill="1" applyBorder="1" applyAlignment="1">
      <alignment horizontal="right" vertical="center"/>
    </xf>
    <xf numFmtId="177" fontId="27" fillId="7" borderId="115" xfId="0" applyNumberFormat="1" applyFont="1" applyFill="1" applyBorder="1" applyAlignment="1">
      <alignment horizontal="right" vertical="center" shrinkToFit="1"/>
    </xf>
    <xf numFmtId="177" fontId="27" fillId="7" borderId="116" xfId="0" applyNumberFormat="1" applyFont="1" applyFill="1" applyBorder="1" applyAlignment="1">
      <alignment horizontal="right" vertical="center" shrinkToFit="1"/>
    </xf>
    <xf numFmtId="0" fontId="31" fillId="0" borderId="95" xfId="0" applyFont="1" applyFill="1" applyBorder="1" applyAlignment="1">
      <alignment horizontal="center" vertical="center" shrinkToFit="1"/>
    </xf>
    <xf numFmtId="0" fontId="27" fillId="0" borderId="154" xfId="0" applyFont="1" applyFill="1" applyBorder="1" applyAlignment="1">
      <alignment horizontal="center" vertical="center" shrinkToFit="1"/>
    </xf>
    <xf numFmtId="177" fontId="27" fillId="7" borderId="155" xfId="0" applyNumberFormat="1" applyFont="1" applyFill="1" applyBorder="1" applyAlignment="1">
      <alignment horizontal="right" vertical="center" shrinkToFit="1"/>
    </xf>
    <xf numFmtId="177" fontId="27" fillId="7" borderId="156" xfId="0" applyNumberFormat="1" applyFont="1" applyFill="1" applyBorder="1" applyAlignment="1">
      <alignment horizontal="right" vertical="center" shrinkToFit="1"/>
    </xf>
    <xf numFmtId="177" fontId="27" fillId="7" borderId="157" xfId="0" applyNumberFormat="1" applyFont="1" applyFill="1" applyBorder="1" applyAlignment="1">
      <alignment horizontal="right" vertical="center" shrinkToFit="1"/>
    </xf>
    <xf numFmtId="177" fontId="27" fillId="7" borderId="158" xfId="0" applyNumberFormat="1" applyFont="1" applyFill="1" applyBorder="1" applyAlignment="1">
      <alignment horizontal="right" vertical="center" shrinkToFit="1"/>
    </xf>
    <xf numFmtId="177" fontId="27" fillId="7" borderId="159" xfId="0" applyNumberFormat="1" applyFont="1" applyFill="1" applyBorder="1" applyAlignment="1">
      <alignment horizontal="right" vertical="center" shrinkToFit="1"/>
    </xf>
    <xf numFmtId="0" fontId="31" fillId="0" borderId="108" xfId="0" applyFont="1" applyFill="1" applyBorder="1" applyAlignment="1">
      <alignment horizontal="center" vertical="center" shrinkToFit="1"/>
    </xf>
    <xf numFmtId="0" fontId="27" fillId="0" borderId="160" xfId="0" applyFont="1" applyBorder="1" applyAlignment="1">
      <alignment horizontal="center" vertical="center" shrinkToFit="1"/>
    </xf>
    <xf numFmtId="0" fontId="27" fillId="0" borderId="157" xfId="0" applyFont="1" applyBorder="1" applyAlignment="1">
      <alignment vertical="center" shrinkToFit="1"/>
    </xf>
    <xf numFmtId="0" fontId="27" fillId="0" borderId="132" xfId="0" applyFont="1" applyBorder="1" applyAlignment="1">
      <alignment vertical="center" shrinkToFit="1"/>
    </xf>
    <xf numFmtId="0" fontId="27" fillId="0" borderId="132" xfId="0" applyFont="1" applyFill="1" applyBorder="1" applyAlignment="1">
      <alignment vertical="center" shrinkToFit="1"/>
    </xf>
    <xf numFmtId="0" fontId="27" fillId="0" borderId="132" xfId="0" applyFont="1" applyFill="1" applyBorder="1" applyAlignment="1">
      <alignment horizontal="center" vertical="center" shrinkToFit="1"/>
    </xf>
    <xf numFmtId="0" fontId="27" fillId="0" borderId="132" xfId="0" applyFont="1" applyFill="1" applyBorder="1" applyAlignment="1">
      <alignment horizontal="right" vertical="center" shrinkToFit="1"/>
    </xf>
    <xf numFmtId="0" fontId="27" fillId="0" borderId="115" xfId="0" applyFont="1" applyFill="1" applyBorder="1" applyAlignment="1">
      <alignment horizontal="right" vertical="center" shrinkToFit="1"/>
    </xf>
    <xf numFmtId="0" fontId="27" fillId="0" borderId="148" xfId="0" applyFont="1" applyFill="1" applyBorder="1" applyAlignment="1">
      <alignment horizontal="right" vertical="center" shrinkToFit="1"/>
    </xf>
    <xf numFmtId="0" fontId="27" fillId="0" borderId="53" xfId="0" applyFont="1" applyBorder="1" applyAlignment="1">
      <alignment vertical="center" shrinkToFit="1"/>
    </xf>
    <xf numFmtId="0" fontId="27" fillId="0" borderId="106" xfId="0" applyFont="1" applyBorder="1" applyAlignment="1">
      <alignment vertical="center" shrinkToFit="1"/>
    </xf>
    <xf numFmtId="0" fontId="27" fillId="0" borderId="106" xfId="0" applyFont="1" applyFill="1" applyBorder="1" applyAlignment="1">
      <alignment vertical="center" shrinkToFit="1"/>
    </xf>
    <xf numFmtId="0" fontId="27" fillId="0" borderId="106" xfId="0" applyFont="1" applyFill="1" applyBorder="1" applyAlignment="1">
      <alignment horizontal="center" vertical="center" shrinkToFit="1"/>
    </xf>
    <xf numFmtId="0" fontId="27" fillId="0" borderId="44" xfId="0" applyFont="1" applyFill="1" applyBorder="1" applyAlignment="1">
      <alignment vertical="center" shrinkToFit="1"/>
    </xf>
    <xf numFmtId="0" fontId="16" fillId="0" borderId="0" xfId="0" applyFont="1">
      <alignment vertical="center"/>
    </xf>
    <xf numFmtId="0" fontId="14" fillId="0" borderId="21" xfId="0" applyFont="1" applyBorder="1" applyAlignment="1">
      <alignment horizontal="center" vertical="center"/>
    </xf>
    <xf numFmtId="49" fontId="14" fillId="0" borderId="21" xfId="0" applyNumberFormat="1" applyFont="1" applyBorder="1" applyAlignment="1">
      <alignment horizontal="center" vertical="center"/>
    </xf>
    <xf numFmtId="0" fontId="32" fillId="0" borderId="0" xfId="0" applyFont="1">
      <alignment vertical="center"/>
    </xf>
    <xf numFmtId="0" fontId="32" fillId="0" borderId="19"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lignment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shrinkToFit="1"/>
    </xf>
    <xf numFmtId="0" fontId="32" fillId="0" borderId="24" xfId="0" applyFont="1" applyBorder="1" applyAlignment="1">
      <alignment horizontal="center" vertical="center"/>
    </xf>
    <xf numFmtId="0" fontId="32" fillId="0" borderId="24" xfId="0" applyFont="1" applyBorder="1" applyAlignment="1">
      <alignment horizontal="right" vertical="center"/>
    </xf>
    <xf numFmtId="0" fontId="19" fillId="0" borderId="24" xfId="0" applyFont="1" applyBorder="1" applyAlignment="1">
      <alignment horizontal="center" vertical="center"/>
    </xf>
    <xf numFmtId="0" fontId="19" fillId="0" borderId="30" xfId="0" applyFont="1" applyBorder="1" applyAlignment="1">
      <alignment horizontal="center" vertical="center"/>
    </xf>
    <xf numFmtId="0" fontId="19" fillId="0" borderId="24" xfId="0" applyFont="1" applyBorder="1" applyAlignment="1">
      <alignment horizontal="right" vertical="center"/>
    </xf>
    <xf numFmtId="0" fontId="14" fillId="0" borderId="0" xfId="0" applyNumberFormat="1" applyFont="1" applyFill="1" applyBorder="1" applyAlignment="1">
      <alignment horizontal="center" vertical="center"/>
    </xf>
    <xf numFmtId="0" fontId="14" fillId="0" borderId="0" xfId="0" applyFont="1" applyFill="1" applyBorder="1" applyAlignment="1">
      <alignment vertical="center" shrinkToFit="1"/>
    </xf>
    <xf numFmtId="0" fontId="25" fillId="0" borderId="0" xfId="0" applyFont="1" applyFill="1" applyBorder="1" applyAlignment="1">
      <alignment vertical="center" shrinkToFit="1"/>
    </xf>
    <xf numFmtId="0" fontId="25" fillId="0" borderId="0" xfId="0" applyFont="1" applyFill="1" applyBorder="1" applyAlignment="1">
      <alignment horizontal="center" vertical="center" shrinkToFit="1"/>
    </xf>
    <xf numFmtId="176" fontId="14" fillId="0" borderId="0" xfId="0" applyNumberFormat="1" applyFont="1" applyFill="1" applyBorder="1" applyAlignment="1">
      <alignment horizontal="center" vertical="center" shrinkToFit="1"/>
    </xf>
    <xf numFmtId="0" fontId="14" fillId="4" borderId="55" xfId="0" applyFont="1" applyFill="1" applyBorder="1" applyAlignment="1">
      <alignment vertical="center" shrinkToFit="1"/>
    </xf>
    <xf numFmtId="0" fontId="14" fillId="4" borderId="70" xfId="0" applyFont="1" applyFill="1" applyBorder="1" applyAlignment="1">
      <alignment horizontal="center" vertical="center" shrinkToFit="1"/>
    </xf>
    <xf numFmtId="177" fontId="14" fillId="7" borderId="74" xfId="0" applyNumberFormat="1" applyFont="1" applyFill="1" applyBorder="1" applyAlignment="1">
      <alignment horizontal="right" vertical="center" shrinkToFit="1"/>
    </xf>
    <xf numFmtId="0" fontId="14" fillId="7" borderId="131" xfId="0" applyFont="1" applyFill="1" applyBorder="1" applyAlignment="1">
      <alignment horizontal="center" vertical="center"/>
    </xf>
    <xf numFmtId="0" fontId="14" fillId="7" borderId="158" xfId="0" applyFont="1" applyFill="1" applyBorder="1" applyAlignment="1">
      <alignment horizontal="center" vertical="center"/>
    </xf>
    <xf numFmtId="0" fontId="14" fillId="0" borderId="131" xfId="0" applyNumberFormat="1" applyFont="1" applyBorder="1" applyAlignment="1">
      <alignment horizontal="center" vertical="center"/>
    </xf>
    <xf numFmtId="0" fontId="14" fillId="0" borderId="131" xfId="0" applyFont="1" applyBorder="1" applyAlignment="1">
      <alignment horizontal="center" vertical="center"/>
    </xf>
    <xf numFmtId="0" fontId="14" fillId="0" borderId="157" xfId="0" applyFont="1" applyBorder="1" applyAlignment="1">
      <alignment horizontal="center" vertical="center"/>
    </xf>
    <xf numFmtId="0" fontId="14" fillId="4" borderId="114" xfId="0" applyFont="1" applyFill="1" applyBorder="1" applyAlignment="1">
      <alignment vertical="center" shrinkToFit="1"/>
    </xf>
    <xf numFmtId="0" fontId="25" fillId="5" borderId="116" xfId="0" applyFont="1" applyFill="1" applyBorder="1" applyAlignment="1">
      <alignment horizontal="center" vertical="center" shrinkToFit="1"/>
    </xf>
    <xf numFmtId="176" fontId="14" fillId="7" borderId="117" xfId="0" applyNumberFormat="1" applyFont="1" applyFill="1" applyBorder="1" applyAlignment="1">
      <alignment horizontal="center" vertical="center" shrinkToFit="1"/>
    </xf>
    <xf numFmtId="0" fontId="14" fillId="4" borderId="118" xfId="0" applyFont="1" applyFill="1" applyBorder="1" applyAlignment="1">
      <alignment vertical="center" shrinkToFit="1"/>
    </xf>
    <xf numFmtId="0" fontId="14" fillId="4" borderId="118" xfId="0" applyFont="1" applyFill="1" applyBorder="1" applyAlignment="1">
      <alignment horizontal="center" vertical="center" shrinkToFit="1"/>
    </xf>
    <xf numFmtId="177" fontId="14" fillId="7" borderId="119" xfId="0" applyNumberFormat="1" applyFont="1" applyFill="1" applyBorder="1" applyAlignment="1">
      <alignment horizontal="right" vertical="center" shrinkToFit="1"/>
    </xf>
    <xf numFmtId="177" fontId="14" fillId="7" borderId="120" xfId="0" applyNumberFormat="1" applyFont="1" applyFill="1" applyBorder="1" applyAlignment="1">
      <alignment horizontal="right" vertical="center" shrinkToFit="1"/>
    </xf>
    <xf numFmtId="177" fontId="25" fillId="5" borderId="120" xfId="0" applyNumberFormat="1" applyFont="1" applyFill="1" applyBorder="1" applyAlignment="1">
      <alignment horizontal="right" vertical="center" shrinkToFit="1"/>
    </xf>
    <xf numFmtId="176" fontId="25" fillId="5" borderId="114" xfId="0" applyNumberFormat="1" applyFont="1" applyFill="1" applyBorder="1" applyAlignment="1">
      <alignment horizontal="right" vertical="center" shrinkToFit="1"/>
    </xf>
    <xf numFmtId="176" fontId="14" fillId="7" borderId="114" xfId="0" applyNumberFormat="1" applyFont="1" applyFill="1" applyBorder="1" applyAlignment="1">
      <alignment vertical="center" shrinkToFit="1"/>
    </xf>
    <xf numFmtId="176" fontId="27" fillId="7" borderId="114" xfId="0" applyNumberFormat="1" applyFont="1" applyFill="1" applyBorder="1" applyAlignment="1">
      <alignment vertical="center" shrinkToFit="1"/>
    </xf>
    <xf numFmtId="176" fontId="27" fillId="7" borderId="117" xfId="0" applyNumberFormat="1" applyFont="1" applyFill="1" applyBorder="1" applyAlignment="1">
      <alignment vertical="center" shrinkToFit="1"/>
    </xf>
    <xf numFmtId="176" fontId="14" fillId="0" borderId="119" xfId="0" applyNumberFormat="1" applyFont="1" applyFill="1" applyBorder="1" applyAlignment="1">
      <alignment horizontal="center" vertical="center" shrinkToFit="1"/>
    </xf>
    <xf numFmtId="176" fontId="14" fillId="7" borderId="120" xfId="0" applyNumberFormat="1" applyFont="1" applyFill="1" applyBorder="1" applyAlignment="1">
      <alignment horizontal="right" vertical="center" shrinkToFit="1"/>
    </xf>
    <xf numFmtId="176" fontId="25" fillId="5" borderId="120" xfId="0" applyNumberFormat="1" applyFont="1" applyFill="1" applyBorder="1" applyAlignment="1">
      <alignment vertical="center" shrinkToFit="1"/>
    </xf>
    <xf numFmtId="176" fontId="25" fillId="5" borderId="114" xfId="0" applyNumberFormat="1" applyFont="1" applyFill="1" applyBorder="1" applyAlignment="1">
      <alignment vertical="center" shrinkToFit="1"/>
    </xf>
    <xf numFmtId="176" fontId="14" fillId="7" borderId="119" xfId="0" applyNumberFormat="1" applyFont="1" applyFill="1" applyBorder="1" applyAlignment="1">
      <alignment vertical="center" shrinkToFit="1"/>
    </xf>
    <xf numFmtId="176" fontId="14" fillId="7" borderId="114" xfId="0" applyNumberFormat="1" applyFont="1" applyFill="1" applyBorder="1" applyAlignment="1">
      <alignment horizontal="right" vertical="center" shrinkToFit="1"/>
    </xf>
    <xf numFmtId="176" fontId="14" fillId="7" borderId="120" xfId="0" applyNumberFormat="1" applyFont="1" applyFill="1" applyBorder="1" applyAlignment="1">
      <alignment vertical="center" shrinkToFit="1"/>
    </xf>
    <xf numFmtId="176" fontId="14" fillId="7" borderId="117" xfId="0" applyNumberFormat="1" applyFont="1" applyFill="1" applyBorder="1" applyAlignment="1">
      <alignment vertical="center" shrinkToFit="1"/>
    </xf>
    <xf numFmtId="176" fontId="14" fillId="0" borderId="120" xfId="0" applyNumberFormat="1" applyFont="1" applyFill="1" applyBorder="1" applyAlignment="1">
      <alignment horizontal="center" vertical="center" shrinkToFit="1"/>
    </xf>
    <xf numFmtId="176" fontId="14" fillId="7" borderId="105" xfId="0" applyNumberFormat="1" applyFont="1" applyFill="1" applyBorder="1" applyAlignment="1">
      <alignment vertical="center" shrinkToFit="1"/>
    </xf>
    <xf numFmtId="176" fontId="14" fillId="7" borderId="115" xfId="0" applyNumberFormat="1" applyFont="1" applyFill="1" applyBorder="1" applyAlignment="1">
      <alignment vertical="center" shrinkToFit="1"/>
    </xf>
    <xf numFmtId="176" fontId="14" fillId="7" borderId="120" xfId="0" applyNumberFormat="1" applyFont="1" applyFill="1" applyBorder="1" applyAlignment="1">
      <alignment horizontal="center" vertical="center" shrinkToFit="1"/>
    </xf>
    <xf numFmtId="176" fontId="14" fillId="7" borderId="116" xfId="0" applyNumberFormat="1" applyFont="1" applyFill="1" applyBorder="1" applyAlignment="1">
      <alignment vertical="center" shrinkToFit="1"/>
    </xf>
    <xf numFmtId="38" fontId="14" fillId="7" borderId="116" xfId="1" applyFont="1" applyFill="1" applyBorder="1" applyAlignment="1">
      <alignment vertical="center" shrinkToFit="1"/>
    </xf>
    <xf numFmtId="38" fontId="14" fillId="7" borderId="121" xfId="1" applyFont="1" applyFill="1" applyBorder="1" applyAlignment="1">
      <alignment vertical="center" shrinkToFit="1"/>
    </xf>
    <xf numFmtId="38" fontId="14" fillId="7" borderId="122" xfId="1" applyFont="1" applyFill="1" applyBorder="1" applyAlignment="1">
      <alignment vertical="center" shrinkToFit="1"/>
    </xf>
    <xf numFmtId="38" fontId="14" fillId="7" borderId="120" xfId="1" applyFont="1" applyFill="1" applyBorder="1" applyAlignment="1">
      <alignment vertical="center" shrinkToFit="1"/>
    </xf>
    <xf numFmtId="38" fontId="14" fillId="7" borderId="105" xfId="1" applyFont="1" applyFill="1" applyBorder="1" applyAlignment="1">
      <alignment vertical="center" shrinkToFit="1"/>
    </xf>
    <xf numFmtId="38" fontId="14" fillId="7" borderId="123" xfId="1" applyFont="1" applyFill="1" applyBorder="1" applyAlignment="1">
      <alignment vertical="center" shrinkToFit="1"/>
    </xf>
    <xf numFmtId="38" fontId="14" fillId="7" borderId="115" xfId="1" applyFont="1" applyFill="1" applyBorder="1" applyAlignment="1">
      <alignment vertical="center" shrinkToFit="1"/>
    </xf>
    <xf numFmtId="0" fontId="23" fillId="0" borderId="0" xfId="0" applyFont="1" applyFill="1" applyBorder="1" applyAlignment="1">
      <alignment horizontal="center" vertical="center"/>
    </xf>
    <xf numFmtId="0" fontId="25" fillId="0" borderId="0" xfId="0" applyFont="1" applyFill="1" applyBorder="1">
      <alignment vertical="center"/>
    </xf>
    <xf numFmtId="0" fontId="14" fillId="0" borderId="0" xfId="0" applyFont="1" applyFill="1" applyBorder="1" applyAlignment="1">
      <alignment horizontal="center" vertical="center" shrinkToFit="1"/>
    </xf>
    <xf numFmtId="177" fontId="14" fillId="0" borderId="0" xfId="0" applyNumberFormat="1" applyFont="1" applyFill="1" applyBorder="1" applyAlignment="1">
      <alignment horizontal="right" vertical="center" shrinkToFit="1"/>
    </xf>
    <xf numFmtId="177" fontId="25" fillId="0" borderId="0" xfId="0" applyNumberFormat="1" applyFont="1" applyFill="1" applyBorder="1" applyAlignment="1">
      <alignment horizontal="right" vertical="center" shrinkToFit="1"/>
    </xf>
    <xf numFmtId="176" fontId="25" fillId="0" borderId="0" xfId="0" applyNumberFormat="1" applyFont="1" applyFill="1" applyBorder="1" applyAlignment="1">
      <alignment horizontal="right" vertical="center" shrinkToFit="1"/>
    </xf>
    <xf numFmtId="176" fontId="14" fillId="0" borderId="0" xfId="0" applyNumberFormat="1" applyFont="1" applyFill="1" applyBorder="1" applyAlignment="1">
      <alignment vertical="center" shrinkToFit="1"/>
    </xf>
    <xf numFmtId="176" fontId="27" fillId="0" borderId="0" xfId="0" applyNumberFormat="1" applyFont="1" applyFill="1" applyBorder="1" applyAlignment="1">
      <alignment vertical="center" shrinkToFit="1"/>
    </xf>
    <xf numFmtId="176" fontId="14" fillId="0" borderId="0" xfId="0" applyNumberFormat="1" applyFont="1" applyFill="1" applyBorder="1" applyAlignment="1">
      <alignment horizontal="right" vertical="center" shrinkToFit="1"/>
    </xf>
    <xf numFmtId="176" fontId="25" fillId="0" borderId="0" xfId="0" applyNumberFormat="1" applyFont="1" applyFill="1" applyBorder="1" applyAlignment="1">
      <alignment vertical="center" shrinkToFit="1"/>
    </xf>
    <xf numFmtId="38" fontId="14" fillId="0" borderId="0" xfId="1" applyFont="1" applyFill="1" applyBorder="1" applyAlignment="1">
      <alignment vertical="center" shrinkToFit="1"/>
    </xf>
    <xf numFmtId="0" fontId="14" fillId="0" borderId="0" xfId="0" applyFont="1" applyFill="1" applyBorder="1">
      <alignmen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right" vertical="center"/>
    </xf>
    <xf numFmtId="0" fontId="27" fillId="0" borderId="15" xfId="0" applyFont="1" applyFill="1" applyBorder="1" applyAlignment="1">
      <alignment vertical="center" shrinkToFit="1"/>
    </xf>
    <xf numFmtId="177" fontId="27" fillId="7" borderId="161" xfId="1" applyNumberFormat="1" applyFont="1" applyFill="1" applyBorder="1" applyAlignment="1">
      <alignment horizontal="right" vertical="center" shrinkToFit="1"/>
    </xf>
    <xf numFmtId="177" fontId="27" fillId="7" borderId="162" xfId="1" applyNumberFormat="1" applyFont="1" applyFill="1" applyBorder="1" applyAlignment="1">
      <alignment horizontal="right" vertical="center" shrinkToFit="1"/>
    </xf>
    <xf numFmtId="177" fontId="27" fillId="7" borderId="149" xfId="1" applyNumberFormat="1" applyFont="1" applyFill="1" applyBorder="1" applyAlignment="1">
      <alignment horizontal="right" vertical="center" shrinkToFit="1"/>
    </xf>
    <xf numFmtId="177" fontId="27" fillId="7" borderId="163" xfId="0" applyNumberFormat="1" applyFont="1" applyFill="1" applyBorder="1" applyAlignment="1">
      <alignment horizontal="right" vertical="center" shrinkToFit="1"/>
    </xf>
    <xf numFmtId="177" fontId="27" fillId="7" borderId="164" xfId="0" applyNumberFormat="1" applyFont="1" applyFill="1" applyBorder="1" applyAlignment="1">
      <alignment horizontal="right" vertical="center" shrinkToFit="1"/>
    </xf>
    <xf numFmtId="177" fontId="27" fillId="7" borderId="112" xfId="0" applyNumberFormat="1" applyFont="1" applyFill="1" applyBorder="1" applyAlignment="1">
      <alignment horizontal="right" vertical="center" shrinkToFit="1"/>
    </xf>
    <xf numFmtId="177" fontId="27" fillId="7" borderId="111" xfId="0" applyNumberFormat="1" applyFont="1" applyFill="1" applyBorder="1" applyAlignment="1">
      <alignment horizontal="right" vertical="center" shrinkToFit="1"/>
    </xf>
    <xf numFmtId="177" fontId="27" fillId="7" borderId="160" xfId="0" applyNumberFormat="1" applyFont="1" applyFill="1" applyBorder="1" applyAlignment="1">
      <alignment horizontal="right" vertical="center" shrinkToFit="1"/>
    </xf>
    <xf numFmtId="177" fontId="27" fillId="7" borderId="165" xfId="0" applyNumberFormat="1" applyFont="1" applyFill="1" applyBorder="1" applyAlignment="1">
      <alignment horizontal="right" vertical="center" shrinkToFit="1"/>
    </xf>
    <xf numFmtId="177" fontId="27" fillId="7" borderId="106" xfId="0" applyNumberFormat="1" applyFont="1" applyFill="1" applyBorder="1" applyAlignment="1">
      <alignment horizontal="right" vertical="center" shrinkToFit="1"/>
    </xf>
    <xf numFmtId="177" fontId="27" fillId="7" borderId="132" xfId="0" applyNumberFormat="1" applyFont="1" applyFill="1" applyBorder="1" applyAlignment="1">
      <alignment horizontal="right" vertical="center" shrinkToFit="1"/>
    </xf>
    <xf numFmtId="0" fontId="14" fillId="0" borderId="6" xfId="0" applyFont="1" applyBorder="1" applyAlignment="1">
      <alignment vertical="center" textRotation="255"/>
    </xf>
    <xf numFmtId="0" fontId="2" fillId="0" borderId="64" xfId="0" applyFont="1" applyBorder="1" applyAlignment="1">
      <alignment vertical="center" textRotation="255"/>
    </xf>
    <xf numFmtId="0" fontId="23" fillId="9" borderId="94" xfId="0" applyFont="1" applyFill="1" applyBorder="1" applyAlignment="1">
      <alignment horizontal="center" vertical="center"/>
    </xf>
    <xf numFmtId="0" fontId="23" fillId="9" borderId="123" xfId="0" applyFont="1" applyFill="1" applyBorder="1" applyAlignment="1">
      <alignment horizontal="center" vertical="center"/>
    </xf>
    <xf numFmtId="0" fontId="23" fillId="9" borderId="61" xfId="0" applyFont="1" applyFill="1" applyBorder="1" applyAlignment="1">
      <alignment horizontal="center" vertical="center"/>
    </xf>
    <xf numFmtId="0" fontId="23" fillId="9" borderId="85" xfId="0" applyFont="1" applyFill="1" applyBorder="1" applyAlignment="1">
      <alignment horizontal="center" vertical="center"/>
    </xf>
    <xf numFmtId="0" fontId="14" fillId="0" borderId="0" xfId="0" applyFont="1" applyAlignment="1">
      <alignment horizontal="center" vertical="center"/>
    </xf>
    <xf numFmtId="0" fontId="32" fillId="0" borderId="19"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Alignment="1">
      <alignment horizontal="center" vertical="center"/>
    </xf>
    <xf numFmtId="0" fontId="33" fillId="0" borderId="55" xfId="0" applyFont="1" applyBorder="1" applyAlignment="1">
      <alignment horizontal="center" vertical="center"/>
    </xf>
    <xf numFmtId="0" fontId="33" fillId="0" borderId="41" xfId="0" applyFont="1" applyBorder="1" applyAlignment="1">
      <alignment horizontal="center" vertical="center"/>
    </xf>
    <xf numFmtId="177" fontId="14" fillId="0" borderId="1" xfId="1" applyNumberFormat="1" applyFont="1" applyBorder="1">
      <alignment vertical="center"/>
    </xf>
    <xf numFmtId="177" fontId="14" fillId="0" borderId="6" xfId="1" applyNumberFormat="1" applyFont="1" applyBorder="1">
      <alignment vertical="center"/>
    </xf>
    <xf numFmtId="177" fontId="14" fillId="0" borderId="1" xfId="0" applyNumberFormat="1" applyFont="1" applyBorder="1">
      <alignment vertical="center"/>
    </xf>
    <xf numFmtId="0" fontId="33" fillId="0" borderId="66" xfId="0" applyFont="1" applyBorder="1" applyAlignment="1">
      <alignment horizontal="center" vertical="center"/>
    </xf>
    <xf numFmtId="177" fontId="14" fillId="0" borderId="66" xfId="1" applyNumberFormat="1" applyFont="1" applyBorder="1">
      <alignment vertical="center"/>
    </xf>
    <xf numFmtId="177" fontId="14" fillId="0" borderId="90" xfId="1" applyNumberFormat="1" applyFont="1" applyBorder="1">
      <alignment vertical="center"/>
    </xf>
    <xf numFmtId="177" fontId="14" fillId="0" borderId="66" xfId="0" applyNumberFormat="1" applyFont="1" applyBorder="1">
      <alignment vertical="center"/>
    </xf>
    <xf numFmtId="0" fontId="33" fillId="0" borderId="24" xfId="0" applyFont="1" applyBorder="1" applyAlignment="1">
      <alignment horizontal="center" vertical="center"/>
    </xf>
    <xf numFmtId="0" fontId="33" fillId="9" borderId="21" xfId="0" applyFont="1" applyFill="1" applyBorder="1" applyAlignment="1">
      <alignment horizontal="center" vertical="center"/>
    </xf>
    <xf numFmtId="177" fontId="14" fillId="9" borderId="19" xfId="1" applyNumberFormat="1" applyFont="1" applyFill="1" applyBorder="1">
      <alignment vertical="center"/>
    </xf>
    <xf numFmtId="177" fontId="14" fillId="9" borderId="17" xfId="1" applyNumberFormat="1" applyFont="1" applyFill="1" applyBorder="1">
      <alignment vertical="center"/>
    </xf>
    <xf numFmtId="177" fontId="14" fillId="9" borderId="19" xfId="0" applyNumberFormat="1" applyFont="1" applyFill="1" applyBorder="1">
      <alignment vertical="center"/>
    </xf>
    <xf numFmtId="0" fontId="33" fillId="9" borderId="24" xfId="0" applyFont="1" applyFill="1" applyBorder="1" applyAlignment="1">
      <alignment horizontal="center" vertical="center"/>
    </xf>
    <xf numFmtId="177" fontId="14" fillId="9" borderId="24" xfId="1" applyNumberFormat="1" applyFont="1" applyFill="1" applyBorder="1">
      <alignment vertical="center"/>
    </xf>
    <xf numFmtId="177" fontId="14" fillId="9" borderId="30" xfId="1" applyNumberFormat="1" applyFont="1" applyFill="1" applyBorder="1">
      <alignment vertical="center"/>
    </xf>
    <xf numFmtId="177" fontId="14" fillId="9" borderId="24" xfId="0" applyNumberFormat="1" applyFont="1" applyFill="1" applyBorder="1">
      <alignment vertical="center"/>
    </xf>
    <xf numFmtId="177" fontId="14" fillId="9" borderId="55" xfId="1" applyNumberFormat="1" applyFont="1" applyFill="1" applyBorder="1">
      <alignment vertical="center"/>
    </xf>
    <xf numFmtId="177" fontId="14" fillId="9" borderId="73" xfId="1" applyNumberFormat="1" applyFont="1" applyFill="1" applyBorder="1">
      <alignment vertical="center"/>
    </xf>
    <xf numFmtId="177" fontId="14" fillId="9" borderId="55" xfId="0" applyNumberFormat="1" applyFont="1" applyFill="1" applyBorder="1">
      <alignment vertical="center"/>
    </xf>
    <xf numFmtId="177" fontId="14" fillId="9" borderId="21" xfId="1" applyNumberFormat="1" applyFont="1" applyFill="1" applyBorder="1">
      <alignment vertical="center"/>
    </xf>
    <xf numFmtId="177" fontId="14" fillId="9" borderId="2" xfId="1" applyNumberFormat="1" applyFont="1" applyFill="1" applyBorder="1">
      <alignment vertical="center"/>
    </xf>
    <xf numFmtId="177" fontId="14" fillId="9" borderId="21" xfId="0" applyNumberFormat="1" applyFont="1" applyFill="1" applyBorder="1">
      <alignment vertical="center"/>
    </xf>
    <xf numFmtId="177" fontId="14" fillId="9" borderId="41" xfId="1" applyNumberFormat="1" applyFont="1" applyFill="1" applyBorder="1">
      <alignment vertical="center"/>
    </xf>
    <xf numFmtId="177" fontId="14" fillId="9" borderId="54" xfId="1" applyNumberFormat="1" applyFont="1" applyFill="1" applyBorder="1">
      <alignment vertical="center"/>
    </xf>
    <xf numFmtId="177" fontId="14" fillId="9" borderId="41" xfId="0" applyNumberFormat="1" applyFont="1" applyFill="1" applyBorder="1">
      <alignment vertical="center"/>
    </xf>
    <xf numFmtId="177" fontId="14" fillId="9" borderId="54" xfId="0" applyNumberFormat="1" applyFont="1" applyFill="1" applyBorder="1">
      <alignment vertical="center"/>
    </xf>
    <xf numFmtId="0" fontId="33" fillId="0" borderId="166" xfId="0" applyFont="1" applyBorder="1" applyAlignment="1">
      <alignment horizontal="center" vertical="center"/>
    </xf>
    <xf numFmtId="177" fontId="14" fillId="0" borderId="166" xfId="1" applyNumberFormat="1" applyFont="1" applyBorder="1">
      <alignment vertical="center"/>
    </xf>
    <xf numFmtId="177" fontId="14" fillId="0" borderId="167" xfId="1" applyNumberFormat="1" applyFont="1" applyBorder="1">
      <alignment vertical="center"/>
    </xf>
    <xf numFmtId="177" fontId="14" fillId="0" borderId="166" xfId="0" applyNumberFormat="1" applyFont="1" applyBorder="1">
      <alignment vertical="center"/>
    </xf>
    <xf numFmtId="177" fontId="14" fillId="0" borderId="30" xfId="0" applyNumberFormat="1" applyFont="1" applyBorder="1">
      <alignment vertical="center"/>
    </xf>
    <xf numFmtId="177" fontId="33" fillId="10" borderId="168" xfId="1" applyNumberFormat="1" applyFont="1" applyFill="1" applyBorder="1" applyAlignment="1">
      <alignment horizontal="right"/>
    </xf>
    <xf numFmtId="177" fontId="33" fillId="10" borderId="169" xfId="1" applyNumberFormat="1" applyFont="1" applyFill="1" applyBorder="1" applyAlignment="1">
      <alignment horizontal="right"/>
    </xf>
    <xf numFmtId="177" fontId="33" fillId="10" borderId="21" xfId="1" applyNumberFormat="1" applyFont="1" applyFill="1" applyBorder="1" applyAlignment="1">
      <alignment horizontal="right"/>
    </xf>
    <xf numFmtId="0" fontId="14" fillId="0" borderId="124"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25" fillId="5" borderId="35" xfId="0" applyFont="1" applyFill="1" applyBorder="1" applyAlignment="1">
      <alignment vertical="center" shrinkToFit="1"/>
    </xf>
    <xf numFmtId="0" fontId="25" fillId="5" borderId="45" xfId="0" applyFont="1" applyFill="1" applyBorder="1" applyAlignment="1">
      <alignment vertical="center" shrinkToFit="1"/>
    </xf>
    <xf numFmtId="0" fontId="25" fillId="5" borderId="75" xfId="0" applyFont="1" applyFill="1" applyBorder="1" applyAlignment="1">
      <alignment vertical="center" shrinkToFit="1"/>
    </xf>
    <xf numFmtId="0" fontId="25" fillId="5" borderId="115" xfId="0" applyFont="1" applyFill="1" applyBorder="1" applyAlignment="1">
      <alignment vertical="center" shrinkToFit="1"/>
    </xf>
    <xf numFmtId="0" fontId="17" fillId="0" borderId="7" xfId="0" applyFont="1" applyBorder="1" applyAlignment="1">
      <alignment horizontal="center" vertical="center" wrapText="1"/>
    </xf>
    <xf numFmtId="0" fontId="14" fillId="4" borderId="6"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73" xfId="0" applyFont="1" applyFill="1" applyBorder="1" applyAlignment="1">
      <alignment horizontal="center" vertical="center"/>
    </xf>
    <xf numFmtId="0" fontId="14" fillId="4" borderId="105" xfId="0" applyFont="1" applyFill="1" applyBorder="1" applyAlignment="1">
      <alignment horizontal="center" vertical="center"/>
    </xf>
    <xf numFmtId="0" fontId="14" fillId="0" borderId="39" xfId="0" applyFont="1" applyFill="1" applyBorder="1" applyAlignment="1">
      <alignment horizontal="center" vertical="center" wrapText="1"/>
    </xf>
    <xf numFmtId="0" fontId="14" fillId="4" borderId="5" xfId="0" applyFont="1" applyFill="1" applyBorder="1" applyAlignment="1">
      <alignment vertical="center" shrinkToFit="1"/>
    </xf>
    <xf numFmtId="0" fontId="25" fillId="5" borderId="23" xfId="0" applyFont="1" applyFill="1" applyBorder="1" applyAlignment="1">
      <alignment vertical="center" shrinkToFit="1"/>
    </xf>
    <xf numFmtId="0" fontId="14" fillId="4" borderId="82" xfId="0" applyFont="1" applyFill="1" applyBorder="1" applyAlignment="1">
      <alignment vertical="center" shrinkToFit="1"/>
    </xf>
    <xf numFmtId="0" fontId="25" fillId="5" borderId="80" xfId="0" applyFont="1" applyFill="1" applyBorder="1" applyAlignment="1">
      <alignment vertical="center" shrinkToFit="1"/>
    </xf>
    <xf numFmtId="0" fontId="14" fillId="4" borderId="68" xfId="0" applyFont="1" applyFill="1" applyBorder="1" applyAlignment="1">
      <alignment vertical="center" shrinkToFit="1"/>
    </xf>
    <xf numFmtId="0" fontId="25" fillId="5" borderId="71" xfId="0" applyFont="1" applyFill="1" applyBorder="1" applyAlignment="1">
      <alignment vertical="center" shrinkToFit="1"/>
    </xf>
    <xf numFmtId="0" fontId="14" fillId="4" borderId="74" xfId="0" applyFont="1" applyFill="1" applyBorder="1" applyAlignment="1">
      <alignment vertical="center" shrinkToFit="1"/>
    </xf>
    <xf numFmtId="0" fontId="14" fillId="4" borderId="119" xfId="0" applyFont="1" applyFill="1" applyBorder="1" applyAlignment="1">
      <alignment vertical="center" shrinkToFit="1"/>
    </xf>
    <xf numFmtId="0" fontId="25" fillId="5" borderId="117" xfId="0" applyFont="1" applyFill="1" applyBorder="1" applyAlignment="1">
      <alignment vertical="center" shrinkToFit="1"/>
    </xf>
    <xf numFmtId="0" fontId="22" fillId="4" borderId="82" xfId="0" applyFont="1" applyFill="1" applyBorder="1" applyAlignment="1">
      <alignment vertical="center" shrinkToFit="1"/>
    </xf>
    <xf numFmtId="0" fontId="22" fillId="9" borderId="169" xfId="0" applyFont="1" applyFill="1" applyBorder="1" applyAlignment="1">
      <alignment horizontal="center" vertical="center"/>
    </xf>
    <xf numFmtId="0" fontId="14" fillId="9" borderId="129" xfId="0" applyFont="1" applyFill="1" applyBorder="1" applyAlignment="1">
      <alignment horizontal="center" vertical="center" textRotation="255" wrapText="1"/>
    </xf>
    <xf numFmtId="0" fontId="41" fillId="5" borderId="1" xfId="0" applyFont="1" applyFill="1" applyBorder="1">
      <alignment vertical="center"/>
    </xf>
    <xf numFmtId="0" fontId="41" fillId="7" borderId="41" xfId="0" applyFont="1" applyFill="1" applyBorder="1">
      <alignment vertical="center"/>
    </xf>
    <xf numFmtId="0" fontId="41" fillId="5" borderId="55" xfId="0" applyFont="1" applyFill="1" applyBorder="1">
      <alignment vertical="center"/>
    </xf>
    <xf numFmtId="0" fontId="41" fillId="7" borderId="24" xfId="0" applyFont="1" applyFill="1" applyBorder="1">
      <alignment vertical="center"/>
    </xf>
    <xf numFmtId="0" fontId="41" fillId="7" borderId="156" xfId="0" applyFont="1" applyFill="1" applyBorder="1">
      <alignment vertical="center"/>
    </xf>
    <xf numFmtId="49" fontId="2" fillId="0" borderId="0" xfId="0" applyNumberFormat="1" applyFont="1" applyBorder="1" applyAlignment="1">
      <alignment horizontal="center" vertical="center"/>
    </xf>
    <xf numFmtId="177" fontId="34" fillId="0" borderId="0" xfId="0" applyNumberFormat="1" applyFont="1" applyFill="1" applyAlignment="1"/>
    <xf numFmtId="177" fontId="35" fillId="0" borderId="0" xfId="0" applyNumberFormat="1" applyFont="1" applyFill="1" applyAlignment="1"/>
    <xf numFmtId="177" fontId="36" fillId="10" borderId="1" xfId="0" applyNumberFormat="1" applyFont="1" applyFill="1" applyBorder="1" applyAlignment="1">
      <alignment horizontal="center" vertical="center"/>
    </xf>
    <xf numFmtId="177" fontId="36" fillId="10" borderId="2" xfId="0" applyNumberFormat="1" applyFont="1" applyFill="1" applyBorder="1" applyAlignment="1">
      <alignment horizontal="center" vertical="center"/>
    </xf>
    <xf numFmtId="177" fontId="36" fillId="0" borderId="19" xfId="0" applyNumberFormat="1" applyFont="1" applyFill="1" applyBorder="1" applyAlignment="1">
      <alignment horizontal="center" vertical="center"/>
    </xf>
    <xf numFmtId="177" fontId="33" fillId="0" borderId="168" xfId="1" applyNumberFormat="1" applyFont="1" applyFill="1" applyBorder="1" applyAlignment="1">
      <alignment horizontal="right"/>
    </xf>
    <xf numFmtId="177" fontId="33" fillId="0" borderId="169" xfId="1" applyNumberFormat="1" applyFont="1" applyFill="1" applyBorder="1" applyAlignment="1">
      <alignment horizontal="right"/>
    </xf>
    <xf numFmtId="177" fontId="33" fillId="0" borderId="21" xfId="1" applyNumberFormat="1" applyFont="1" applyFill="1" applyBorder="1" applyAlignment="1">
      <alignment horizontal="right"/>
    </xf>
    <xf numFmtId="177" fontId="36" fillId="0" borderId="2" xfId="0" applyNumberFormat="1" applyFont="1" applyFill="1" applyBorder="1" applyAlignment="1">
      <alignment horizontal="center" vertical="center"/>
    </xf>
    <xf numFmtId="177" fontId="36" fillId="0" borderId="2" xfId="0" applyNumberFormat="1" applyFont="1" applyFill="1" applyBorder="1" applyAlignment="1"/>
    <xf numFmtId="177" fontId="33" fillId="0" borderId="0" xfId="1" applyNumberFormat="1" applyFont="1" applyFill="1" applyAlignment="1"/>
    <xf numFmtId="177" fontId="36" fillId="0" borderId="0" xfId="0" applyNumberFormat="1" applyFont="1" applyFill="1" applyBorder="1" applyAlignment="1"/>
    <xf numFmtId="177" fontId="33" fillId="0" borderId="0" xfId="0" applyNumberFormat="1" applyFont="1" applyFill="1" applyAlignment="1">
      <alignment horizontal="left"/>
    </xf>
    <xf numFmtId="177" fontId="33" fillId="0" borderId="0" xfId="0" applyNumberFormat="1" applyFont="1" applyFill="1" applyAlignment="1">
      <alignment horizontal="right"/>
    </xf>
    <xf numFmtId="177" fontId="36" fillId="10" borderId="30" xfId="0" applyNumberFormat="1" applyFont="1" applyFill="1" applyBorder="1" applyAlignment="1">
      <alignment horizontal="center" vertical="center"/>
    </xf>
    <xf numFmtId="177" fontId="33" fillId="10" borderId="169" xfId="0" applyNumberFormat="1" applyFont="1" applyFill="1" applyBorder="1" applyAlignment="1">
      <alignment horizontal="right"/>
    </xf>
    <xf numFmtId="177" fontId="33" fillId="10" borderId="19" xfId="0" applyNumberFormat="1" applyFont="1" applyFill="1" applyBorder="1" applyAlignment="1">
      <alignment horizontal="right"/>
    </xf>
    <xf numFmtId="177" fontId="33" fillId="0" borderId="169" xfId="0" applyNumberFormat="1" applyFont="1" applyFill="1" applyBorder="1" applyAlignment="1">
      <alignment horizontal="right"/>
    </xf>
    <xf numFmtId="177" fontId="33" fillId="0" borderId="19" xfId="0" applyNumberFormat="1" applyFont="1" applyFill="1" applyBorder="1" applyAlignment="1">
      <alignment horizontal="right"/>
    </xf>
    <xf numFmtId="177" fontId="36" fillId="0" borderId="21" xfId="0" applyNumberFormat="1" applyFont="1" applyFill="1" applyBorder="1" applyAlignment="1">
      <alignment horizontal="center" vertical="center"/>
    </xf>
    <xf numFmtId="177" fontId="36" fillId="0" borderId="30" xfId="0" applyNumberFormat="1" applyFont="1" applyFill="1" applyBorder="1" applyAlignment="1">
      <alignment horizontal="center" vertical="center"/>
    </xf>
    <xf numFmtId="177" fontId="36" fillId="0" borderId="0" xfId="0" applyNumberFormat="1" applyFont="1" applyBorder="1" applyAlignment="1"/>
    <xf numFmtId="177" fontId="33" fillId="11" borderId="168" xfId="1" applyNumberFormat="1" applyFont="1" applyFill="1" applyBorder="1" applyAlignment="1">
      <alignment horizontal="right"/>
    </xf>
    <xf numFmtId="177" fontId="36" fillId="0" borderId="21" xfId="0" applyNumberFormat="1" applyFont="1" applyFill="1" applyBorder="1" applyAlignment="1"/>
    <xf numFmtId="177" fontId="33" fillId="0" borderId="21" xfId="0" applyNumberFormat="1" applyFont="1" applyFill="1" applyBorder="1" applyAlignment="1">
      <alignment horizontal="right"/>
    </xf>
    <xf numFmtId="177" fontId="36" fillId="0" borderId="37" xfId="0" applyNumberFormat="1" applyFont="1" applyBorder="1" applyAlignment="1"/>
    <xf numFmtId="177" fontId="38" fillId="0" borderId="0" xfId="1" applyNumberFormat="1" applyFont="1" applyFill="1" applyAlignment="1"/>
    <xf numFmtId="177" fontId="36" fillId="0" borderId="0" xfId="0" applyNumberFormat="1" applyFont="1" applyFill="1" applyAlignment="1"/>
    <xf numFmtId="177" fontId="38" fillId="10" borderId="1" xfId="0" applyNumberFormat="1" applyFont="1" applyFill="1" applyBorder="1" applyAlignment="1"/>
    <xf numFmtId="177" fontId="31" fillId="10" borderId="168" xfId="1" applyNumberFormat="1" applyFont="1" applyFill="1" applyBorder="1" applyAlignment="1">
      <alignment horizontal="right"/>
    </xf>
    <xf numFmtId="177" fontId="31" fillId="10" borderId="169" xfId="1" applyNumberFormat="1" applyFont="1" applyFill="1" applyBorder="1" applyAlignment="1">
      <alignment horizontal="right"/>
    </xf>
    <xf numFmtId="177" fontId="31" fillId="10" borderId="21" xfId="1" applyNumberFormat="1" applyFont="1" applyFill="1" applyBorder="1" applyAlignment="1">
      <alignment horizontal="right"/>
    </xf>
    <xf numFmtId="177" fontId="38" fillId="10" borderId="2" xfId="0" applyNumberFormat="1" applyFont="1" applyFill="1" applyBorder="1" applyAlignment="1"/>
    <xf numFmtId="177" fontId="31" fillId="10" borderId="19" xfId="1" applyNumberFormat="1" applyFont="1" applyFill="1" applyBorder="1" applyAlignment="1">
      <alignment horizontal="right"/>
    </xf>
    <xf numFmtId="177" fontId="38" fillId="0" borderId="19" xfId="0" applyNumberFormat="1" applyFont="1" applyFill="1" applyBorder="1" applyAlignment="1"/>
    <xf numFmtId="177" fontId="31" fillId="0" borderId="168" xfId="1" applyNumberFormat="1" applyFont="1" applyFill="1" applyBorder="1" applyAlignment="1">
      <alignment horizontal="right"/>
    </xf>
    <xf numFmtId="177" fontId="31" fillId="0" borderId="169" xfId="1" applyNumberFormat="1" applyFont="1" applyFill="1" applyBorder="1" applyAlignment="1">
      <alignment horizontal="right"/>
    </xf>
    <xf numFmtId="177" fontId="31" fillId="0" borderId="21" xfId="1" applyNumberFormat="1" applyFont="1" applyFill="1" applyBorder="1" applyAlignment="1">
      <alignment horizontal="right"/>
    </xf>
    <xf numFmtId="177" fontId="31" fillId="0" borderId="19" xfId="1" applyNumberFormat="1" applyFont="1" applyFill="1" applyBorder="1" applyAlignment="1">
      <alignment horizontal="right"/>
    </xf>
    <xf numFmtId="177" fontId="38" fillId="0" borderId="2" xfId="0" applyNumberFormat="1" applyFont="1" applyFill="1" applyBorder="1" applyAlignment="1"/>
    <xf numFmtId="177" fontId="38" fillId="0" borderId="1" xfId="0" applyNumberFormat="1" applyFont="1" applyFill="1" applyBorder="1" applyAlignment="1"/>
    <xf numFmtId="177" fontId="38" fillId="0" borderId="21" xfId="0" applyNumberFormat="1" applyFont="1" applyFill="1" applyBorder="1" applyAlignment="1"/>
    <xf numFmtId="177" fontId="38" fillId="10" borderId="21" xfId="0" applyNumberFormat="1" applyFont="1" applyFill="1" applyBorder="1" applyAlignment="1"/>
    <xf numFmtId="177" fontId="33" fillId="0" borderId="2" xfId="0" applyNumberFormat="1" applyFont="1" applyFill="1" applyBorder="1" applyAlignment="1"/>
    <xf numFmtId="177" fontId="31" fillId="0" borderId="0" xfId="0" applyNumberFormat="1" applyFont="1" applyFill="1" applyAlignment="1"/>
    <xf numFmtId="177" fontId="38" fillId="0" borderId="0" xfId="0" applyNumberFormat="1" applyFont="1" applyFill="1" applyAlignment="1"/>
    <xf numFmtId="177" fontId="31" fillId="0" borderId="0" xfId="0" applyNumberFormat="1" applyFont="1" applyFill="1" applyBorder="1" applyAlignment="1"/>
    <xf numFmtId="177" fontId="31" fillId="0" borderId="0" xfId="0" applyNumberFormat="1" applyFont="1" applyBorder="1" applyAlignment="1"/>
    <xf numFmtId="177" fontId="31" fillId="0" borderId="0" xfId="0" applyNumberFormat="1" applyFont="1" applyFill="1" applyAlignment="1">
      <alignment horizontal="right"/>
    </xf>
    <xf numFmtId="177" fontId="31" fillId="10" borderId="2" xfId="1" applyNumberFormat="1" applyFont="1" applyFill="1" applyBorder="1" applyAlignment="1"/>
    <xf numFmtId="177" fontId="31" fillId="10" borderId="168" xfId="1" applyNumberFormat="1" applyFont="1" applyFill="1" applyBorder="1" applyAlignment="1"/>
    <xf numFmtId="177" fontId="31" fillId="0" borderId="2" xfId="1" applyNumberFormat="1" applyFont="1" applyFill="1" applyBorder="1" applyAlignment="1"/>
    <xf numFmtId="177" fontId="31" fillId="0" borderId="168" xfId="1" applyNumberFormat="1" applyFont="1" applyFill="1" applyBorder="1" applyAlignment="1"/>
    <xf numFmtId="177" fontId="31" fillId="0" borderId="21" xfId="1" applyNumberFormat="1" applyFont="1" applyFill="1" applyBorder="1" applyAlignment="1"/>
    <xf numFmtId="177" fontId="31" fillId="0" borderId="3" xfId="1" applyNumberFormat="1" applyFont="1" applyFill="1" applyBorder="1" applyAlignment="1">
      <alignment horizontal="right"/>
    </xf>
    <xf numFmtId="177" fontId="36" fillId="0" borderId="1" xfId="0" applyNumberFormat="1" applyFont="1" applyFill="1" applyBorder="1" applyAlignment="1">
      <alignment horizontal="center" vertical="center"/>
    </xf>
    <xf numFmtId="177" fontId="33" fillId="0" borderId="0" xfId="0" applyNumberFormat="1" applyFont="1" applyBorder="1" applyAlignment="1"/>
    <xf numFmtId="177" fontId="33" fillId="0" borderId="0" xfId="0" applyNumberFormat="1" applyFont="1" applyAlignment="1"/>
    <xf numFmtId="177" fontId="34" fillId="0" borderId="0" xfId="0" applyNumberFormat="1" applyFont="1" applyFill="1" applyAlignment="1">
      <alignment horizontal="left"/>
    </xf>
    <xf numFmtId="177" fontId="36" fillId="0" borderId="17" xfId="0" applyNumberFormat="1" applyFont="1" applyFill="1" applyBorder="1" applyAlignment="1">
      <alignment horizontal="center" vertical="center"/>
    </xf>
    <xf numFmtId="177" fontId="31" fillId="10" borderId="3" xfId="1" applyNumberFormat="1" applyFont="1" applyFill="1" applyBorder="1" applyAlignment="1">
      <alignment horizontal="right"/>
    </xf>
    <xf numFmtId="177" fontId="31" fillId="0" borderId="170" xfId="1" applyNumberFormat="1" applyFont="1" applyFill="1" applyBorder="1" applyAlignment="1">
      <alignment horizontal="right"/>
    </xf>
    <xf numFmtId="177" fontId="33" fillId="0" borderId="0" xfId="0" applyNumberFormat="1" applyFont="1" applyFill="1" applyBorder="1" applyAlignment="1"/>
    <xf numFmtId="177" fontId="33" fillId="0" borderId="0" xfId="0" applyNumberFormat="1" applyFont="1" applyFill="1" applyAlignment="1"/>
    <xf numFmtId="177" fontId="35" fillId="0" borderId="0" xfId="0" applyNumberFormat="1" applyFont="1" applyFill="1" applyBorder="1" applyAlignment="1"/>
    <xf numFmtId="177" fontId="33" fillId="0" borderId="0" xfId="0" applyNumberFormat="1" applyFont="1" applyBorder="1" applyAlignment="1"/>
    <xf numFmtId="177" fontId="33" fillId="10" borderId="2" xfId="1" applyNumberFormat="1" applyFont="1" applyFill="1" applyBorder="1" applyAlignment="1">
      <alignment horizontal="right"/>
    </xf>
    <xf numFmtId="177" fontId="33" fillId="10" borderId="3" xfId="1" applyNumberFormat="1" applyFont="1" applyFill="1" applyBorder="1" applyAlignment="1">
      <alignment horizontal="right"/>
    </xf>
    <xf numFmtId="177" fontId="33" fillId="0" borderId="2" xfId="1" applyNumberFormat="1" applyFont="1" applyFill="1" applyBorder="1" applyAlignment="1">
      <alignment horizontal="right"/>
    </xf>
    <xf numFmtId="177" fontId="33" fillId="0" borderId="3" xfId="1" applyNumberFormat="1" applyFont="1" applyFill="1" applyBorder="1" applyAlignment="1">
      <alignment horizontal="right"/>
    </xf>
    <xf numFmtId="177" fontId="33" fillId="0" borderId="3" xfId="1" applyNumberFormat="1" applyFont="1" applyBorder="1" applyAlignment="1">
      <alignment horizontal="right"/>
    </xf>
    <xf numFmtId="177" fontId="33" fillId="0" borderId="170" xfId="1" applyNumberFormat="1" applyFont="1" applyFill="1" applyBorder="1" applyAlignment="1">
      <alignment horizontal="right"/>
    </xf>
    <xf numFmtId="177" fontId="33" fillId="0" borderId="2" xfId="1" applyNumberFormat="1" applyFont="1" applyBorder="1" applyAlignment="1">
      <alignment horizontal="right"/>
    </xf>
    <xf numFmtId="177" fontId="31" fillId="0" borderId="2" xfId="0" applyNumberFormat="1" applyFont="1" applyFill="1" applyBorder="1" applyAlignment="1">
      <alignment horizontal="right"/>
    </xf>
    <xf numFmtId="177" fontId="33" fillId="10" borderId="8" xfId="1" applyNumberFormat="1" applyFont="1" applyFill="1" applyBorder="1" applyAlignment="1">
      <alignment horizontal="right"/>
    </xf>
    <xf numFmtId="177" fontId="31" fillId="0" borderId="2" xfId="1" applyNumberFormat="1" applyFont="1" applyFill="1" applyBorder="1" applyAlignment="1">
      <alignment horizontal="right"/>
    </xf>
    <xf numFmtId="177" fontId="33" fillId="0" borderId="171" xfId="0" applyNumberFormat="1" applyFont="1" applyFill="1" applyBorder="1" applyAlignment="1">
      <alignment horizontal="right"/>
    </xf>
    <xf numFmtId="177" fontId="33" fillId="0" borderId="2" xfId="0" applyNumberFormat="1" applyFont="1" applyFill="1" applyBorder="1" applyAlignment="1">
      <alignment horizontal="right"/>
    </xf>
    <xf numFmtId="177" fontId="33" fillId="0" borderId="4" xfId="0" applyNumberFormat="1" applyFont="1" applyFill="1" applyBorder="1" applyAlignment="1">
      <alignment horizontal="right"/>
    </xf>
    <xf numFmtId="177" fontId="33" fillId="0" borderId="2" xfId="0" applyNumberFormat="1" applyFont="1" applyBorder="1" applyAlignment="1"/>
    <xf numFmtId="177" fontId="36" fillId="0" borderId="2" xfId="0" applyNumberFormat="1" applyFont="1" applyFill="1" applyBorder="1" applyAlignment="1">
      <alignment horizontal="center"/>
    </xf>
    <xf numFmtId="177" fontId="33" fillId="0" borderId="0" xfId="0" applyNumberFormat="1" applyFont="1" applyBorder="1" applyAlignment="1">
      <alignment horizontal="center" vertical="center"/>
    </xf>
    <xf numFmtId="177" fontId="33" fillId="0" borderId="8" xfId="1" applyNumberFormat="1" applyFont="1" applyFill="1" applyBorder="1" applyAlignment="1">
      <alignment horizontal="right"/>
    </xf>
    <xf numFmtId="177" fontId="36" fillId="0" borderId="37" xfId="0" applyNumberFormat="1" applyFont="1" applyBorder="1" applyAlignment="1">
      <alignment horizontal="right"/>
    </xf>
    <xf numFmtId="177" fontId="33" fillId="0" borderId="0" xfId="0" applyNumberFormat="1" applyFont="1" applyFill="1" applyAlignment="1"/>
    <xf numFmtId="177" fontId="33" fillId="0" borderId="0" xfId="0" applyNumberFormat="1" applyFont="1" applyFill="1" applyBorder="1" applyAlignment="1"/>
    <xf numFmtId="177" fontId="33" fillId="0" borderId="30" xfId="0" applyNumberFormat="1" applyFont="1" applyBorder="1" applyAlignment="1">
      <alignment wrapText="1"/>
    </xf>
    <xf numFmtId="177" fontId="33" fillId="0" borderId="2" xfId="0" applyNumberFormat="1" applyFont="1" applyBorder="1" applyAlignment="1">
      <alignment horizontal="center"/>
    </xf>
    <xf numFmtId="177" fontId="33" fillId="0" borderId="0" xfId="0" applyNumberFormat="1" applyFont="1" applyFill="1" applyBorder="1" applyAlignment="1">
      <alignment horizontal="center" vertical="center"/>
    </xf>
    <xf numFmtId="177" fontId="33" fillId="0" borderId="0" xfId="0" applyNumberFormat="1" applyFont="1" applyBorder="1" applyAlignment="1">
      <alignment horizontal="right"/>
    </xf>
    <xf numFmtId="177" fontId="33" fillId="0" borderId="0" xfId="0" applyNumberFormat="1" applyFont="1" applyBorder="1" applyAlignment="1">
      <alignment vertical="center"/>
    </xf>
    <xf numFmtId="177" fontId="33" fillId="0" borderId="0" xfId="0" applyNumberFormat="1" applyFont="1" applyBorder="1" applyAlignment="1">
      <alignment vertical="center" wrapText="1"/>
    </xf>
    <xf numFmtId="177" fontId="33" fillId="0" borderId="0" xfId="1" applyNumberFormat="1" applyFont="1" applyFill="1" applyBorder="1" applyAlignment="1">
      <alignment horizontal="right"/>
    </xf>
    <xf numFmtId="177" fontId="42" fillId="0" borderId="2" xfId="0" applyNumberFormat="1" applyFont="1" applyBorder="1" applyAlignment="1"/>
    <xf numFmtId="177" fontId="42" fillId="0" borderId="2" xfId="0" applyNumberFormat="1" applyFont="1" applyBorder="1" applyAlignment="1">
      <alignment horizontal="center"/>
    </xf>
    <xf numFmtId="177" fontId="43" fillId="0" borderId="2" xfId="0" applyNumberFormat="1" applyFont="1" applyBorder="1" applyAlignment="1">
      <alignment wrapText="1"/>
    </xf>
    <xf numFmtId="177" fontId="42" fillId="0" borderId="30" xfId="0" applyNumberFormat="1" applyFont="1" applyBorder="1" applyAlignment="1">
      <alignment wrapText="1"/>
    </xf>
    <xf numFmtId="177" fontId="44" fillId="0" borderId="2" xfId="0" applyNumberFormat="1" applyFont="1" applyBorder="1" applyAlignment="1">
      <alignment horizontal="center" vertical="center" wrapText="1"/>
    </xf>
    <xf numFmtId="177" fontId="35" fillId="0" borderId="4" xfId="0" applyNumberFormat="1" applyFont="1" applyFill="1" applyBorder="1" applyAlignment="1"/>
    <xf numFmtId="177" fontId="33" fillId="10" borderId="173" xfId="1" applyNumberFormat="1" applyFont="1" applyFill="1" applyBorder="1" applyAlignment="1">
      <alignment horizontal="right"/>
    </xf>
    <xf numFmtId="177" fontId="33" fillId="0" borderId="173" xfId="1" applyNumberFormat="1" applyFont="1" applyFill="1" applyBorder="1" applyAlignment="1">
      <alignment horizontal="right"/>
    </xf>
    <xf numFmtId="177" fontId="31" fillId="0" borderId="21" xfId="0" applyNumberFormat="1" applyFont="1" applyFill="1" applyBorder="1" applyAlignment="1">
      <alignment horizontal="right"/>
    </xf>
    <xf numFmtId="177" fontId="33" fillId="0" borderId="56" xfId="0" applyNumberFormat="1" applyFont="1" applyFill="1" applyBorder="1" applyAlignment="1">
      <alignment horizontal="right"/>
    </xf>
    <xf numFmtId="177" fontId="36" fillId="0" borderId="2" xfId="0" applyNumberFormat="1" applyFont="1" applyFill="1" applyBorder="1" applyAlignment="1">
      <alignment horizontal="center"/>
    </xf>
    <xf numFmtId="177" fontId="35" fillId="0" borderId="0" xfId="0" applyNumberFormat="1" applyFont="1" applyFill="1" applyBorder="1" applyAlignment="1"/>
    <xf numFmtId="177" fontId="33" fillId="0" borderId="0" xfId="0" applyNumberFormat="1" applyFont="1" applyAlignment="1"/>
    <xf numFmtId="177" fontId="36" fillId="0" borderId="19" xfId="0" applyNumberFormat="1" applyFont="1" applyFill="1" applyBorder="1" applyAlignment="1">
      <alignment horizontal="center" vertical="center"/>
    </xf>
    <xf numFmtId="177" fontId="36" fillId="0" borderId="1" xfId="0"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3" fillId="0" borderId="0" xfId="0" applyNumberFormat="1" applyFont="1" applyBorder="1" applyAlignment="1"/>
    <xf numFmtId="177" fontId="36" fillId="0" borderId="17" xfId="0" applyNumberFormat="1" applyFont="1" applyFill="1" applyBorder="1" applyAlignment="1">
      <alignment horizontal="center" vertical="center"/>
    </xf>
    <xf numFmtId="177" fontId="31" fillId="0" borderId="2" xfId="1" applyNumberFormat="1" applyFont="1" applyFill="1" applyBorder="1" applyAlignment="1">
      <alignment horizontal="right"/>
    </xf>
    <xf numFmtId="177" fontId="33" fillId="0" borderId="0" xfId="0" applyNumberFormat="1" applyFont="1" applyFill="1" applyBorder="1" applyAlignment="1"/>
    <xf numFmtId="177" fontId="33" fillId="0" borderId="0" xfId="0" applyNumberFormat="1" applyFont="1" applyBorder="1" applyAlignment="1">
      <alignment horizontal="center" vertical="center"/>
    </xf>
    <xf numFmtId="177" fontId="33" fillId="0" borderId="3" xfId="1" applyNumberFormat="1" applyFont="1" applyBorder="1" applyAlignment="1">
      <alignment horizontal="right"/>
    </xf>
    <xf numFmtId="177" fontId="33" fillId="10" borderId="3" xfId="1" applyNumberFormat="1" applyFont="1" applyFill="1" applyBorder="1" applyAlignment="1">
      <alignment horizontal="right"/>
    </xf>
    <xf numFmtId="177" fontId="33" fillId="0" borderId="0" xfId="0" applyNumberFormat="1" applyFont="1" applyFill="1" applyAlignment="1"/>
    <xf numFmtId="177" fontId="37" fillId="0" borderId="168" xfId="1" applyNumberFormat="1" applyFont="1" applyFill="1" applyBorder="1" applyAlignment="1">
      <alignment horizontal="right"/>
    </xf>
    <xf numFmtId="177" fontId="37" fillId="0" borderId="169" xfId="1" applyNumberFormat="1" applyFont="1" applyFill="1" applyBorder="1" applyAlignment="1">
      <alignment horizontal="right"/>
    </xf>
    <xf numFmtId="177" fontId="37" fillId="0" borderId="3" xfId="1" applyNumberFormat="1" applyFont="1" applyFill="1" applyBorder="1" applyAlignment="1">
      <alignment horizontal="right"/>
    </xf>
    <xf numFmtId="177" fontId="37" fillId="0" borderId="2" xfId="1" applyNumberFormat="1" applyFont="1" applyFill="1" applyBorder="1" applyAlignment="1">
      <alignment horizontal="right"/>
    </xf>
    <xf numFmtId="177" fontId="33" fillId="0" borderId="0" xfId="0" applyNumberFormat="1" applyFont="1" applyBorder="1" applyAlignment="1"/>
    <xf numFmtId="177" fontId="33" fillId="0" borderId="0" xfId="0" applyNumberFormat="1" applyFont="1" applyFill="1" applyAlignment="1"/>
    <xf numFmtId="177" fontId="33" fillId="0" borderId="0" xfId="0" applyNumberFormat="1" applyFont="1" applyBorder="1" applyAlignment="1">
      <alignment horizontal="center" vertical="center"/>
    </xf>
    <xf numFmtId="177" fontId="31" fillId="10" borderId="2" xfId="1" applyNumberFormat="1" applyFont="1" applyFill="1" applyBorder="1" applyAlignment="1">
      <alignment horizontal="right"/>
    </xf>
    <xf numFmtId="177" fontId="31" fillId="10" borderId="3" xfId="1" applyNumberFormat="1" applyFont="1" applyFill="1" applyBorder="1" applyAlignment="1">
      <alignment horizontal="right"/>
    </xf>
    <xf numFmtId="177" fontId="31" fillId="0" borderId="2" xfId="1" applyNumberFormat="1" applyFont="1" applyFill="1" applyBorder="1" applyAlignment="1">
      <alignment horizontal="right"/>
    </xf>
    <xf numFmtId="177" fontId="31" fillId="0" borderId="170" xfId="1" applyNumberFormat="1" applyFont="1" applyFill="1" applyBorder="1" applyAlignment="1">
      <alignment horizontal="right"/>
    </xf>
    <xf numFmtId="177" fontId="31" fillId="0" borderId="3" xfId="1" applyNumberFormat="1" applyFont="1" applyFill="1" applyBorder="1" applyAlignment="1">
      <alignment horizontal="right"/>
    </xf>
    <xf numFmtId="177" fontId="33" fillId="0" borderId="0" xfId="0" applyNumberFormat="1" applyFont="1" applyFill="1" applyBorder="1" applyAlignment="1"/>
    <xf numFmtId="0" fontId="14" fillId="0" borderId="19" xfId="0" applyFont="1" applyFill="1" applyBorder="1">
      <alignment vertical="center"/>
    </xf>
    <xf numFmtId="0" fontId="22" fillId="0" borderId="179"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0" xfId="0" applyFont="1" applyBorder="1" applyAlignment="1">
      <alignment horizontal="center" vertical="center"/>
    </xf>
    <xf numFmtId="0" fontId="14" fillId="0" borderId="181" xfId="0" applyFont="1" applyFill="1" applyBorder="1">
      <alignment vertical="center"/>
    </xf>
    <xf numFmtId="0" fontId="14" fillId="0" borderId="24" xfId="0" applyFont="1" applyFill="1" applyBorder="1">
      <alignment vertical="center"/>
    </xf>
    <xf numFmtId="0" fontId="14" fillId="0" borderId="182" xfId="0" applyFont="1" applyBorder="1" applyAlignment="1">
      <alignment horizontal="center" vertical="center"/>
    </xf>
    <xf numFmtId="0" fontId="14" fillId="0" borderId="183" xfId="0" applyFont="1" applyFill="1" applyBorder="1">
      <alignment vertical="center"/>
    </xf>
    <xf numFmtId="0" fontId="14" fillId="0" borderId="41" xfId="0" applyFont="1" applyFill="1" applyBorder="1">
      <alignment vertical="center"/>
    </xf>
    <xf numFmtId="0" fontId="14" fillId="0" borderId="184" xfId="0" applyFont="1" applyBorder="1" applyAlignment="1">
      <alignment horizontal="center" vertical="center"/>
    </xf>
    <xf numFmtId="0" fontId="14" fillId="0" borderId="185" xfId="0" applyFont="1" applyFill="1" applyBorder="1">
      <alignment vertical="center"/>
    </xf>
    <xf numFmtId="0" fontId="14" fillId="0" borderId="55" xfId="0" applyFont="1" applyFill="1" applyBorder="1">
      <alignment vertical="center"/>
    </xf>
    <xf numFmtId="0" fontId="14" fillId="0" borderId="186" xfId="0" applyFont="1" applyBorder="1" applyAlignment="1">
      <alignment horizontal="center" vertical="center"/>
    </xf>
    <xf numFmtId="0" fontId="14" fillId="0" borderId="179" xfId="0" applyFont="1" applyFill="1" applyBorder="1">
      <alignment vertical="center"/>
    </xf>
    <xf numFmtId="0" fontId="14" fillId="0" borderId="180" xfId="0" applyFont="1" applyBorder="1" applyAlignment="1">
      <alignment horizontal="center" vertical="center"/>
    </xf>
    <xf numFmtId="0" fontId="14" fillId="0" borderId="187" xfId="0" applyFont="1" applyFill="1" applyBorder="1">
      <alignment vertical="center"/>
    </xf>
    <xf numFmtId="0" fontId="14" fillId="0" borderId="188" xfId="0" applyFont="1" applyFill="1" applyBorder="1">
      <alignment vertical="center"/>
    </xf>
    <xf numFmtId="0" fontId="14" fillId="0" borderId="189" xfId="0" applyFont="1" applyBorder="1" applyAlignment="1">
      <alignment horizontal="center" vertical="center"/>
    </xf>
    <xf numFmtId="0" fontId="19" fillId="0" borderId="0" xfId="0" applyNumberFormat="1" applyFont="1">
      <alignment vertical="center"/>
    </xf>
    <xf numFmtId="0" fontId="46" fillId="0" borderId="0" xfId="0" applyNumberFormat="1" applyFont="1" applyAlignment="1">
      <alignment horizontal="center" vertical="center"/>
    </xf>
    <xf numFmtId="0" fontId="19" fillId="7" borderId="0" xfId="0" applyNumberFormat="1" applyFont="1" applyFill="1">
      <alignment vertical="center"/>
    </xf>
    <xf numFmtId="0" fontId="19" fillId="0" borderId="0" xfId="0" applyNumberFormat="1" applyFont="1" applyFill="1" applyBorder="1">
      <alignment vertical="center"/>
    </xf>
    <xf numFmtId="0" fontId="47" fillId="0" borderId="0" xfId="0" applyNumberFormat="1" applyFont="1" applyFill="1">
      <alignment vertical="center"/>
    </xf>
    <xf numFmtId="0" fontId="47" fillId="0" borderId="0" xfId="0" applyNumberFormat="1" applyFont="1">
      <alignment vertical="center"/>
    </xf>
    <xf numFmtId="0" fontId="47" fillId="0" borderId="0" xfId="0" applyNumberFormat="1" applyFont="1" applyAlignment="1">
      <alignment vertical="center" shrinkToFit="1"/>
    </xf>
    <xf numFmtId="0" fontId="14" fillId="0" borderId="190" xfId="0" applyFont="1" applyFill="1" applyBorder="1">
      <alignment vertical="center"/>
    </xf>
    <xf numFmtId="0" fontId="14" fillId="0" borderId="1" xfId="0" applyFont="1" applyFill="1" applyBorder="1">
      <alignment vertical="center"/>
    </xf>
    <xf numFmtId="0" fontId="14" fillId="0" borderId="191" xfId="0" applyFont="1" applyBorder="1" applyAlignment="1">
      <alignment horizontal="center" vertical="center"/>
    </xf>
    <xf numFmtId="0" fontId="14" fillId="0" borderId="192" xfId="0" applyFont="1" applyBorder="1">
      <alignment vertical="center"/>
    </xf>
    <xf numFmtId="0" fontId="14" fillId="0" borderId="125" xfId="0" applyFont="1" applyFill="1" applyBorder="1">
      <alignment vertical="center"/>
    </xf>
    <xf numFmtId="0" fontId="14" fillId="0" borderId="193" xfId="0" applyFont="1" applyBorder="1">
      <alignment vertical="center"/>
    </xf>
    <xf numFmtId="0" fontId="14" fillId="0" borderId="48" xfId="0" applyFont="1" applyBorder="1">
      <alignment vertical="center"/>
    </xf>
    <xf numFmtId="0" fontId="20" fillId="0" borderId="19" xfId="0" applyFont="1" applyBorder="1" applyAlignment="1">
      <alignment horizontal="center" vertical="center"/>
    </xf>
    <xf numFmtId="0" fontId="20" fillId="0" borderId="1" xfId="0" applyFont="1" applyBorder="1" applyAlignment="1">
      <alignment horizontal="center" vertical="center"/>
    </xf>
    <xf numFmtId="0" fontId="20" fillId="0" borderId="24" xfId="0" applyFont="1" applyBorder="1" applyAlignment="1">
      <alignment horizontal="center" vertical="center"/>
    </xf>
    <xf numFmtId="0" fontId="32" fillId="0" borderId="19" xfId="0" applyFont="1" applyBorder="1" applyAlignment="1">
      <alignment horizontal="center" vertical="center"/>
    </xf>
    <xf numFmtId="0" fontId="32" fillId="0" borderId="1" xfId="0" applyFont="1" applyBorder="1" applyAlignment="1">
      <alignment horizontal="center" vertical="center"/>
    </xf>
    <xf numFmtId="0" fontId="32" fillId="0" borderId="24" xfId="0" applyFont="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50"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37"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50"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18"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30" xfId="0" applyFont="1" applyFill="1" applyBorder="1" applyAlignment="1">
      <alignment horizontal="center" vertical="center"/>
    </xf>
    <xf numFmtId="0" fontId="32" fillId="2" borderId="50" xfId="0" applyFont="1" applyFill="1" applyBorder="1" applyAlignment="1">
      <alignment horizontal="center" vertical="center"/>
    </xf>
    <xf numFmtId="0" fontId="32" fillId="0" borderId="21" xfId="0" applyFont="1" applyBorder="1" applyAlignment="1">
      <alignment horizontal="center" vertical="center"/>
    </xf>
    <xf numFmtId="0" fontId="32" fillId="0" borderId="56" xfId="0" applyFont="1" applyBorder="1" applyAlignment="1">
      <alignment horizontal="center" vertical="center"/>
    </xf>
    <xf numFmtId="0" fontId="32" fillId="0" borderId="2" xfId="0" applyFont="1" applyBorder="1" applyAlignment="1">
      <alignment horizontal="center" vertical="center"/>
    </xf>
    <xf numFmtId="0" fontId="32" fillId="2" borderId="17"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14" fillId="0" borderId="0" xfId="0" applyFont="1" applyAlignment="1">
      <alignment horizontal="center" vertical="center"/>
    </xf>
    <xf numFmtId="0" fontId="32" fillId="0" borderId="19" xfId="0" applyFont="1" applyBorder="1" applyAlignment="1">
      <alignment horizontal="center" vertical="center" textRotation="255" wrapText="1"/>
    </xf>
    <xf numFmtId="0" fontId="32" fillId="0" borderId="1" xfId="0" applyFont="1" applyBorder="1" applyAlignment="1">
      <alignment horizontal="center" vertical="center" textRotation="255"/>
    </xf>
    <xf numFmtId="0" fontId="32" fillId="0" borderId="24" xfId="0" applyFont="1" applyBorder="1" applyAlignment="1">
      <alignment horizontal="center" vertical="center" textRotation="255"/>
    </xf>
    <xf numFmtId="0" fontId="14" fillId="0" borderId="21" xfId="0" applyFont="1" applyBorder="1" applyAlignment="1">
      <alignment horizontal="center" vertical="center"/>
    </xf>
    <xf numFmtId="49" fontId="14" fillId="0" borderId="21"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22" fillId="0" borderId="176" xfId="0" applyFont="1" applyFill="1" applyBorder="1" applyAlignment="1">
      <alignment horizontal="center" vertical="center"/>
    </xf>
    <xf numFmtId="0" fontId="22" fillId="0" borderId="177" xfId="0" applyFont="1" applyFill="1" applyBorder="1" applyAlignment="1">
      <alignment horizontal="center" vertical="center"/>
    </xf>
    <xf numFmtId="0" fontId="22" fillId="0" borderId="178" xfId="0" applyFont="1" applyFill="1" applyBorder="1" applyAlignment="1">
      <alignment horizontal="center" vertical="center"/>
    </xf>
    <xf numFmtId="0" fontId="14" fillId="0" borderId="18"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20"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3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6" xfId="0"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0" fontId="22"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2"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126"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7" fillId="0" borderId="64"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3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9"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4"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28"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2" xfId="0" applyFont="1" applyFill="1" applyBorder="1" applyAlignment="1">
      <alignment horizontal="center" vertical="center" wrapText="1"/>
    </xf>
    <xf numFmtId="0" fontId="22" fillId="0" borderId="26" xfId="0" applyFont="1" applyFill="1" applyBorder="1" applyAlignment="1">
      <alignment horizontal="center" vertical="center"/>
    </xf>
    <xf numFmtId="0" fontId="14" fillId="0" borderId="172" xfId="0" applyFont="1" applyFill="1" applyBorder="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xf>
    <xf numFmtId="0" fontId="22" fillId="0" borderId="95" xfId="0" applyNumberFormat="1" applyFont="1" applyBorder="1" applyAlignment="1">
      <alignment horizontal="center" vertical="center" textRotation="255"/>
    </xf>
    <xf numFmtId="0" fontId="22" fillId="0" borderId="28" xfId="0" applyNumberFormat="1"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34"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35"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29" xfId="0" applyFont="1" applyBorder="1" applyAlignment="1">
      <alignment horizontal="center" vertical="center" textRotation="255"/>
    </xf>
    <xf numFmtId="49" fontId="23" fillId="4" borderId="48" xfId="0" applyNumberFormat="1" applyFont="1" applyFill="1" applyBorder="1" applyAlignment="1">
      <alignment horizontal="center" vertical="center"/>
    </xf>
    <xf numFmtId="49" fontId="23" fillId="4" borderId="36" xfId="0" applyNumberFormat="1" applyFont="1" applyFill="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22" fillId="0" borderId="150" xfId="0" applyFont="1" applyBorder="1" applyAlignment="1">
      <alignment horizontal="center" vertical="center" textRotation="255"/>
    </xf>
    <xf numFmtId="0" fontId="22" fillId="0" borderId="62" xfId="0" applyFont="1" applyBorder="1" applyAlignment="1">
      <alignment horizontal="center" vertical="center" textRotation="255"/>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14" fillId="0" borderId="36" xfId="0" applyFont="1" applyBorder="1" applyAlignment="1">
      <alignment horizontal="center" vertical="center"/>
    </xf>
    <xf numFmtId="0" fontId="45" fillId="0" borderId="0" xfId="0" applyFont="1" applyAlignment="1">
      <alignment horizontal="center" vertical="center"/>
    </xf>
    <xf numFmtId="0" fontId="45" fillId="0" borderId="132" xfId="0" applyFont="1" applyBorder="1" applyAlignment="1">
      <alignment horizontal="center" vertical="center"/>
    </xf>
    <xf numFmtId="0" fontId="27" fillId="0" borderId="18" xfId="0" applyFont="1" applyFill="1" applyBorder="1" applyAlignment="1">
      <alignment horizontal="center" vertical="center" textRotation="255"/>
    </xf>
    <xf numFmtId="0" fontId="27" fillId="0" borderId="9"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3" fillId="0" borderId="2" xfId="0" applyFont="1" applyBorder="1" applyAlignment="1">
      <alignment horizontal="center" vertical="justify"/>
    </xf>
    <xf numFmtId="0" fontId="3" fillId="0" borderId="8" xfId="0" applyFont="1" applyBorder="1" applyAlignment="1">
      <alignment horizontal="center" vertical="justify"/>
    </xf>
    <xf numFmtId="0" fontId="3" fillId="0" borderId="3" xfId="0" applyFont="1" applyBorder="1" applyAlignment="1">
      <alignment horizontal="center" vertical="justify"/>
    </xf>
    <xf numFmtId="0" fontId="3" fillId="0" borderId="17" xfId="0" applyFont="1" applyBorder="1" applyAlignment="1">
      <alignment horizontal="left" vertical="top" indent="1"/>
    </xf>
    <xf numFmtId="0" fontId="3" fillId="0" borderId="37" xfId="0" applyFont="1" applyBorder="1" applyAlignment="1">
      <alignment horizontal="left" vertical="top" indent="1"/>
    </xf>
    <xf numFmtId="0" fontId="3" fillId="0" borderId="18" xfId="0" applyFont="1" applyBorder="1" applyAlignment="1">
      <alignment horizontal="left" vertical="top" indent="1"/>
    </xf>
    <xf numFmtId="0" fontId="3" fillId="0" borderId="30" xfId="0" applyFont="1" applyBorder="1" applyAlignment="1">
      <alignment horizontal="left" vertical="top" indent="1"/>
    </xf>
    <xf numFmtId="0" fontId="3" fillId="0" borderId="4" xfId="0" applyFont="1" applyBorder="1" applyAlignment="1">
      <alignment horizontal="left" vertical="top" indent="1"/>
    </xf>
    <xf numFmtId="0" fontId="3" fillId="0" borderId="50" xfId="0" applyFont="1" applyBorder="1" applyAlignment="1">
      <alignment horizontal="left" vertical="top"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horizontal="left" vertical="center" indent="1"/>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top" wrapText="1"/>
    </xf>
    <xf numFmtId="0" fontId="9" fillId="0" borderId="0" xfId="0" applyFont="1" applyAlignment="1">
      <alignment horizontal="left" vertical="top" wrapText="1"/>
    </xf>
    <xf numFmtId="177" fontId="33" fillId="0" borderId="17" xfId="1" applyNumberFormat="1" applyFont="1" applyFill="1" applyBorder="1" applyAlignment="1">
      <alignment horizontal="center" vertical="center"/>
    </xf>
    <xf numFmtId="177" fontId="33" fillId="0" borderId="30" xfId="1" applyNumberFormat="1" applyFont="1" applyFill="1" applyBorder="1" applyAlignment="1">
      <alignment horizontal="center" vertical="center"/>
    </xf>
    <xf numFmtId="177" fontId="33" fillId="0" borderId="18" xfId="0" applyNumberFormat="1" applyFont="1" applyBorder="1" applyAlignment="1">
      <alignment horizontal="center" vertical="center"/>
    </xf>
    <xf numFmtId="177" fontId="33" fillId="0" borderId="50" xfId="0" applyNumberFormat="1" applyFont="1" applyBorder="1" applyAlignment="1">
      <alignment horizontal="center" vertical="center"/>
    </xf>
    <xf numFmtId="177" fontId="36" fillId="0" borderId="17" xfId="1" applyNumberFormat="1" applyFont="1" applyFill="1" applyBorder="1" applyAlignment="1">
      <alignment horizontal="center" vertical="center"/>
    </xf>
    <xf numFmtId="177" fontId="36" fillId="0" borderId="6" xfId="1" applyNumberFormat="1" applyFont="1" applyFill="1" applyBorder="1" applyAlignment="1">
      <alignment horizontal="center" vertical="center"/>
    </xf>
    <xf numFmtId="177" fontId="36" fillId="0" borderId="30" xfId="1" applyNumberFormat="1" applyFont="1" applyFill="1" applyBorder="1" applyAlignment="1">
      <alignment horizontal="center" vertical="center"/>
    </xf>
    <xf numFmtId="177" fontId="36" fillId="0" borderId="18" xfId="1" applyNumberFormat="1" applyFont="1" applyFill="1" applyBorder="1" applyAlignment="1">
      <alignment horizontal="center" vertical="center"/>
    </xf>
    <xf numFmtId="177" fontId="36" fillId="0" borderId="9" xfId="1" applyNumberFormat="1" applyFont="1" applyFill="1" applyBorder="1" applyAlignment="1">
      <alignment horizontal="center" vertical="center"/>
    </xf>
    <xf numFmtId="177" fontId="36" fillId="0" borderId="50" xfId="1" applyNumberFormat="1" applyFont="1" applyFill="1" applyBorder="1" applyAlignment="1">
      <alignment horizontal="center" vertical="center"/>
    </xf>
    <xf numFmtId="177" fontId="33" fillId="0" borderId="17" xfId="0" applyNumberFormat="1" applyFont="1" applyFill="1" applyBorder="1" applyAlignment="1">
      <alignment horizontal="center" vertical="center"/>
    </xf>
    <xf numFmtId="177" fontId="33" fillId="0" borderId="37" xfId="0" applyNumberFormat="1" applyFont="1" applyFill="1" applyBorder="1" applyAlignment="1">
      <alignment horizontal="center" vertical="center"/>
    </xf>
    <xf numFmtId="177" fontId="33" fillId="0" borderId="18" xfId="0" applyNumberFormat="1" applyFont="1" applyFill="1" applyBorder="1" applyAlignment="1">
      <alignment horizontal="center" vertical="center"/>
    </xf>
    <xf numFmtId="177" fontId="33" fillId="0" borderId="19" xfId="0" applyNumberFormat="1" applyFont="1" applyBorder="1" applyAlignment="1">
      <alignment horizontal="center" vertical="center" wrapText="1"/>
    </xf>
    <xf numFmtId="177" fontId="33" fillId="0" borderId="24" xfId="0" applyNumberFormat="1" applyFont="1" applyBorder="1" applyAlignment="1">
      <alignment horizontal="center" vertical="center" wrapText="1"/>
    </xf>
    <xf numFmtId="177" fontId="33" fillId="0" borderId="19" xfId="0" applyNumberFormat="1" applyFont="1" applyFill="1" applyBorder="1" applyAlignment="1">
      <alignment horizontal="center" vertical="center"/>
    </xf>
    <xf numFmtId="177" fontId="33" fillId="0" borderId="24" xfId="0" applyNumberFormat="1" applyFont="1" applyFill="1" applyBorder="1" applyAlignment="1">
      <alignment horizontal="center" vertical="center"/>
    </xf>
    <xf numFmtId="177" fontId="33" fillId="0" borderId="19" xfId="1" applyNumberFormat="1" applyFont="1" applyFill="1" applyBorder="1" applyAlignment="1">
      <alignment horizontal="center" vertical="center"/>
    </xf>
    <xf numFmtId="177" fontId="33" fillId="0" borderId="24" xfId="1" applyNumberFormat="1" applyFont="1" applyFill="1" applyBorder="1" applyAlignment="1">
      <alignment horizontal="center" vertical="center"/>
    </xf>
    <xf numFmtId="177" fontId="35" fillId="0" borderId="0" xfId="0" applyNumberFormat="1" applyFont="1" applyFill="1" applyBorder="1" applyAlignment="1"/>
    <xf numFmtId="177" fontId="33" fillId="0" borderId="0" xfId="0" applyNumberFormat="1" applyFont="1" applyAlignment="1"/>
    <xf numFmtId="177" fontId="35" fillId="0" borderId="0" xfId="0" applyNumberFormat="1" applyFont="1" applyAlignment="1"/>
    <xf numFmtId="177" fontId="36" fillId="0" borderId="19" xfId="0" applyNumberFormat="1" applyFont="1" applyFill="1" applyBorder="1" applyAlignment="1">
      <alignment horizontal="center" vertical="center"/>
    </xf>
    <xf numFmtId="177" fontId="36" fillId="0" borderId="1" xfId="0" applyNumberFormat="1" applyFont="1" applyFill="1" applyBorder="1" applyAlignment="1">
      <alignment horizontal="center" vertical="center"/>
    </xf>
    <xf numFmtId="177" fontId="36" fillId="0" borderId="24" xfId="0" applyNumberFormat="1" applyFont="1" applyFill="1" applyBorder="1" applyAlignment="1">
      <alignment horizontal="center" vertical="center"/>
    </xf>
    <xf numFmtId="177" fontId="33" fillId="0" borderId="6" xfId="0" applyNumberFormat="1" applyFont="1" applyFill="1" applyBorder="1" applyAlignment="1">
      <alignment horizontal="center" vertical="center"/>
    </xf>
    <xf numFmtId="177" fontId="33" fillId="0" borderId="30" xfId="0" applyNumberFormat="1" applyFont="1" applyFill="1" applyBorder="1" applyAlignment="1">
      <alignment horizontal="center" vertical="center"/>
    </xf>
    <xf numFmtId="177" fontId="36" fillId="0" borderId="17" xfId="0" applyNumberFormat="1" applyFont="1" applyBorder="1" applyAlignment="1">
      <alignment horizontal="center" vertical="center"/>
    </xf>
    <xf numFmtId="177" fontId="36" fillId="0" borderId="37" xfId="0" applyNumberFormat="1" applyFont="1" applyBorder="1" applyAlignment="1">
      <alignment horizontal="center" vertical="center"/>
    </xf>
    <xf numFmtId="177" fontId="36" fillId="0" borderId="6" xfId="0" applyNumberFormat="1" applyFont="1" applyBorder="1" applyAlignment="1">
      <alignment horizontal="center" vertical="center"/>
    </xf>
    <xf numFmtId="177" fontId="36" fillId="0" borderId="0" xfId="0" applyNumberFormat="1" applyFont="1" applyBorder="1" applyAlignment="1">
      <alignment horizontal="center" vertical="center"/>
    </xf>
    <xf numFmtId="177" fontId="36" fillId="0" borderId="30" xfId="0" applyNumberFormat="1" applyFont="1" applyBorder="1" applyAlignment="1">
      <alignment horizontal="center" vertical="center"/>
    </xf>
    <xf numFmtId="177" fontId="36" fillId="0" borderId="4" xfId="0" applyNumberFormat="1" applyFont="1" applyBorder="1" applyAlignment="1">
      <alignment horizontal="center" vertical="center"/>
    </xf>
    <xf numFmtId="177" fontId="33" fillId="0" borderId="17" xfId="0" applyNumberFormat="1" applyFont="1" applyBorder="1" applyAlignment="1">
      <alignment horizontal="center" vertical="center"/>
    </xf>
    <xf numFmtId="177" fontId="33" fillId="0" borderId="37" xfId="0" applyNumberFormat="1" applyFont="1" applyBorder="1" applyAlignment="1">
      <alignment horizontal="center" vertical="center"/>
    </xf>
    <xf numFmtId="177" fontId="33" fillId="0" borderId="30" xfId="0" applyNumberFormat="1" applyFont="1" applyBorder="1" applyAlignment="1">
      <alignment horizontal="center" vertical="center"/>
    </xf>
    <xf numFmtId="177" fontId="33" fillId="0" borderId="4" xfId="0" applyNumberFormat="1" applyFont="1" applyBorder="1" applyAlignment="1">
      <alignment horizontal="center" vertical="center"/>
    </xf>
    <xf numFmtId="177" fontId="33" fillId="10" borderId="2" xfId="0" applyNumberFormat="1" applyFont="1" applyFill="1" applyBorder="1" applyAlignment="1">
      <alignment horizontal="left" wrapText="1"/>
    </xf>
    <xf numFmtId="177" fontId="33" fillId="10" borderId="3" xfId="0" applyNumberFormat="1" applyFont="1" applyFill="1" applyBorder="1" applyAlignment="1">
      <alignment horizontal="left" wrapText="1"/>
    </xf>
    <xf numFmtId="177" fontId="36" fillId="0" borderId="2" xfId="0" applyNumberFormat="1" applyFont="1" applyFill="1" applyBorder="1" applyAlignment="1">
      <alignment horizontal="left" wrapText="1"/>
    </xf>
    <xf numFmtId="177" fontId="36" fillId="0" borderId="3" xfId="0" applyNumberFormat="1" applyFont="1" applyFill="1" applyBorder="1" applyAlignment="1">
      <alignment horizontal="left" wrapText="1"/>
    </xf>
    <xf numFmtId="177" fontId="36" fillId="10" borderId="2" xfId="0" applyNumberFormat="1" applyFont="1" applyFill="1" applyBorder="1" applyAlignment="1">
      <alignment horizontal="left" wrapText="1"/>
    </xf>
    <xf numFmtId="177" fontId="36" fillId="10" borderId="3" xfId="0" applyNumberFormat="1" applyFont="1" applyFill="1" applyBorder="1" applyAlignment="1">
      <alignment horizontal="left" wrapText="1"/>
    </xf>
    <xf numFmtId="177" fontId="36" fillId="0" borderId="2" xfId="0" applyNumberFormat="1" applyFont="1" applyFill="1" applyBorder="1" applyAlignment="1">
      <alignment wrapText="1"/>
    </xf>
    <xf numFmtId="177" fontId="36" fillId="0" borderId="3" xfId="0" applyNumberFormat="1" applyFont="1" applyFill="1" applyBorder="1" applyAlignment="1">
      <alignment wrapText="1"/>
    </xf>
    <xf numFmtId="177" fontId="36" fillId="10" borderId="30" xfId="0" applyNumberFormat="1" applyFont="1" applyFill="1" applyBorder="1" applyAlignment="1">
      <alignment wrapText="1"/>
    </xf>
    <xf numFmtId="177" fontId="36" fillId="10" borderId="50" xfId="0" applyNumberFormat="1" applyFont="1" applyFill="1" applyBorder="1" applyAlignment="1">
      <alignment wrapText="1"/>
    </xf>
    <xf numFmtId="177" fontId="33" fillId="10" borderId="2" xfId="0" applyNumberFormat="1" applyFont="1" applyFill="1" applyBorder="1" applyAlignment="1">
      <alignment wrapText="1"/>
    </xf>
    <xf numFmtId="177" fontId="33" fillId="10" borderId="3" xfId="0" applyNumberFormat="1" applyFont="1" applyFill="1" applyBorder="1" applyAlignment="1">
      <alignment wrapText="1"/>
    </xf>
    <xf numFmtId="177" fontId="33" fillId="0" borderId="2" xfId="0" applyNumberFormat="1" applyFont="1" applyFill="1" applyBorder="1" applyAlignment="1">
      <alignment horizontal="center" vertical="center"/>
    </xf>
    <xf numFmtId="177" fontId="33" fillId="0" borderId="8" xfId="0" applyNumberFormat="1" applyFont="1" applyFill="1" applyBorder="1" applyAlignment="1">
      <alignment horizontal="center" vertical="center"/>
    </xf>
    <xf numFmtId="177" fontId="33" fillId="0" borderId="3" xfId="0" applyNumberFormat="1" applyFont="1" applyFill="1" applyBorder="1" applyAlignment="1">
      <alignment horizontal="center" vertical="center"/>
    </xf>
    <xf numFmtId="177" fontId="33" fillId="0" borderId="19" xfId="0" applyNumberFormat="1" applyFont="1" applyBorder="1" applyAlignment="1">
      <alignment horizontal="center" vertical="center"/>
    </xf>
    <xf numFmtId="177" fontId="33" fillId="0" borderId="1" xfId="0" applyNumberFormat="1" applyFont="1" applyBorder="1" applyAlignment="1">
      <alignment horizontal="center" vertical="center"/>
    </xf>
    <xf numFmtId="177" fontId="33" fillId="0" borderId="24" xfId="0" applyNumberFormat="1" applyFont="1" applyBorder="1" applyAlignment="1">
      <alignment horizontal="center" vertical="center"/>
    </xf>
    <xf numFmtId="177" fontId="33" fillId="0" borderId="1" xfId="1" applyNumberFormat="1" applyFont="1" applyFill="1" applyBorder="1" applyAlignment="1">
      <alignment horizontal="center" vertical="center" wrapText="1"/>
    </xf>
    <xf numFmtId="177" fontId="33" fillId="0" borderId="24" xfId="1" applyNumberFormat="1" applyFont="1" applyFill="1" applyBorder="1" applyAlignment="1">
      <alignment horizontal="center" vertical="center" wrapText="1"/>
    </xf>
    <xf numFmtId="177" fontId="33" fillId="0" borderId="19" xfId="1" applyNumberFormat="1" applyFont="1" applyFill="1" applyBorder="1" applyAlignment="1">
      <alignment horizontal="center" vertical="center" wrapText="1"/>
    </xf>
    <xf numFmtId="177" fontId="33" fillId="0" borderId="4" xfId="0" applyNumberFormat="1" applyFont="1" applyFill="1" applyBorder="1" applyAlignment="1">
      <alignment horizontal="center" vertical="center"/>
    </xf>
    <xf numFmtId="177" fontId="33" fillId="0" borderId="50" xfId="0" applyNumberFormat="1" applyFont="1" applyFill="1" applyBorder="1" applyAlignment="1">
      <alignment horizontal="center" vertical="center"/>
    </xf>
    <xf numFmtId="177" fontId="36" fillId="10" borderId="2" xfId="0" applyNumberFormat="1" applyFont="1" applyFill="1" applyBorder="1" applyAlignment="1">
      <alignment wrapText="1" shrinkToFit="1"/>
    </xf>
    <xf numFmtId="177" fontId="36" fillId="10" borderId="3" xfId="0" applyNumberFormat="1" applyFont="1" applyFill="1" applyBorder="1" applyAlignment="1">
      <alignment wrapText="1" shrinkToFit="1"/>
    </xf>
    <xf numFmtId="177" fontId="36" fillId="0" borderId="2" xfId="0" applyNumberFormat="1" applyFont="1" applyFill="1" applyBorder="1" applyAlignment="1">
      <alignment wrapText="1" shrinkToFit="1"/>
    </xf>
    <xf numFmtId="177" fontId="36" fillId="0" borderId="3" xfId="0" applyNumberFormat="1" applyFont="1" applyFill="1" applyBorder="1" applyAlignment="1">
      <alignment wrapText="1" shrinkToFit="1"/>
    </xf>
    <xf numFmtId="177" fontId="36" fillId="0" borderId="2" xfId="0" applyNumberFormat="1" applyFont="1" applyFill="1" applyBorder="1" applyAlignment="1">
      <alignment horizontal="center"/>
    </xf>
    <xf numFmtId="177" fontId="36" fillId="0" borderId="3" xfId="0" applyNumberFormat="1" applyFont="1" applyFill="1" applyBorder="1" applyAlignment="1">
      <alignment horizontal="center"/>
    </xf>
    <xf numFmtId="177" fontId="33" fillId="0" borderId="18" xfId="1" applyNumberFormat="1" applyFont="1" applyFill="1" applyBorder="1" applyAlignment="1">
      <alignment horizontal="center" vertical="center"/>
    </xf>
    <xf numFmtId="177" fontId="33" fillId="0" borderId="50" xfId="1"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4" fillId="0" borderId="0" xfId="0" applyNumberFormat="1" applyFont="1" applyFill="1" applyAlignment="1">
      <alignment horizontal="left"/>
    </xf>
    <xf numFmtId="177" fontId="35" fillId="0" borderId="0" xfId="0" applyNumberFormat="1" applyFont="1" applyBorder="1" applyAlignment="1"/>
    <xf numFmtId="177" fontId="33" fillId="0" borderId="0" xfId="0" applyNumberFormat="1" applyFont="1" applyBorder="1" applyAlignment="1"/>
    <xf numFmtId="177" fontId="36" fillId="0" borderId="17" xfId="0" applyNumberFormat="1" applyFont="1" applyFill="1" applyBorder="1" applyAlignment="1">
      <alignment horizontal="center" vertical="center"/>
    </xf>
    <xf numFmtId="177" fontId="36" fillId="0" borderId="9" xfId="0" applyNumberFormat="1" applyFont="1" applyBorder="1" applyAlignment="1">
      <alignment horizontal="center" vertical="center"/>
    </xf>
    <xf numFmtId="177" fontId="36" fillId="0" borderId="50" xfId="0" applyNumberFormat="1" applyFont="1" applyBorder="1" applyAlignment="1">
      <alignment horizontal="center" vertical="center"/>
    </xf>
    <xf numFmtId="177" fontId="33" fillId="0" borderId="2" xfId="1" applyNumberFormat="1" applyFont="1" applyFill="1" applyBorder="1" applyAlignment="1">
      <alignment horizontal="center" vertical="center"/>
    </xf>
    <xf numFmtId="177" fontId="33" fillId="0" borderId="8" xfId="1" applyNumberFormat="1" applyFont="1" applyFill="1" applyBorder="1" applyAlignment="1">
      <alignment horizontal="center" vertical="center"/>
    </xf>
    <xf numFmtId="177" fontId="33" fillId="0" borderId="24" xfId="0" applyNumberFormat="1" applyFont="1" applyBorder="1" applyAlignment="1"/>
    <xf numFmtId="177" fontId="33" fillId="0" borderId="4" xfId="0" applyNumberFormat="1" applyFont="1" applyBorder="1" applyAlignment="1">
      <alignment horizontal="center"/>
    </xf>
    <xf numFmtId="177" fontId="36" fillId="10" borderId="30" xfId="0" applyNumberFormat="1" applyFont="1" applyFill="1" applyBorder="1" applyAlignment="1">
      <alignment horizontal="left" wrapText="1"/>
    </xf>
    <xf numFmtId="177" fontId="36" fillId="10" borderId="50" xfId="0" applyNumberFormat="1" applyFont="1" applyFill="1" applyBorder="1" applyAlignment="1">
      <alignment horizontal="left" wrapText="1"/>
    </xf>
    <xf numFmtId="177" fontId="36" fillId="0" borderId="2" xfId="0" applyNumberFormat="1" applyFont="1" applyFill="1" applyBorder="1" applyAlignment="1">
      <alignment horizontal="left" wrapText="1" shrinkToFit="1"/>
    </xf>
    <xf numFmtId="177" fontId="36" fillId="0" borderId="3" xfId="0" applyNumberFormat="1" applyFont="1" applyFill="1" applyBorder="1" applyAlignment="1"/>
    <xf numFmtId="177" fontId="35" fillId="0" borderId="37" xfId="0" applyNumberFormat="1" applyFont="1" applyFill="1" applyBorder="1" applyAlignment="1"/>
    <xf numFmtId="177" fontId="35" fillId="0" borderId="37" xfId="0" applyNumberFormat="1" applyFont="1" applyBorder="1" applyAlignment="1"/>
    <xf numFmtId="177" fontId="33" fillId="0" borderId="37" xfId="0" applyNumberFormat="1" applyFont="1" applyBorder="1" applyAlignment="1"/>
    <xf numFmtId="177" fontId="36" fillId="0" borderId="2" xfId="0" applyNumberFormat="1" applyFont="1" applyBorder="1" applyAlignment="1">
      <alignment horizontal="center"/>
    </xf>
    <xf numFmtId="177" fontId="36" fillId="0" borderId="8" xfId="0" applyNumberFormat="1" applyFont="1" applyBorder="1" applyAlignment="1">
      <alignment horizontal="center"/>
    </xf>
    <xf numFmtId="177" fontId="36" fillId="0" borderId="3" xfId="0" applyNumberFormat="1" applyFont="1" applyBorder="1" applyAlignment="1">
      <alignment horizontal="center"/>
    </xf>
    <xf numFmtId="177" fontId="33" fillId="0" borderId="6" xfId="0" applyNumberFormat="1" applyFont="1" applyBorder="1" applyAlignment="1">
      <alignment horizontal="center" vertical="center"/>
    </xf>
    <xf numFmtId="177" fontId="33" fillId="0" borderId="0" xfId="0" applyNumberFormat="1" applyFont="1" applyBorder="1" applyAlignment="1">
      <alignment horizontal="center" vertical="center"/>
    </xf>
    <xf numFmtId="177" fontId="33" fillId="0" borderId="9" xfId="0" applyNumberFormat="1" applyFont="1" applyBorder="1" applyAlignment="1">
      <alignment horizontal="center" vertical="center"/>
    </xf>
    <xf numFmtId="177" fontId="33" fillId="0" borderId="8" xfId="0" applyNumberFormat="1" applyFont="1" applyBorder="1" applyAlignment="1">
      <alignment horizontal="center" vertical="center"/>
    </xf>
    <xf numFmtId="177" fontId="37" fillId="0" borderId="17" xfId="1" applyNumberFormat="1" applyFont="1" applyFill="1" applyBorder="1" applyAlignment="1">
      <alignment horizontal="center" vertical="center"/>
    </xf>
    <xf numFmtId="177" fontId="37" fillId="0" borderId="30" xfId="1" applyNumberFormat="1" applyFont="1" applyFill="1" applyBorder="1" applyAlignment="1">
      <alignment horizontal="center" vertical="center"/>
    </xf>
    <xf numFmtId="177" fontId="33" fillId="0" borderId="61" xfId="0" applyNumberFormat="1" applyFont="1" applyBorder="1" applyAlignment="1">
      <alignment horizontal="center" vertical="center"/>
    </xf>
    <xf numFmtId="177" fontId="33" fillId="0" borderId="174" xfId="0" applyNumberFormat="1" applyFont="1" applyBorder="1" applyAlignment="1">
      <alignment horizontal="center" vertical="center"/>
    </xf>
    <xf numFmtId="177" fontId="37" fillId="0" borderId="58" xfId="1" applyNumberFormat="1" applyFont="1" applyFill="1" applyBorder="1" applyAlignment="1">
      <alignment horizontal="center" vertical="center"/>
    </xf>
    <xf numFmtId="177" fontId="37" fillId="0" borderId="175" xfId="1" applyNumberFormat="1" applyFont="1" applyFill="1" applyBorder="1" applyAlignment="1">
      <alignment horizontal="center" vertical="center"/>
    </xf>
    <xf numFmtId="177" fontId="37" fillId="0" borderId="17" xfId="0" applyNumberFormat="1" applyFont="1" applyFill="1" applyBorder="1" applyAlignment="1">
      <alignment horizontal="center" vertical="center"/>
    </xf>
    <xf numFmtId="177" fontId="33" fillId="0" borderId="0" xfId="0" applyNumberFormat="1" applyFont="1" applyFill="1" applyAlignment="1"/>
    <xf numFmtId="177" fontId="33" fillId="0" borderId="4" xfId="0" applyNumberFormat="1" applyFont="1" applyFill="1" applyBorder="1" applyAlignment="1"/>
    <xf numFmtId="177" fontId="33" fillId="0" borderId="4" xfId="0" applyNumberFormat="1" applyFont="1" applyBorder="1" applyAlignment="1"/>
    <xf numFmtId="177" fontId="37" fillId="0" borderId="19" xfId="0" applyNumberFormat="1" applyFont="1" applyFill="1" applyBorder="1" applyAlignment="1">
      <alignment horizontal="center" vertical="center"/>
    </xf>
    <xf numFmtId="177" fontId="37" fillId="10" borderId="30" xfId="0" applyNumberFormat="1" applyFont="1" applyFill="1" applyBorder="1" applyAlignment="1">
      <alignment horizontal="left" wrapText="1"/>
    </xf>
    <xf numFmtId="177" fontId="37" fillId="10" borderId="50" xfId="0" applyNumberFormat="1" applyFont="1" applyFill="1" applyBorder="1" applyAlignment="1">
      <alignment horizontal="left" wrapText="1"/>
    </xf>
    <xf numFmtId="177" fontId="33" fillId="0" borderId="2" xfId="0" applyNumberFormat="1" applyFont="1" applyBorder="1" applyAlignment="1">
      <alignment horizontal="center" vertical="center"/>
    </xf>
    <xf numFmtId="177" fontId="33" fillId="0" borderId="3" xfId="0" applyNumberFormat="1" applyFont="1" applyBorder="1" applyAlignment="1">
      <alignment horizontal="center" vertical="center"/>
    </xf>
    <xf numFmtId="177" fontId="37" fillId="10" borderId="2" xfId="0" applyNumberFormat="1" applyFont="1" applyFill="1" applyBorder="1" applyAlignment="1">
      <alignment horizontal="left" wrapText="1"/>
    </xf>
    <xf numFmtId="177" fontId="37" fillId="10" borderId="3" xfId="0" applyNumberFormat="1" applyFont="1" applyFill="1" applyBorder="1" applyAlignment="1">
      <alignment horizontal="left" wrapText="1"/>
    </xf>
    <xf numFmtId="177" fontId="37" fillId="0" borderId="2" xfId="0" applyNumberFormat="1" applyFont="1" applyFill="1" applyBorder="1" applyAlignment="1">
      <alignment horizontal="left" wrapText="1"/>
    </xf>
    <xf numFmtId="177" fontId="37" fillId="0" borderId="3" xfId="0" applyNumberFormat="1" applyFont="1" applyFill="1" applyBorder="1" applyAlignment="1">
      <alignment horizontal="left" wrapText="1"/>
    </xf>
    <xf numFmtId="177" fontId="37" fillId="0" borderId="2" xfId="0" applyNumberFormat="1" applyFont="1" applyFill="1" applyBorder="1" applyAlignment="1">
      <alignment horizontal="left" wrapText="1" shrinkToFit="1"/>
    </xf>
    <xf numFmtId="177" fontId="33" fillId="0" borderId="3" xfId="0" applyNumberFormat="1" applyFont="1" applyFill="1" applyBorder="1" applyAlignment="1"/>
    <xf numFmtId="177" fontId="37" fillId="10" borderId="2" xfId="0" applyNumberFormat="1" applyFont="1" applyFill="1" applyBorder="1" applyAlignment="1">
      <alignment horizontal="left" wrapText="1" shrinkToFit="1"/>
    </xf>
    <xf numFmtId="177" fontId="33" fillId="10" borderId="3" xfId="0" applyNumberFormat="1" applyFont="1" applyFill="1" applyBorder="1" applyAlignment="1"/>
    <xf numFmtId="177" fontId="37" fillId="0" borderId="2" xfId="0" applyNumberFormat="1" applyFont="1" applyFill="1" applyBorder="1" applyAlignment="1">
      <alignment horizontal="center"/>
    </xf>
    <xf numFmtId="177" fontId="37" fillId="0" borderId="3" xfId="0" applyNumberFormat="1" applyFont="1" applyFill="1" applyBorder="1" applyAlignment="1">
      <alignment horizontal="center"/>
    </xf>
    <xf numFmtId="177" fontId="33" fillId="0" borderId="0" xfId="0" applyNumberFormat="1" applyFont="1" applyFill="1" applyBorder="1" applyAlignment="1"/>
    <xf numFmtId="177" fontId="38" fillId="0" borderId="17" xfId="0" applyNumberFormat="1" applyFont="1" applyFill="1" applyBorder="1" applyAlignment="1">
      <alignment horizontal="center" vertical="center"/>
    </xf>
    <xf numFmtId="177" fontId="38" fillId="0" borderId="30" xfId="0" applyNumberFormat="1" applyFont="1" applyFill="1" applyBorder="1" applyAlignment="1">
      <alignment horizontal="center" vertical="center"/>
    </xf>
    <xf numFmtId="177" fontId="33" fillId="0" borderId="37" xfId="0" applyNumberFormat="1" applyFont="1" applyFill="1" applyBorder="1" applyAlignment="1"/>
  </cellXfs>
  <cellStyles count="2">
    <cellStyle name="桁区切り" xfId="1" builtinId="6"/>
    <cellStyle name="標準" xfId="0" builtinId="0"/>
  </cellStyles>
  <dxfs count="100">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CCFFFF"/>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4</xdr:row>
      <xdr:rowOff>400050</xdr:rowOff>
    </xdr:from>
    <xdr:to>
      <xdr:col>8</xdr:col>
      <xdr:colOff>219075</xdr:colOff>
      <xdr:row>6</xdr:row>
      <xdr:rowOff>171450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048875" y="1362075"/>
          <a:ext cx="2114550" cy="8382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メモ：</a:t>
          </a:r>
          <a:endParaRPr kumimoji="1" lang="en-US" altLang="ja-JP" sz="1100"/>
        </a:p>
        <a:p>
          <a:r>
            <a:rPr kumimoji="1" lang="ja-JP" altLang="en-US" sz="1100"/>
            <a:t>移動改植の場合、備考にその旨記載するよう注記が必要</a:t>
          </a:r>
        </a:p>
      </xdr:txBody>
    </xdr:sp>
    <xdr:clientData/>
  </xdr:twoCellAnchor>
  <xdr:twoCellAnchor>
    <xdr:from>
      <xdr:col>5</xdr:col>
      <xdr:colOff>171450</xdr:colOff>
      <xdr:row>2</xdr:row>
      <xdr:rowOff>85725</xdr:rowOff>
    </xdr:from>
    <xdr:to>
      <xdr:col>8</xdr:col>
      <xdr:colOff>228600</xdr:colOff>
      <xdr:row>4</xdr:row>
      <xdr:rowOff>266700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0058400" y="390525"/>
          <a:ext cx="2114550" cy="8382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記入要領は　修正途中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8"/>
  <sheetViews>
    <sheetView zoomScaleNormal="100" workbookViewId="0">
      <pane xSplit="5" ySplit="12" topLeftCell="F13" activePane="bottomRight" state="frozen"/>
      <selection pane="topRight" activeCell="F1" sqref="F1"/>
      <selection pane="bottomLeft" activeCell="A13" sqref="A13"/>
      <selection pane="bottomRight" activeCell="F24" sqref="F24"/>
    </sheetView>
  </sheetViews>
  <sheetFormatPr defaultRowHeight="13.8" x14ac:dyDescent="0.2"/>
  <cols>
    <col min="1" max="1" width="0.88671875" style="399" customWidth="1"/>
    <col min="2" max="2" width="19.88671875" style="399" customWidth="1"/>
    <col min="3" max="3" width="28.21875" style="399" bestFit="1" customWidth="1"/>
    <col min="4" max="4" width="9.44140625" style="399" bestFit="1" customWidth="1"/>
    <col min="5" max="5" width="15.21875" style="491" bestFit="1" customWidth="1"/>
    <col min="6" max="6" width="9.109375" style="399" bestFit="1" customWidth="1"/>
    <col min="7" max="13" width="13.44140625" style="399" customWidth="1"/>
    <col min="14" max="14" width="1.6640625" style="399" customWidth="1"/>
    <col min="15" max="16384" width="8.88671875" style="399"/>
  </cols>
  <sheetData>
    <row r="1" spans="1:122" s="25" customFormat="1" ht="15" x14ac:dyDescent="0.2">
      <c r="B1" s="25" t="s">
        <v>256</v>
      </c>
      <c r="E1" s="488"/>
      <c r="H1" s="26"/>
      <c r="I1" s="26"/>
      <c r="J1" s="26"/>
      <c r="K1" s="26"/>
      <c r="L1" s="26"/>
      <c r="M1" s="26"/>
      <c r="N1" s="26"/>
      <c r="O1" s="26"/>
      <c r="P1" s="26"/>
      <c r="Q1" s="26"/>
      <c r="R1" s="26"/>
      <c r="S1" s="26"/>
      <c r="T1" s="26"/>
      <c r="U1" s="26"/>
      <c r="V1" s="26"/>
      <c r="W1" s="26"/>
      <c r="X1" s="26"/>
      <c r="Y1" s="26"/>
      <c r="Z1" s="26"/>
      <c r="AA1" s="26"/>
      <c r="AB1" s="26"/>
      <c r="AC1" s="26"/>
      <c r="AG1" s="26"/>
      <c r="AH1" s="26"/>
      <c r="AN1" s="26"/>
      <c r="AO1" s="26"/>
      <c r="AU1" s="26"/>
      <c r="AV1" s="26"/>
      <c r="BB1" s="26"/>
      <c r="BC1" s="26"/>
      <c r="BH1" s="26"/>
      <c r="BI1" s="26"/>
      <c r="BO1" s="26"/>
      <c r="BP1" s="26"/>
      <c r="BV1" s="26"/>
      <c r="BW1" s="26"/>
      <c r="CC1" s="26"/>
      <c r="CD1" s="26"/>
      <c r="CJ1" s="26"/>
      <c r="CK1" s="26"/>
      <c r="CQ1" s="26"/>
      <c r="CR1" s="26"/>
      <c r="CX1" s="26"/>
      <c r="CY1" s="26"/>
      <c r="DD1" s="26"/>
      <c r="DE1" s="26"/>
      <c r="DJ1" s="26"/>
      <c r="DK1" s="26"/>
      <c r="DQ1" s="26"/>
      <c r="DR1" s="26"/>
    </row>
    <row r="2" spans="1:122" s="25" customFormat="1" ht="6" customHeight="1" x14ac:dyDescent="0.2">
      <c r="E2" s="488"/>
      <c r="H2" s="26"/>
      <c r="I2" s="26"/>
      <c r="J2" s="26"/>
      <c r="K2" s="26"/>
      <c r="L2" s="26"/>
      <c r="M2" s="26"/>
      <c r="N2" s="26"/>
      <c r="O2" s="26"/>
      <c r="P2" s="26"/>
      <c r="Q2" s="26"/>
      <c r="R2" s="26"/>
      <c r="S2" s="26"/>
      <c r="T2" s="26"/>
      <c r="U2" s="26"/>
      <c r="V2" s="26"/>
      <c r="W2" s="26"/>
      <c r="X2" s="26"/>
      <c r="Y2" s="26"/>
      <c r="Z2" s="26"/>
      <c r="AA2" s="26"/>
      <c r="AB2" s="26"/>
      <c r="AC2" s="26"/>
      <c r="AG2" s="26"/>
      <c r="AH2" s="26"/>
      <c r="AN2" s="26"/>
      <c r="AO2" s="26"/>
      <c r="AU2" s="26"/>
      <c r="AV2" s="26"/>
      <c r="BB2" s="26"/>
      <c r="BC2" s="26"/>
      <c r="BH2" s="26"/>
      <c r="BI2" s="26"/>
      <c r="BO2" s="26"/>
      <c r="BP2" s="26"/>
      <c r="BV2" s="26"/>
      <c r="BW2" s="26"/>
      <c r="CC2" s="26"/>
      <c r="CD2" s="26"/>
      <c r="CJ2" s="26"/>
      <c r="CK2" s="26"/>
      <c r="CQ2" s="26"/>
      <c r="CR2" s="26"/>
      <c r="CX2" s="26"/>
      <c r="CY2" s="26"/>
      <c r="DD2" s="26"/>
      <c r="DE2" s="26"/>
      <c r="DJ2" s="26"/>
      <c r="DK2" s="26"/>
      <c r="DQ2" s="26"/>
      <c r="DR2" s="26"/>
    </row>
    <row r="3" spans="1:122" s="25" customFormat="1" ht="15" x14ac:dyDescent="0.2">
      <c r="B3" s="396" t="str">
        <f>'(①本体)'!I2</f>
        <v>産地総括表（果樹経営支援対策事業実施計画（実績報告）</v>
      </c>
      <c r="E3" s="488"/>
      <c r="G3" s="756" t="str">
        <f>+'(①本体)'!I4</f>
        <v>（令和〇年度第〇次）</v>
      </c>
      <c r="H3" s="756"/>
      <c r="I3" s="26"/>
      <c r="J3" s="26"/>
      <c r="K3" s="26"/>
      <c r="L3" s="26"/>
      <c r="M3" s="26"/>
      <c r="N3" s="26"/>
      <c r="O3" s="26"/>
      <c r="P3" s="26"/>
      <c r="Q3" s="26"/>
      <c r="R3" s="26"/>
      <c r="S3" s="26"/>
      <c r="T3" s="26"/>
      <c r="U3" s="26"/>
      <c r="V3" s="26"/>
      <c r="W3" s="26"/>
      <c r="X3" s="26"/>
      <c r="Y3" s="26"/>
      <c r="Z3" s="26"/>
      <c r="AA3" s="26"/>
      <c r="AB3" s="26"/>
      <c r="AC3" s="26"/>
      <c r="AG3" s="26"/>
      <c r="AH3" s="26"/>
      <c r="AN3" s="26"/>
      <c r="AO3" s="26"/>
      <c r="AU3" s="26"/>
      <c r="AV3" s="26"/>
      <c r="BB3" s="26"/>
      <c r="BC3" s="26"/>
      <c r="BH3" s="26"/>
      <c r="BI3" s="26"/>
      <c r="BO3" s="26"/>
      <c r="BP3" s="26"/>
      <c r="BV3" s="26"/>
      <c r="BW3" s="26"/>
      <c r="CC3" s="26"/>
      <c r="CD3" s="26"/>
      <c r="CJ3" s="26"/>
      <c r="CK3" s="26"/>
      <c r="CQ3" s="26"/>
      <c r="CR3" s="26"/>
      <c r="CX3" s="26"/>
      <c r="CY3" s="26"/>
      <c r="DD3" s="26"/>
      <c r="DE3" s="26"/>
      <c r="DJ3" s="26"/>
      <c r="DK3" s="26"/>
      <c r="DQ3" s="26"/>
      <c r="DR3" s="26"/>
    </row>
    <row r="4" spans="1:122" s="25" customFormat="1" ht="15" x14ac:dyDescent="0.2">
      <c r="B4" s="396" t="str">
        <f>'(①本体)'!I3</f>
        <v>兼果樹未収益期間支援事業対象者（確定報告））</v>
      </c>
      <c r="E4" s="488"/>
      <c r="H4" s="26"/>
      <c r="I4" s="26"/>
      <c r="J4" s="26"/>
      <c r="K4" s="26"/>
      <c r="L4" s="26"/>
      <c r="M4" s="26"/>
      <c r="N4" s="26"/>
      <c r="O4" s="26"/>
      <c r="P4" s="26"/>
      <c r="Q4" s="26"/>
      <c r="R4" s="26"/>
      <c r="S4" s="26"/>
      <c r="T4" s="26"/>
      <c r="U4" s="26"/>
      <c r="V4" s="26"/>
      <c r="W4" s="26"/>
      <c r="X4" s="26"/>
      <c r="Y4" s="26"/>
      <c r="Z4" s="26"/>
      <c r="AA4" s="26"/>
      <c r="AB4" s="26"/>
      <c r="AC4" s="26"/>
      <c r="AG4" s="26"/>
      <c r="AH4" s="26"/>
      <c r="AN4" s="26"/>
      <c r="AO4" s="26"/>
      <c r="AU4" s="26"/>
      <c r="AV4" s="26"/>
      <c r="BB4" s="26"/>
      <c r="BC4" s="26"/>
      <c r="BH4" s="26"/>
      <c r="BI4" s="26"/>
      <c r="BO4" s="26"/>
      <c r="BP4" s="26"/>
      <c r="BV4" s="26"/>
      <c r="BW4" s="26"/>
      <c r="CC4" s="26"/>
      <c r="CD4" s="26"/>
      <c r="CJ4" s="26"/>
      <c r="CK4" s="26"/>
      <c r="CQ4" s="26"/>
      <c r="CR4" s="26"/>
      <c r="CX4" s="26"/>
      <c r="CY4" s="26"/>
      <c r="DD4" s="26"/>
      <c r="DE4" s="26"/>
      <c r="DJ4" s="26"/>
      <c r="DK4" s="26"/>
      <c r="DQ4" s="26"/>
      <c r="DR4" s="26"/>
    </row>
    <row r="5" spans="1:122" s="25" customFormat="1" ht="13.2" x14ac:dyDescent="0.2">
      <c r="E5" s="488"/>
      <c r="J5" s="32"/>
      <c r="K5" s="24"/>
      <c r="L5" s="27"/>
    </row>
    <row r="6" spans="1:122" s="25" customFormat="1" ht="13.5" customHeight="1" x14ac:dyDescent="0.2">
      <c r="A6" s="31"/>
      <c r="B6" s="397" t="s">
        <v>66</v>
      </c>
      <c r="C6" s="760" t="s">
        <v>67</v>
      </c>
      <c r="D6" s="760"/>
      <c r="E6" s="760"/>
      <c r="F6" s="760"/>
      <c r="G6" s="27"/>
    </row>
    <row r="7" spans="1:122" s="25" customFormat="1" ht="18.75" customHeight="1" x14ac:dyDescent="0.2">
      <c r="A7" s="32"/>
      <c r="B7" s="398">
        <f>'(①本体)'!A7</f>
        <v>0</v>
      </c>
      <c r="C7" s="761">
        <f>'(①本体)'!K7</f>
        <v>0</v>
      </c>
      <c r="D7" s="761"/>
      <c r="E7" s="761"/>
      <c r="F7" s="762"/>
      <c r="G7" s="27"/>
    </row>
    <row r="9" spans="1:122" x14ac:dyDescent="0.2">
      <c r="B9" s="399" t="s">
        <v>257</v>
      </c>
    </row>
    <row r="10" spans="1:122" ht="18" customHeight="1" x14ac:dyDescent="0.2">
      <c r="B10" s="751"/>
      <c r="C10" s="751"/>
      <c r="D10" s="400"/>
      <c r="E10" s="489"/>
      <c r="F10" s="757" t="s">
        <v>258</v>
      </c>
      <c r="G10" s="750" t="s">
        <v>259</v>
      </c>
      <c r="H10" s="750" t="s">
        <v>260</v>
      </c>
      <c r="I10" s="723" t="s">
        <v>261</v>
      </c>
      <c r="J10" s="750"/>
      <c r="K10" s="752"/>
      <c r="L10" s="750" t="s">
        <v>262</v>
      </c>
      <c r="M10" s="750"/>
    </row>
    <row r="11" spans="1:122" x14ac:dyDescent="0.2">
      <c r="B11" s="751"/>
      <c r="C11" s="751"/>
      <c r="D11" s="401"/>
      <c r="E11" s="401"/>
      <c r="F11" s="758"/>
      <c r="G11" s="723"/>
      <c r="H11" s="723"/>
      <c r="I11" s="402"/>
      <c r="J11" s="403" t="s">
        <v>263</v>
      </c>
      <c r="K11" s="404" t="s">
        <v>264</v>
      </c>
      <c r="L11" s="403" t="s">
        <v>101</v>
      </c>
      <c r="M11" s="405" t="s">
        <v>102</v>
      </c>
    </row>
    <row r="12" spans="1:122" x14ac:dyDescent="0.2">
      <c r="B12" s="751"/>
      <c r="C12" s="751"/>
      <c r="D12" s="406"/>
      <c r="E12" s="490"/>
      <c r="F12" s="759"/>
      <c r="G12" s="407" t="s">
        <v>265</v>
      </c>
      <c r="H12" s="407" t="s">
        <v>266</v>
      </c>
      <c r="I12" s="407" t="s">
        <v>266</v>
      </c>
      <c r="J12" s="408" t="s">
        <v>267</v>
      </c>
      <c r="K12" s="409" t="s">
        <v>267</v>
      </c>
      <c r="L12" s="410" t="s">
        <v>268</v>
      </c>
      <c r="M12" s="410" t="s">
        <v>268</v>
      </c>
    </row>
    <row r="13" spans="1:122" ht="19.2" customHeight="1" x14ac:dyDescent="0.2">
      <c r="B13" s="753" t="s">
        <v>269</v>
      </c>
      <c r="C13" s="723" t="s">
        <v>270</v>
      </c>
      <c r="D13" s="720" t="s">
        <v>290</v>
      </c>
      <c r="E13" s="502" t="s">
        <v>292</v>
      </c>
      <c r="F13" s="503">
        <f>+'(①本体)'!S217</f>
        <v>0</v>
      </c>
      <c r="G13" s="503">
        <f>+'(①本体)'!T217</f>
        <v>0</v>
      </c>
      <c r="H13" s="503">
        <f>+'(①本体)'!W217</f>
        <v>0</v>
      </c>
      <c r="I13" s="503">
        <f>+'(①本体)'!X217</f>
        <v>0</v>
      </c>
      <c r="J13" s="503">
        <f>+'(①本体)'!Y217</f>
        <v>0</v>
      </c>
      <c r="K13" s="504">
        <f>+'(①本体)'!Z217</f>
        <v>0</v>
      </c>
      <c r="L13" s="505">
        <f>+'(①本体)'!EG217</f>
        <v>0</v>
      </c>
      <c r="M13" s="505">
        <f>+'(①本体)'!EH217</f>
        <v>0</v>
      </c>
    </row>
    <row r="14" spans="1:122" ht="19.2" customHeight="1" x14ac:dyDescent="0.2">
      <c r="B14" s="754"/>
      <c r="C14" s="724"/>
      <c r="D14" s="721"/>
      <c r="E14" s="492" t="s">
        <v>293</v>
      </c>
      <c r="F14" s="214">
        <f>SUMIFS('(①本体)'!S16:S215,'(①本体)'!$E$16:$E$215,"計画",'(①本体)'!$F$16:$F$215,"今回請求")</f>
        <v>0</v>
      </c>
      <c r="G14" s="214">
        <f>SUMIFS('(①本体)'!T$16:T$215,'(①本体)'!$E$16:$E$215,"計画",'(①本体)'!$F$16:$F$215,"今回請求")</f>
        <v>0</v>
      </c>
      <c r="H14" s="214">
        <f>SUMIFS('(①本体)'!W$16:W$215,'(①本体)'!$E$16:$E$215,"計画",'(①本体)'!$F$16:$F$215,"今回請求")</f>
        <v>0</v>
      </c>
      <c r="I14" s="214">
        <f>SUMIFS('(①本体)'!X$16:X$215,'(①本体)'!$E$16:$E$215,"計画",'(①本体)'!$F$16:$F$215,"今回請求")</f>
        <v>0</v>
      </c>
      <c r="J14" s="214">
        <f>SUMIFS('(①本体)'!Y$16:Y$215,'(①本体)'!$E$16:$E$215,"計画",'(①本体)'!$F$16:$F$215,"今回請求")</f>
        <v>0</v>
      </c>
      <c r="K14" s="215">
        <f>SUMIFS('(①本体)'!Z$16:Z$215,'(①本体)'!$E$16:$E$215,"計画",'(①本体)'!$F$16:$F$215,"今回請求")</f>
        <v>0</v>
      </c>
      <c r="L14" s="216">
        <f>SUMIFS('(①本体)'!EG$16:EG$215,'(①本体)'!$E$16:$E$215,"計画",'(①本体)'!$F$16:$F$215,"今回請求")</f>
        <v>0</v>
      </c>
      <c r="M14" s="216">
        <f>SUMIFS('(①本体)'!EH$16:EH$215,'(①本体)'!$E$16:$E$215,"計画",'(①本体)'!$F$16:$F$215,"今回請求")</f>
        <v>0</v>
      </c>
    </row>
    <row r="15" spans="1:122" ht="19.2" customHeight="1" x14ac:dyDescent="0.2">
      <c r="B15" s="754"/>
      <c r="C15" s="724"/>
      <c r="D15" s="721"/>
      <c r="E15" s="497" t="s">
        <v>294</v>
      </c>
      <c r="F15" s="498">
        <f>SUMIFS('(①本体)'!S16:S215,'(①本体)'!$E$16:$E$215,"計画",'(①本体)'!$F$16:$F$215,"済")</f>
        <v>0</v>
      </c>
      <c r="G15" s="498">
        <f>SUMIFS('(①本体)'!T$16:T$215,'(①本体)'!$E$16:$E$215,"計画",'(①本体)'!$F$16:$F$215,"済")</f>
        <v>0</v>
      </c>
      <c r="H15" s="498">
        <f>SUMIFS('(①本体)'!W$16:W$215,'(①本体)'!$E$16:$E$215,"計画",'(①本体)'!$F$16:$F$215,"済")</f>
        <v>0</v>
      </c>
      <c r="I15" s="498">
        <f>SUMIFS('(①本体)'!X$16:X$215,'(①本体)'!$E$16:$E$215,"計画",'(①本体)'!$F$16:$F$215,"済")</f>
        <v>0</v>
      </c>
      <c r="J15" s="498">
        <f>SUMIFS('(①本体)'!Y$16:Y$215,'(①本体)'!$E$16:$E$215,"計画",'(①本体)'!$F$16:$F$215,"済")</f>
        <v>0</v>
      </c>
      <c r="K15" s="499">
        <f>SUMIFS('(①本体)'!Z$16:Z$215,'(①本体)'!$E$16:$E$215,"計画",'(①本体)'!$F$16:$F$215,"済")</f>
        <v>0</v>
      </c>
      <c r="L15" s="500">
        <f>SUMIFS('(①本体)'!EG$16:EG$215,'(①本体)'!$E$16:$E$215,"計画",'(①本体)'!$F$16:$F$215,"済")</f>
        <v>0</v>
      </c>
      <c r="M15" s="500">
        <f>SUMIFS('(①本体)'!EH$16:EH$215,'(①本体)'!$E$16:$E$215,"計画",'(①本体)'!$F$16:$F$215,"済")</f>
        <v>0</v>
      </c>
    </row>
    <row r="16" spans="1:122" ht="19.2" customHeight="1" x14ac:dyDescent="0.2">
      <c r="B16" s="754"/>
      <c r="C16" s="724"/>
      <c r="D16" s="722"/>
      <c r="E16" s="493" t="s">
        <v>296</v>
      </c>
      <c r="F16" s="211">
        <f>SUMIFS('(①本体)'!S16:S215,'(①本体)'!$E$16:$E$215,"計画",'(①本体)'!$F$16:$F$215,"事業中止")</f>
        <v>0</v>
      </c>
      <c r="G16" s="211">
        <f>SUMIFS('(①本体)'!T$16:T$215,'(①本体)'!$E$16:$E$215,"計画",'(①本体)'!$F$16:$F$215,"事業中止")</f>
        <v>0</v>
      </c>
      <c r="H16" s="211">
        <f>SUMIFS('(①本体)'!W$16:W$215,'(①本体)'!$E$16:$E$215,"計画",'(①本体)'!$F$16:$F$215,"事業中止")</f>
        <v>0</v>
      </c>
      <c r="I16" s="211">
        <f>SUMIFS('(①本体)'!X$16:X$215,'(①本体)'!$E$16:$E$215,"計画",'(①本体)'!$F$16:$F$215,"事業中止")</f>
        <v>0</v>
      </c>
      <c r="J16" s="211">
        <f>SUMIFS('(①本体)'!Y$16:Y$215,'(①本体)'!$E$16:$E$215,"計画",'(①本体)'!$F$16:$F$215,"事業中止")</f>
        <v>0</v>
      </c>
      <c r="K16" s="212">
        <f>SUMIFS('(①本体)'!Z$16:Z$215,'(①本体)'!$E$16:$E$215,"計画",'(①本体)'!$F$16:$F$215,"事業中止")</f>
        <v>0</v>
      </c>
      <c r="L16" s="213">
        <f>SUMIFS('(①本体)'!EG$16:EG$215,'(①本体)'!$E$16:$E$215,"計画",'(①本体)'!$F$16:$F$215,"事業中止")</f>
        <v>0</v>
      </c>
      <c r="M16" s="213">
        <f>SUMIFS('(①本体)'!EH$16:EH$215,'(①本体)'!$E$16:$E$215,"計画",'(①本体)'!$F$16:$F$215,"事業中止")</f>
        <v>0</v>
      </c>
    </row>
    <row r="17" spans="2:13" ht="19.2" customHeight="1" x14ac:dyDescent="0.2">
      <c r="B17" s="754"/>
      <c r="C17" s="724"/>
      <c r="D17" s="723" t="s">
        <v>271</v>
      </c>
      <c r="E17" s="506" t="s">
        <v>295</v>
      </c>
      <c r="F17" s="507">
        <f>SUM(F18:F19)</f>
        <v>0</v>
      </c>
      <c r="G17" s="507">
        <f t="shared" ref="G17:M17" si="0">SUM(G18:G19)</f>
        <v>0</v>
      </c>
      <c r="H17" s="507">
        <f t="shared" si="0"/>
        <v>0</v>
      </c>
      <c r="I17" s="507">
        <f t="shared" si="0"/>
        <v>0</v>
      </c>
      <c r="J17" s="507">
        <f t="shared" si="0"/>
        <v>0</v>
      </c>
      <c r="K17" s="508">
        <f t="shared" si="0"/>
        <v>0</v>
      </c>
      <c r="L17" s="509">
        <f t="shared" si="0"/>
        <v>0</v>
      </c>
      <c r="M17" s="509">
        <f t="shared" si="0"/>
        <v>0</v>
      </c>
    </row>
    <row r="18" spans="2:13" ht="19.2" customHeight="1" x14ac:dyDescent="0.2">
      <c r="B18" s="754"/>
      <c r="C18" s="724"/>
      <c r="D18" s="724"/>
      <c r="E18" s="492" t="s">
        <v>293</v>
      </c>
      <c r="F18" s="214">
        <f>SUMIFS('(①本体)'!S16:S215,'(①本体)'!$E$16:$E$215,"実績",'(①本体)'!$F$16:$F$215,"今回請求")</f>
        <v>0</v>
      </c>
      <c r="G18" s="214">
        <f>SUMIFS('(①本体)'!T$16:T$215,'(①本体)'!$E$16:$E$215,"実績",'(①本体)'!$F$16:$F$215,"今回請求")</f>
        <v>0</v>
      </c>
      <c r="H18" s="214">
        <f>SUMIFS('(①本体)'!W$16:W$215,'(①本体)'!$E$16:$E$215,"実績",'(①本体)'!$F$16:$F$215,"今回請求")</f>
        <v>0</v>
      </c>
      <c r="I18" s="214">
        <f>SUMIFS('(①本体)'!X$16:X$215,'(①本体)'!$E$16:$E$215,"実績",'(①本体)'!$F$16:$F$215,"今回請求")</f>
        <v>0</v>
      </c>
      <c r="J18" s="214">
        <f>SUMIFS('(①本体)'!Y$16:Y$215,'(①本体)'!$E$16:$E$215,"実績",'(①本体)'!$F$16:$F$215,"今回請求")</f>
        <v>0</v>
      </c>
      <c r="K18" s="215">
        <f>SUMIFS('(①本体)'!Z$16:Z$215,'(①本体)'!$E$16:$E$215,"実績",'(①本体)'!$F$16:$F$215,"今回請求")</f>
        <v>0</v>
      </c>
      <c r="L18" s="216">
        <f>SUMIFS('(①本体)'!EG$16:EG$215,'(①本体)'!$E$16:$E$215,"実績",'(①本体)'!$F$16:$F$215,"今回請求")</f>
        <v>0</v>
      </c>
      <c r="M18" s="216">
        <f>SUMIFS('(①本体)'!EH$16:EH$215,'(①本体)'!$E$16:$E$215,"実績",'(①本体)'!$F$16:$F$215,"今回請求")</f>
        <v>0</v>
      </c>
    </row>
    <row r="19" spans="2:13" ht="19.2" customHeight="1" x14ac:dyDescent="0.2">
      <c r="B19" s="754"/>
      <c r="C19" s="725"/>
      <c r="D19" s="725"/>
      <c r="E19" s="493" t="s">
        <v>294</v>
      </c>
      <c r="F19" s="211">
        <f>SUMIFS('(①本体)'!S16:S215,'(①本体)'!$E$16:$E$215,"実績",'(①本体)'!$F$16:$F$215,"済")</f>
        <v>0</v>
      </c>
      <c r="G19" s="211">
        <f>SUMIFS('(①本体)'!T$16:T$215,'(①本体)'!$E$16:$E$215,"実績",'(①本体)'!$F$16:$F$215,"済")</f>
        <v>0</v>
      </c>
      <c r="H19" s="211">
        <f>SUMIFS('(①本体)'!W$16:W$215,'(①本体)'!$E$16:$E$215,"実績",'(①本体)'!$F$16:$F$215,"済")</f>
        <v>0</v>
      </c>
      <c r="I19" s="211">
        <f>SUMIFS('(①本体)'!X$16:X$215,'(①本体)'!$E$16:$E$215,"実績",'(①本体)'!$F$16:$F$215,"済")</f>
        <v>0</v>
      </c>
      <c r="J19" s="211">
        <f>SUMIFS('(①本体)'!Y$16:Y$215,'(①本体)'!$E$16:$E$215,"実績",'(①本体)'!$F$16:$F$215,"済")</f>
        <v>0</v>
      </c>
      <c r="K19" s="212">
        <f>SUMIFS('(①本体)'!Z$16:Z$215,'(①本体)'!$E$16:$E$215,"実績",'(①本体)'!$F$16:$F$215,"済")</f>
        <v>0</v>
      </c>
      <c r="L19" s="213">
        <f>SUMIFS('(①本体)'!EG$16:EG$215,'(①本体)'!$E$16:$E$215,"実績",'(①本体)'!$F$16:$F$215,"済")</f>
        <v>0</v>
      </c>
      <c r="M19" s="213">
        <f>SUMIFS('(①本体)'!EH$16:EH$215,'(①本体)'!$E$16:$E$215,"実績",'(①本体)'!$F$16:$F$215,"済")</f>
        <v>0</v>
      </c>
    </row>
    <row r="20" spans="2:13" ht="19.2" customHeight="1" x14ac:dyDescent="0.2">
      <c r="B20" s="754"/>
      <c r="C20" s="723" t="s">
        <v>272</v>
      </c>
      <c r="D20" s="720" t="s">
        <v>290</v>
      </c>
      <c r="E20" s="502" t="s">
        <v>292</v>
      </c>
      <c r="F20" s="510">
        <f>+'(①本体)'!AB217</f>
        <v>0</v>
      </c>
      <c r="G20" s="510">
        <f>+'(①本体)'!AC217</f>
        <v>0</v>
      </c>
      <c r="H20" s="510">
        <f>+'(①本体)'!AD217</f>
        <v>0</v>
      </c>
      <c r="I20" s="510">
        <f>+'(①本体)'!AE217</f>
        <v>0</v>
      </c>
      <c r="J20" s="510">
        <f>+'(①本体)'!AF217</f>
        <v>0</v>
      </c>
      <c r="K20" s="511">
        <f>+'(①本体)'!AG217</f>
        <v>0</v>
      </c>
      <c r="L20" s="512">
        <f>+'(①本体)'!EI217</f>
        <v>0</v>
      </c>
      <c r="M20" s="512">
        <f>+'(①本体)'!EJ217</f>
        <v>0</v>
      </c>
    </row>
    <row r="21" spans="2:13" ht="19.2" customHeight="1" x14ac:dyDescent="0.2">
      <c r="B21" s="754"/>
      <c r="C21" s="724"/>
      <c r="D21" s="721"/>
      <c r="E21" s="492" t="s">
        <v>293</v>
      </c>
      <c r="F21" s="214">
        <f>SUMIFS('(①本体)'!AB16:AB215,'(①本体)'!$E$16:$E$215,"計画",'(①本体)'!$F$16:$F$215,"今回請求")</f>
        <v>0</v>
      </c>
      <c r="G21" s="214">
        <f>SUMIFS('(①本体)'!AC$16:AC$215,'(①本体)'!$E$16:$E$215,"計画",'(①本体)'!$F$16:$F$215,"今回請求")</f>
        <v>0</v>
      </c>
      <c r="H21" s="214">
        <f>SUMIFS('(①本体)'!AD$16:AD$215,'(①本体)'!$E$16:$E$215,"計画",'(①本体)'!$F$16:$F$215,"今回請求")</f>
        <v>0</v>
      </c>
      <c r="I21" s="214">
        <f>SUMIFS('(①本体)'!AE$16:AE$215,'(①本体)'!$E$16:$E$215,"計画",'(①本体)'!$F$16:$F$215,"今回請求")</f>
        <v>0</v>
      </c>
      <c r="J21" s="214">
        <f>SUMIFS('(①本体)'!AF$16:AF$215,'(①本体)'!$E$16:$E$215,"計画",'(①本体)'!$F$16:$F$215,"今回請求")</f>
        <v>0</v>
      </c>
      <c r="K21" s="215">
        <f>SUMIFS('(①本体)'!AG$16:AG$215,'(①本体)'!$E$16:$E$215,"計画",'(①本体)'!$F$16:$F$215,"今回請求")</f>
        <v>0</v>
      </c>
      <c r="L21" s="216">
        <f>SUMIFS('(①本体)'!EI$16:EI$215,'(①本体)'!$E$16:$E$215,"計画",'(①本体)'!$F$16:$F$215,"今回請求")</f>
        <v>0</v>
      </c>
      <c r="M21" s="216">
        <f>SUMIFS('(①本体)'!EJ$16:EJ$215,'(①本体)'!$E$16:$E$215,"計画",'(①本体)'!$F$16:$F$215,"今回請求")</f>
        <v>0</v>
      </c>
    </row>
    <row r="22" spans="2:13" ht="19.2" customHeight="1" x14ac:dyDescent="0.2">
      <c r="B22" s="754"/>
      <c r="C22" s="724"/>
      <c r="D22" s="721"/>
      <c r="E22" s="520" t="s">
        <v>294</v>
      </c>
      <c r="F22" s="521">
        <f>SUMIFS('(①本体)'!AB16:AB215,'(①本体)'!$E$16:$E$215,"計画",'(①本体)'!$F$16:$F$215,"済")</f>
        <v>0</v>
      </c>
      <c r="G22" s="521">
        <f>SUMIFS('(①本体)'!AC$16:AC$215,'(①本体)'!$E$16:$E$215,"計画",'(①本体)'!$F$16:$F$215,"済")</f>
        <v>0</v>
      </c>
      <c r="H22" s="521">
        <f>SUMIFS('(①本体)'!AD$16:AD$215,'(①本体)'!$E$16:$E$215,"計画",'(①本体)'!$F$16:$F$215,"済")</f>
        <v>0</v>
      </c>
      <c r="I22" s="521">
        <f>SUMIFS('(①本体)'!AE$16:AE$215,'(①本体)'!$E$16:$E$215,"計画",'(①本体)'!$F$16:$F$215,"済")</f>
        <v>0</v>
      </c>
      <c r="J22" s="521">
        <f>SUMIFS('(①本体)'!AF$16:AF$215,'(①本体)'!$E$16:$E$215,"計画",'(①本体)'!$F$16:$F$215,"済")</f>
        <v>0</v>
      </c>
      <c r="K22" s="522">
        <f>SUMIFS('(①本体)'!AG$16:AG$215,'(①本体)'!$E$16:$E$215,"計画",'(①本体)'!$F$16:$F$215,"済")</f>
        <v>0</v>
      </c>
      <c r="L22" s="523">
        <f>SUMIFS('(①本体)'!EI$16:EI$215,'(①本体)'!$E$16:$E$215,"計画",'(①本体)'!$F$16:$F$215,"済")</f>
        <v>0</v>
      </c>
      <c r="M22" s="523">
        <f>SUMIFS('(①本体)'!EJ$16:EJ$215,'(①本体)'!$E$16:$E$215,"計画",'(①本体)'!$F$16:$F$215,"済")</f>
        <v>0</v>
      </c>
    </row>
    <row r="23" spans="2:13" ht="19.2" customHeight="1" x14ac:dyDescent="0.2">
      <c r="B23" s="754"/>
      <c r="C23" s="724"/>
      <c r="D23" s="722"/>
      <c r="E23" s="501" t="s">
        <v>296</v>
      </c>
      <c r="F23" s="494">
        <f>SUMIFS('(①本体)'!AB16:AB215,'(①本体)'!$E$16:$E$215,"計画",'(①本体)'!$F$16:$F$215,"事業中止")</f>
        <v>0</v>
      </c>
      <c r="G23" s="494">
        <f>SUMIFS('(①本体)'!AC$16:AC$215,'(①本体)'!$E$16:$E$215,"計画",'(①本体)'!$F$16:$F$215,"事業中止")</f>
        <v>0</v>
      </c>
      <c r="H23" s="494">
        <f>SUMIFS('(①本体)'!AD$16:AD$215,'(①本体)'!$E$16:$E$215,"計画",'(①本体)'!$F$16:$F$215,"事業中止")</f>
        <v>0</v>
      </c>
      <c r="I23" s="494">
        <f>SUMIFS('(①本体)'!AE$16:AE$215,'(①本体)'!$E$16:$E$215,"計画",'(①本体)'!$F$16:$F$215,"事業中止")</f>
        <v>0</v>
      </c>
      <c r="J23" s="494">
        <f>SUMIFS('(①本体)'!AF$16:AF$215,'(①本体)'!$E$16:$E$215,"計画",'(①本体)'!$F$16:$F$215,"事業中止")</f>
        <v>0</v>
      </c>
      <c r="K23" s="495">
        <f>SUMIFS('(①本体)'!AG$16:AG$215,'(①本体)'!$E$16:$E$215,"計画",'(①本体)'!$F$16:$F$215,"事業中止")</f>
        <v>0</v>
      </c>
      <c r="L23" s="496">
        <f>SUMIFS('(①本体)'!EI$16:EI$215,'(①本体)'!$E$16:$E$215,"計画",'(①本体)'!$F$16:$F$215,"事業中止")</f>
        <v>0</v>
      </c>
      <c r="M23" s="496">
        <f>SUMIFS('(①本体)'!EJ$16:EJ$215,'(①本体)'!$E$16:$E$215,"計画",'(①本体)'!$F$16:$F$215,"事業中止")</f>
        <v>0</v>
      </c>
    </row>
    <row r="24" spans="2:13" ht="19.2" customHeight="1" x14ac:dyDescent="0.2">
      <c r="B24" s="754"/>
      <c r="C24" s="724"/>
      <c r="D24" s="723" t="s">
        <v>271</v>
      </c>
      <c r="E24" s="506" t="s">
        <v>295</v>
      </c>
      <c r="F24" s="513">
        <f>SUM(F25:F26)</f>
        <v>0</v>
      </c>
      <c r="G24" s="513">
        <f t="shared" ref="G24:M24" si="1">SUM(G25:G26)</f>
        <v>0</v>
      </c>
      <c r="H24" s="513">
        <f t="shared" si="1"/>
        <v>0</v>
      </c>
      <c r="I24" s="513">
        <f t="shared" si="1"/>
        <v>0</v>
      </c>
      <c r="J24" s="513">
        <f t="shared" si="1"/>
        <v>0</v>
      </c>
      <c r="K24" s="514">
        <f t="shared" si="1"/>
        <v>0</v>
      </c>
      <c r="L24" s="515">
        <f t="shared" si="1"/>
        <v>0</v>
      </c>
      <c r="M24" s="515">
        <f t="shared" si="1"/>
        <v>0</v>
      </c>
    </row>
    <row r="25" spans="2:13" ht="19.2" customHeight="1" x14ac:dyDescent="0.2">
      <c r="B25" s="754"/>
      <c r="C25" s="724"/>
      <c r="D25" s="724"/>
      <c r="E25" s="492" t="s">
        <v>293</v>
      </c>
      <c r="F25" s="214">
        <f>SUMIFS('(①本体)'!AB16:AB215,'(①本体)'!$E$16:$E$215,"実績",'(①本体)'!$F$16:$F$215,"今回請求")</f>
        <v>0</v>
      </c>
      <c r="G25" s="214">
        <f>SUMIFS('(①本体)'!AC$16:AC$215,'(①本体)'!$E$16:$E$215,"実績",'(①本体)'!$F$16:$F$215,"今回請求")</f>
        <v>0</v>
      </c>
      <c r="H25" s="214">
        <f>SUMIFS('(①本体)'!AD$16:AD$215,'(①本体)'!$E$16:$E$215,"実績",'(①本体)'!$F$16:$F$215,"今回請求")</f>
        <v>0</v>
      </c>
      <c r="I25" s="214">
        <f>SUMIFS('(①本体)'!AE$16:AE$215,'(①本体)'!$E$16:$E$215,"実績",'(①本体)'!$F$16:$F$215,"今回請求")</f>
        <v>0</v>
      </c>
      <c r="J25" s="214">
        <f>SUMIFS('(①本体)'!AF$16:AF$215,'(①本体)'!$E$16:$E$215,"実績",'(①本体)'!$F$16:$F$215,"今回請求")</f>
        <v>0</v>
      </c>
      <c r="K25" s="215">
        <f>SUMIFS('(①本体)'!AG$16:AG$215,'(①本体)'!$E$16:$E$215,"実績",'(①本体)'!$F$16:$F$215,"今回請求")</f>
        <v>0</v>
      </c>
      <c r="L25" s="216">
        <f>SUMIFS('(①本体)'!EI$16:EI$215,'(①本体)'!$E$16:$E$215,"実績",'(①本体)'!$F$16:$F$215,"今回請求")</f>
        <v>0</v>
      </c>
      <c r="M25" s="216">
        <f>SUMIFS('(①本体)'!EJ$16:EJ$215,'(①本体)'!$E$16:$E$215,"実績",'(①本体)'!$F$16:$F$215,"今回請求")</f>
        <v>0</v>
      </c>
    </row>
    <row r="26" spans="2:13" ht="19.2" customHeight="1" x14ac:dyDescent="0.2">
      <c r="B26" s="754"/>
      <c r="C26" s="725"/>
      <c r="D26" s="725"/>
      <c r="E26" s="493" t="s">
        <v>294</v>
      </c>
      <c r="F26" s="498">
        <f>SUMIFS('(①本体)'!AB16:AB215,'(①本体)'!$E$16:$E$215,"実績",'(①本体)'!$F$16:$F$215,"済")</f>
        <v>0</v>
      </c>
      <c r="G26" s="498">
        <f>SUMIFS('(①本体)'!AC$16:AC$215,'(①本体)'!$E$16:$E$215,"実績",'(①本体)'!$F$16:$F$215,"済")</f>
        <v>0</v>
      </c>
      <c r="H26" s="498">
        <f>SUMIFS('(①本体)'!AD$16:AD$215,'(①本体)'!$E$16:$E$215,"実績",'(①本体)'!$F$16:$F$215,"済")</f>
        <v>0</v>
      </c>
      <c r="I26" s="498">
        <f>SUMIFS('(①本体)'!AE$16:AE$215,'(①本体)'!$E$16:$E$215,"実績",'(①本体)'!$F$16:$F$215,"済")</f>
        <v>0</v>
      </c>
      <c r="J26" s="498">
        <f>SUMIFS('(①本体)'!AF$16:AF$215,'(①本体)'!$E$16:$E$215,"実績",'(①本体)'!$F$16:$F$215,"済")</f>
        <v>0</v>
      </c>
      <c r="K26" s="499">
        <f>SUMIFS('(①本体)'!AG$16:AG$215,'(①本体)'!$E$16:$E$215,"実績",'(①本体)'!$F$16:$F$215,"済")</f>
        <v>0</v>
      </c>
      <c r="L26" s="500">
        <f>SUMIFS('(①本体)'!EI$16:EI$215,'(①本体)'!$E$16:$E$215,"実績",'(①本体)'!$F$16:$F$215,"済")</f>
        <v>0</v>
      </c>
      <c r="M26" s="500">
        <f>SUMIFS('(①本体)'!EJ$16:EJ$215,'(①本体)'!$E$16:$E$215,"実績",'(①本体)'!$F$16:$F$215,"済")</f>
        <v>0</v>
      </c>
    </row>
    <row r="27" spans="2:13" ht="19.2" customHeight="1" x14ac:dyDescent="0.2">
      <c r="B27" s="754"/>
      <c r="C27" s="741" t="s">
        <v>273</v>
      </c>
      <c r="D27" s="720" t="s">
        <v>290</v>
      </c>
      <c r="E27" s="502" t="s">
        <v>292</v>
      </c>
      <c r="F27" s="503">
        <f>+F13+F20</f>
        <v>0</v>
      </c>
      <c r="G27" s="503">
        <f t="shared" ref="G27:M27" si="2">+G13+G20</f>
        <v>0</v>
      </c>
      <c r="H27" s="503">
        <f t="shared" si="2"/>
        <v>0</v>
      </c>
      <c r="I27" s="503">
        <f t="shared" si="2"/>
        <v>0</v>
      </c>
      <c r="J27" s="503">
        <f t="shared" si="2"/>
        <v>0</v>
      </c>
      <c r="K27" s="504">
        <f t="shared" si="2"/>
        <v>0</v>
      </c>
      <c r="L27" s="505">
        <f t="shared" si="2"/>
        <v>0</v>
      </c>
      <c r="M27" s="505">
        <f t="shared" si="2"/>
        <v>0</v>
      </c>
    </row>
    <row r="28" spans="2:13" ht="19.2" customHeight="1" x14ac:dyDescent="0.2">
      <c r="B28" s="754"/>
      <c r="C28" s="742"/>
      <c r="D28" s="721"/>
      <c r="E28" s="492" t="s">
        <v>293</v>
      </c>
      <c r="F28" s="214">
        <f>+F14+F21</f>
        <v>0</v>
      </c>
      <c r="G28" s="214">
        <f t="shared" ref="G28:M28" si="3">+G14+G21</f>
        <v>0</v>
      </c>
      <c r="H28" s="214">
        <f t="shared" si="3"/>
        <v>0</v>
      </c>
      <c r="I28" s="214">
        <f t="shared" si="3"/>
        <v>0</v>
      </c>
      <c r="J28" s="214">
        <f t="shared" si="3"/>
        <v>0</v>
      </c>
      <c r="K28" s="215">
        <f t="shared" si="3"/>
        <v>0</v>
      </c>
      <c r="L28" s="216">
        <f t="shared" si="3"/>
        <v>0</v>
      </c>
      <c r="M28" s="216">
        <f t="shared" si="3"/>
        <v>0</v>
      </c>
    </row>
    <row r="29" spans="2:13" ht="19.2" customHeight="1" x14ac:dyDescent="0.2">
      <c r="B29" s="754"/>
      <c r="C29" s="742"/>
      <c r="D29" s="721"/>
      <c r="E29" s="520" t="s">
        <v>294</v>
      </c>
      <c r="F29" s="521">
        <f t="shared" ref="F29:M30" si="4">+F15+F22</f>
        <v>0</v>
      </c>
      <c r="G29" s="521">
        <f t="shared" si="4"/>
        <v>0</v>
      </c>
      <c r="H29" s="521">
        <f t="shared" si="4"/>
        <v>0</v>
      </c>
      <c r="I29" s="521">
        <f t="shared" si="4"/>
        <v>0</v>
      </c>
      <c r="J29" s="521">
        <f t="shared" si="4"/>
        <v>0</v>
      </c>
      <c r="K29" s="522">
        <f t="shared" si="4"/>
        <v>0</v>
      </c>
      <c r="L29" s="523">
        <f t="shared" si="4"/>
        <v>0</v>
      </c>
      <c r="M29" s="523">
        <f t="shared" si="4"/>
        <v>0</v>
      </c>
    </row>
    <row r="30" spans="2:13" ht="19.2" customHeight="1" x14ac:dyDescent="0.2">
      <c r="B30" s="754"/>
      <c r="C30" s="742"/>
      <c r="D30" s="722"/>
      <c r="E30" s="501" t="s">
        <v>296</v>
      </c>
      <c r="F30" s="494">
        <f t="shared" si="4"/>
        <v>0</v>
      </c>
      <c r="G30" s="494">
        <f t="shared" si="4"/>
        <v>0</v>
      </c>
      <c r="H30" s="494">
        <f t="shared" si="4"/>
        <v>0</v>
      </c>
      <c r="I30" s="494">
        <f t="shared" si="4"/>
        <v>0</v>
      </c>
      <c r="J30" s="494">
        <f t="shared" si="4"/>
        <v>0</v>
      </c>
      <c r="K30" s="495">
        <f t="shared" si="4"/>
        <v>0</v>
      </c>
      <c r="L30" s="496">
        <f t="shared" si="4"/>
        <v>0</v>
      </c>
      <c r="M30" s="496">
        <f t="shared" si="4"/>
        <v>0</v>
      </c>
    </row>
    <row r="31" spans="2:13" ht="19.2" customHeight="1" x14ac:dyDescent="0.2">
      <c r="B31" s="754"/>
      <c r="C31" s="742"/>
      <c r="D31" s="723" t="s">
        <v>271</v>
      </c>
      <c r="E31" s="506" t="s">
        <v>295</v>
      </c>
      <c r="F31" s="513">
        <f>SUM(F32:F33)</f>
        <v>0</v>
      </c>
      <c r="G31" s="513">
        <f t="shared" ref="G31:M31" si="5">SUM(G32:G33)</f>
        <v>0</v>
      </c>
      <c r="H31" s="513">
        <f t="shared" si="5"/>
        <v>0</v>
      </c>
      <c r="I31" s="513">
        <f t="shared" si="5"/>
        <v>0</v>
      </c>
      <c r="J31" s="513">
        <f t="shared" si="5"/>
        <v>0</v>
      </c>
      <c r="K31" s="514">
        <f t="shared" si="5"/>
        <v>0</v>
      </c>
      <c r="L31" s="515">
        <f t="shared" si="5"/>
        <v>0</v>
      </c>
      <c r="M31" s="515">
        <f t="shared" si="5"/>
        <v>0</v>
      </c>
    </row>
    <row r="32" spans="2:13" ht="19.2" customHeight="1" x14ac:dyDescent="0.2">
      <c r="B32" s="754"/>
      <c r="C32" s="742"/>
      <c r="D32" s="724"/>
      <c r="E32" s="492" t="s">
        <v>293</v>
      </c>
      <c r="F32" s="214">
        <f>+F18+F25</f>
        <v>0</v>
      </c>
      <c r="G32" s="214">
        <f t="shared" ref="G32:M32" si="6">+G18+G25</f>
        <v>0</v>
      </c>
      <c r="H32" s="214">
        <f t="shared" si="6"/>
        <v>0</v>
      </c>
      <c r="I32" s="214">
        <f t="shared" si="6"/>
        <v>0</v>
      </c>
      <c r="J32" s="214">
        <f t="shared" si="6"/>
        <v>0</v>
      </c>
      <c r="K32" s="215">
        <f t="shared" si="6"/>
        <v>0</v>
      </c>
      <c r="L32" s="216">
        <f t="shared" si="6"/>
        <v>0</v>
      </c>
      <c r="M32" s="216">
        <f t="shared" si="6"/>
        <v>0</v>
      </c>
    </row>
    <row r="33" spans="2:13" ht="19.2" customHeight="1" x14ac:dyDescent="0.2">
      <c r="B33" s="755"/>
      <c r="C33" s="743"/>
      <c r="D33" s="725"/>
      <c r="E33" s="493" t="s">
        <v>294</v>
      </c>
      <c r="F33" s="498">
        <f>+F19+F26</f>
        <v>0</v>
      </c>
      <c r="G33" s="498">
        <f t="shared" ref="G33:M33" si="7">+G19+G26</f>
        <v>0</v>
      </c>
      <c r="H33" s="498">
        <f t="shared" si="7"/>
        <v>0</v>
      </c>
      <c r="I33" s="498">
        <f t="shared" si="7"/>
        <v>0</v>
      </c>
      <c r="J33" s="498">
        <f t="shared" si="7"/>
        <v>0</v>
      </c>
      <c r="K33" s="499">
        <f t="shared" si="7"/>
        <v>0</v>
      </c>
      <c r="L33" s="500">
        <f t="shared" si="7"/>
        <v>0</v>
      </c>
      <c r="M33" s="500">
        <f t="shared" si="7"/>
        <v>0</v>
      </c>
    </row>
    <row r="34" spans="2:13" ht="19.2" customHeight="1" x14ac:dyDescent="0.2">
      <c r="B34" s="744" t="s">
        <v>274</v>
      </c>
      <c r="C34" s="745"/>
      <c r="D34" s="720" t="s">
        <v>290</v>
      </c>
      <c r="E34" s="502" t="s">
        <v>292</v>
      </c>
      <c r="F34" s="510">
        <f>+'(①本体)'!AI217</f>
        <v>0</v>
      </c>
      <c r="G34" s="510">
        <f>+'(①本体)'!AJ217</f>
        <v>0</v>
      </c>
      <c r="H34" s="510">
        <f>+'(①本体)'!AM217</f>
        <v>0</v>
      </c>
      <c r="I34" s="510">
        <f>+'(①本体)'!AN217</f>
        <v>0</v>
      </c>
      <c r="J34" s="510">
        <f>+'(①本体)'!AO217</f>
        <v>0</v>
      </c>
      <c r="K34" s="511">
        <f>+'(①本体)'!AP217</f>
        <v>0</v>
      </c>
      <c r="L34" s="512">
        <f>+'(①本体)'!EK217</f>
        <v>0</v>
      </c>
      <c r="M34" s="512">
        <f>+'(①本体)'!EL217</f>
        <v>0</v>
      </c>
    </row>
    <row r="35" spans="2:13" ht="19.2" customHeight="1" x14ac:dyDescent="0.2">
      <c r="B35" s="746"/>
      <c r="C35" s="747"/>
      <c r="D35" s="721"/>
      <c r="E35" s="492" t="s">
        <v>293</v>
      </c>
      <c r="F35" s="214">
        <f>SUMIFS('(①本体)'!AI$16:AI$215,'(①本体)'!$E$16:$E$215,"計画",'(①本体)'!$F$16:$F$215,"今回請求")</f>
        <v>0</v>
      </c>
      <c r="G35" s="214">
        <f>SUMIFS('(①本体)'!AJ$16:AJ$215,'(①本体)'!$E$16:$E$215,"計画",'(①本体)'!$F$16:$F$215,"今回請求")</f>
        <v>0</v>
      </c>
      <c r="H35" s="214">
        <f>SUMIFS('(①本体)'!AM$16:AM$215,'(①本体)'!$E$16:$E$215,"計画",'(①本体)'!$F$16:$F$215,"今回請求")</f>
        <v>0</v>
      </c>
      <c r="I35" s="214">
        <f>SUMIFS('(①本体)'!AN$16:AN$215,'(①本体)'!$E$16:$E$215,"計画",'(①本体)'!$F$16:$F$215,"今回請求")</f>
        <v>0</v>
      </c>
      <c r="J35" s="214">
        <f>SUMIFS('(①本体)'!AO$16:AO$215,'(①本体)'!$E$16:$E$215,"計画",'(①本体)'!$F$16:$F$215,"今回請求")</f>
        <v>0</v>
      </c>
      <c r="K35" s="215">
        <f>SUMIFS('(①本体)'!AP$16:AP$215,'(①本体)'!$E$16:$E$215,"計画",'(①本体)'!$F$16:$F$215,"今回請求")</f>
        <v>0</v>
      </c>
      <c r="L35" s="216">
        <f>SUMIFS('(①本体)'!EK$16:EK$215,'(①本体)'!$E$16:$E$215,"計画",'(①本体)'!$F$16:$F$215,"今回請求")</f>
        <v>0</v>
      </c>
      <c r="M35" s="216">
        <f>SUMIFS('(①本体)'!EL$16:EL$215,'(①本体)'!$E$16:$E$215,"計画",'(①本体)'!$F$16:$F$215,"今回請求")</f>
        <v>0</v>
      </c>
    </row>
    <row r="36" spans="2:13" ht="19.2" customHeight="1" x14ac:dyDescent="0.2">
      <c r="B36" s="746"/>
      <c r="C36" s="747"/>
      <c r="D36" s="721"/>
      <c r="E36" s="520" t="s">
        <v>294</v>
      </c>
      <c r="F36" s="521">
        <f>SUMIFS('(①本体)'!AI$16:AI$215,'(①本体)'!$E$16:$E$215,"計画",'(①本体)'!$F$16:$F$215,"済")</f>
        <v>0</v>
      </c>
      <c r="G36" s="521">
        <f>SUMIFS('(①本体)'!AJ$16:AJ$215,'(①本体)'!$E$16:$E$215,"計画",'(①本体)'!$F$16:$F$215,"済")</f>
        <v>0</v>
      </c>
      <c r="H36" s="521">
        <f>SUMIFS('(①本体)'!AM$16:AM$215,'(①本体)'!$E$16:$E$215,"計画",'(①本体)'!$F$16:$F$215,"済")</f>
        <v>0</v>
      </c>
      <c r="I36" s="521">
        <f>SUMIFS('(①本体)'!AN$16:AN$215,'(①本体)'!$E$16:$E$215,"計画",'(①本体)'!$F$16:$F$215,"済")</f>
        <v>0</v>
      </c>
      <c r="J36" s="521">
        <f>SUMIFS('(①本体)'!AO$16:AO$215,'(①本体)'!$E$16:$E$215,"計画",'(①本体)'!$F$16:$F$215,"済")</f>
        <v>0</v>
      </c>
      <c r="K36" s="522">
        <f>SUMIFS('(①本体)'!AP$16:AP$215,'(①本体)'!$E$16:$E$215,"計画",'(①本体)'!$F$16:$F$215,"済")</f>
        <v>0</v>
      </c>
      <c r="L36" s="523">
        <f>SUMIFS('(①本体)'!EK$16:EK$215,'(①本体)'!$E$16:$E$215,"計画",'(①本体)'!$F$16:$F$215,"済")</f>
        <v>0</v>
      </c>
      <c r="M36" s="523">
        <f>SUMIFS('(①本体)'!EL$16:EL$215,'(①本体)'!$E$16:$E$215,"計画",'(①本体)'!$F$16:$F$215,"済")</f>
        <v>0</v>
      </c>
    </row>
    <row r="37" spans="2:13" ht="19.2" customHeight="1" x14ac:dyDescent="0.2">
      <c r="B37" s="746"/>
      <c r="C37" s="747"/>
      <c r="D37" s="722"/>
      <c r="E37" s="501" t="s">
        <v>296</v>
      </c>
      <c r="F37" s="494">
        <f>SUMIFS('(①本体)'!AI$16:AI$215,'(①本体)'!$E$16:$E$215,"計画",'(①本体)'!$F$16:$F$215,"事業中止")</f>
        <v>0</v>
      </c>
      <c r="G37" s="494">
        <f>SUMIFS('(①本体)'!AJ$16:AJ$215,'(①本体)'!$E$16:$E$215,"計画",'(①本体)'!$F$16:$F$215,"事業中止")</f>
        <v>0</v>
      </c>
      <c r="H37" s="217">
        <f>SUMIFS('(①本体)'!AM$16:AM$215,'(①本体)'!$E$16:$E$215,"計画",'(①本体)'!$F$16:$F$215,"事業中止")</f>
        <v>0</v>
      </c>
      <c r="I37" s="217">
        <f>SUMIFS('(①本体)'!AN$16:AN$215,'(①本体)'!$E$16:$E$215,"計画",'(①本体)'!$F$16:$F$215,"事業中止")</f>
        <v>0</v>
      </c>
      <c r="J37" s="217">
        <f>SUMIFS('(①本体)'!AO$16:AO$215,'(①本体)'!$E$16:$E$215,"計画",'(①本体)'!$F$16:$F$215,"事業中止")</f>
        <v>0</v>
      </c>
      <c r="K37" s="218">
        <f>SUMIFS('(①本体)'!AP$16:AP$215,'(①本体)'!$E$16:$E$215,"計画",'(①本体)'!$F$16:$F$215,"事業中止")</f>
        <v>0</v>
      </c>
      <c r="L37" s="219">
        <f>SUMIFS('(①本体)'!EK$16:EK$215,'(①本体)'!$E$16:$E$215,"計画",'(①本体)'!$F$16:$F$215,"事業中止")</f>
        <v>0</v>
      </c>
      <c r="M37" s="219">
        <f>SUMIFS('(①本体)'!EL$16:EL$215,'(①本体)'!$E$16:$E$215,"計画",'(①本体)'!$F$16:$F$215,"事業中止")</f>
        <v>0</v>
      </c>
    </row>
    <row r="38" spans="2:13" ht="19.2" customHeight="1" x14ac:dyDescent="0.2">
      <c r="B38" s="746"/>
      <c r="C38" s="747"/>
      <c r="D38" s="723" t="s">
        <v>271</v>
      </c>
      <c r="E38" s="506" t="s">
        <v>295</v>
      </c>
      <c r="F38" s="513">
        <f>SUM(F39:F40)</f>
        <v>0</v>
      </c>
      <c r="G38" s="513">
        <f t="shared" ref="G38:M38" si="8">SUM(G39:G40)</f>
        <v>0</v>
      </c>
      <c r="H38" s="507">
        <f t="shared" si="8"/>
        <v>0</v>
      </c>
      <c r="I38" s="507">
        <f t="shared" si="8"/>
        <v>0</v>
      </c>
      <c r="J38" s="507">
        <f t="shared" si="8"/>
        <v>0</v>
      </c>
      <c r="K38" s="508">
        <f t="shared" si="8"/>
        <v>0</v>
      </c>
      <c r="L38" s="509">
        <f t="shared" si="8"/>
        <v>0</v>
      </c>
      <c r="M38" s="509">
        <f t="shared" si="8"/>
        <v>0</v>
      </c>
    </row>
    <row r="39" spans="2:13" ht="19.2" customHeight="1" x14ac:dyDescent="0.2">
      <c r="B39" s="746"/>
      <c r="C39" s="747"/>
      <c r="D39" s="724"/>
      <c r="E39" s="492" t="s">
        <v>293</v>
      </c>
      <c r="F39" s="214">
        <f>SUMIFS('(①本体)'!AI$16:AI$215,'(①本体)'!$E$16:$E$215,"実績",'(①本体)'!$F$16:$F$215,"今回請求")</f>
        <v>0</v>
      </c>
      <c r="G39" s="214">
        <f>SUMIFS('(①本体)'!AJ$16:AJ$215,'(①本体)'!$E$16:$E$215,"実績",'(①本体)'!$F$16:$F$215,"今回請求")</f>
        <v>0</v>
      </c>
      <c r="H39" s="214">
        <f>SUMIFS('(①本体)'!AM$16:AM$215,'(①本体)'!$E$16:$E$215,"実績",'(①本体)'!$F$16:$F$215,"今回請求")</f>
        <v>0</v>
      </c>
      <c r="I39" s="214">
        <f>SUMIFS('(①本体)'!AN$16:AN$215,'(①本体)'!$E$16:$E$215,"実績",'(①本体)'!$F$16:$F$215,"今回請求")</f>
        <v>0</v>
      </c>
      <c r="J39" s="214">
        <f>SUMIFS('(①本体)'!AO$16:AO$215,'(①本体)'!$E$16:$E$215,"実績",'(①本体)'!$F$16:$F$215,"今回請求")</f>
        <v>0</v>
      </c>
      <c r="K39" s="215">
        <f>SUMIFS('(①本体)'!AP$16:AP$215,'(①本体)'!$E$16:$E$215,"実績",'(①本体)'!$F$16:$F$215,"今回請求")</f>
        <v>0</v>
      </c>
      <c r="L39" s="216">
        <f>SUMIFS('(①本体)'!EK$16:EK$215,'(①本体)'!$E$16:$E$215,"実績",'(①本体)'!$F$16:$F$215,"今回請求")</f>
        <v>0</v>
      </c>
      <c r="M39" s="216">
        <f>SUMIFS('(①本体)'!EL$16:EL$215,'(①本体)'!$E$16:$E$215,"実績",'(①本体)'!$F$16:$F$215,"今回請求")</f>
        <v>0</v>
      </c>
    </row>
    <row r="40" spans="2:13" ht="19.2" customHeight="1" x14ac:dyDescent="0.2">
      <c r="B40" s="748"/>
      <c r="C40" s="749"/>
      <c r="D40" s="725"/>
      <c r="E40" s="493" t="s">
        <v>294</v>
      </c>
      <c r="F40" s="498">
        <f>SUMIFS('(①本体)'!AI$16:AI$215,'(①本体)'!$E$16:$E$215,"実績",'(①本体)'!$F$16:$F$215,"済")</f>
        <v>0</v>
      </c>
      <c r="G40" s="498">
        <f>SUMIFS('(①本体)'!AJ$16:AJ$215,'(①本体)'!$E$16:$E$215,"実績",'(①本体)'!$F$16:$F$215,"済")</f>
        <v>0</v>
      </c>
      <c r="H40" s="211">
        <f>SUMIFS('(①本体)'!AM$16:AM$215,'(①本体)'!$E$16:$E$215,"実績",'(①本体)'!$F$16:$F$215,"済")</f>
        <v>0</v>
      </c>
      <c r="I40" s="211">
        <f>SUMIFS('(①本体)'!AN$16:AN$215,'(①本体)'!$E$16:$E$215,"実績",'(①本体)'!$F$16:$F$215,"済")</f>
        <v>0</v>
      </c>
      <c r="J40" s="211">
        <f>SUMIFS('(①本体)'!AO$16:AO$215,'(①本体)'!$E$16:$E$215,"実績",'(①本体)'!$F$16:$F$215,"済")</f>
        <v>0</v>
      </c>
      <c r="K40" s="212">
        <f>SUMIFS('(①本体)'!AP$16:AP$215,'(①本体)'!$E$16:$E$215,"実績",'(①本体)'!$F$16:$F$215,"済")</f>
        <v>0</v>
      </c>
      <c r="L40" s="213">
        <f>SUMIFS('(①本体)'!EK$16:EK$215,'(①本体)'!$E$16:$E$215,"実績",'(①本体)'!$F$16:$F$215,"済")</f>
        <v>0</v>
      </c>
      <c r="M40" s="213">
        <f>SUMIFS('(①本体)'!EL$16:EL$215,'(①本体)'!$E$16:$E$215,"実績",'(①本体)'!$F$16:$F$215,"済")</f>
        <v>0</v>
      </c>
    </row>
    <row r="41" spans="2:13" ht="19.2" customHeight="1" x14ac:dyDescent="0.2">
      <c r="B41" s="744" t="s">
        <v>275</v>
      </c>
      <c r="C41" s="723" t="s">
        <v>276</v>
      </c>
      <c r="D41" s="720" t="s">
        <v>290</v>
      </c>
      <c r="E41" s="502" t="s">
        <v>292</v>
      </c>
      <c r="F41" s="503">
        <f>+'(①本体)'!AR217</f>
        <v>0</v>
      </c>
      <c r="G41" s="503">
        <f>+'(①本体)'!AS217</f>
        <v>0</v>
      </c>
      <c r="H41" s="503">
        <f>+'(①本体)'!AT217</f>
        <v>0</v>
      </c>
      <c r="I41" s="503">
        <f>+'(①本体)'!AU217</f>
        <v>0</v>
      </c>
      <c r="J41" s="503">
        <f>+'(①本体)'!AV217</f>
        <v>0</v>
      </c>
      <c r="K41" s="504">
        <f>+'(①本体)'!AW217</f>
        <v>0</v>
      </c>
      <c r="L41" s="505">
        <f>+'(①本体)'!EM217</f>
        <v>0</v>
      </c>
      <c r="M41" s="505">
        <f>+'(①本体)'!EN217</f>
        <v>0</v>
      </c>
    </row>
    <row r="42" spans="2:13" ht="19.2" customHeight="1" x14ac:dyDescent="0.2">
      <c r="B42" s="746"/>
      <c r="C42" s="724"/>
      <c r="D42" s="721"/>
      <c r="E42" s="492" t="s">
        <v>293</v>
      </c>
      <c r="F42" s="214">
        <f>SUMIFS('(①本体)'!AR$16:AR$215,'(①本体)'!$E$16:$E$215,"計画",'(①本体)'!$F$16:$F$215,"今回請求")</f>
        <v>0</v>
      </c>
      <c r="G42" s="214">
        <f>SUMIFS('(①本体)'!AS$16:AS$215,'(①本体)'!$E$16:$E$215,"計画",'(①本体)'!$F$16:$F$215,"今回請求")</f>
        <v>0</v>
      </c>
      <c r="H42" s="214">
        <f>SUMIFS('(①本体)'!AT$16:AT$215,'(①本体)'!$E$16:$E$215,"計画",'(①本体)'!$F$16:$F$215,"今回請求")</f>
        <v>0</v>
      </c>
      <c r="I42" s="214">
        <f>SUMIFS('(①本体)'!AU$16:AU$215,'(①本体)'!$E$16:$E$215,"計画",'(①本体)'!$F$16:$F$215,"今回請求")</f>
        <v>0</v>
      </c>
      <c r="J42" s="214">
        <f>SUMIFS('(①本体)'!AV$16:AV$215,'(①本体)'!$E$16:$E$215,"計画",'(①本体)'!$F$16:$F$215,"今回請求")</f>
        <v>0</v>
      </c>
      <c r="K42" s="215">
        <f>SUMIFS('(①本体)'!AW$16:AW$215,'(①本体)'!$E$16:$E$215,"計画",'(①本体)'!$F$16:$F$215,"今回請求")</f>
        <v>0</v>
      </c>
      <c r="L42" s="216">
        <f>SUMIFS('(①本体)'!EM$16:EM$215,'(①本体)'!$E$16:$E$215,"計画",'(①本体)'!$F$16:$F$215,"今回請求")</f>
        <v>0</v>
      </c>
      <c r="M42" s="216">
        <f>SUMIFS('(①本体)'!EN$16:EN$215,'(①本体)'!$E$16:$E$215,"計画",'(①本体)'!$F$16:$F$215,"今回請求")</f>
        <v>0</v>
      </c>
    </row>
    <row r="43" spans="2:13" ht="19.2" customHeight="1" x14ac:dyDescent="0.2">
      <c r="B43" s="746"/>
      <c r="C43" s="724"/>
      <c r="D43" s="721"/>
      <c r="E43" s="520" t="s">
        <v>294</v>
      </c>
      <c r="F43" s="521">
        <f>SUMIFS('(①本体)'!AR$16:AR$215,'(①本体)'!$E$16:$E$215,"計画",'(①本体)'!$F$16:$F$215,"済")</f>
        <v>0</v>
      </c>
      <c r="G43" s="521">
        <f>SUMIFS('(①本体)'!AS$16:AS$215,'(①本体)'!$E$16:$E$215,"計画",'(①本体)'!$F$16:$F$215,"済")</f>
        <v>0</v>
      </c>
      <c r="H43" s="521">
        <f>SUMIFS('(①本体)'!AT$16:AT$215,'(①本体)'!$E$16:$E$215,"計画",'(①本体)'!$F$16:$F$215,"済")</f>
        <v>0</v>
      </c>
      <c r="I43" s="521">
        <f>SUMIFS('(①本体)'!AU$16:AU$215,'(①本体)'!$E$16:$E$215,"計画",'(①本体)'!$F$16:$F$215,"済")</f>
        <v>0</v>
      </c>
      <c r="J43" s="521">
        <f>SUMIFS('(①本体)'!AV$16:AV$215,'(①本体)'!$E$16:$E$215,"計画",'(①本体)'!$F$16:$F$215,"済")</f>
        <v>0</v>
      </c>
      <c r="K43" s="521">
        <f>SUMIFS('(①本体)'!AW$16:AW$215,'(①本体)'!$E$16:$E$215,"計画",'(①本体)'!$F$16:$F$215,"済")</f>
        <v>0</v>
      </c>
      <c r="L43" s="523">
        <f>SUMIFS('(①本体)'!EM$16:EM$215,'(①本体)'!$E$16:$E$215,"計画",'(①本体)'!$F$16:$F$215,"済")</f>
        <v>0</v>
      </c>
      <c r="M43" s="523">
        <f>SUMIFS('(①本体)'!EN$16:EN$215,'(①本体)'!$E$16:$E$215,"計画",'(①本体)'!$F$16:$F$215,"済")</f>
        <v>0</v>
      </c>
    </row>
    <row r="44" spans="2:13" ht="19.2" customHeight="1" x14ac:dyDescent="0.2">
      <c r="B44" s="746"/>
      <c r="C44" s="724"/>
      <c r="D44" s="722"/>
      <c r="E44" s="501" t="s">
        <v>296</v>
      </c>
      <c r="F44" s="494">
        <f>SUMIFS('(①本体)'!AR$16:AR$215,'(①本体)'!$E$16:$E$215,"計画",'(①本体)'!$F$16:$F$215,"事業中止")</f>
        <v>0</v>
      </c>
      <c r="G44" s="494">
        <f>SUMIFS('(①本体)'!AS$16:AS$215,'(①本体)'!$E$16:$E$215,"計画",'(①本体)'!$F$16:$F$215,"事業中止")</f>
        <v>0</v>
      </c>
      <c r="H44" s="494">
        <f>SUMIFS('(①本体)'!AT$16:AT$215,'(①本体)'!$E$16:$E$215,"計画",'(①本体)'!$F$16:$F$215,"事業中止")</f>
        <v>0</v>
      </c>
      <c r="I44" s="217">
        <f>SUMIFS('(①本体)'!AU$16:AU$215,'(①本体)'!$E$16:$E$215,"計画",'(①本体)'!$F$16:$F$215,"事業中止")</f>
        <v>0</v>
      </c>
      <c r="J44" s="217">
        <f>SUMIFS('(①本体)'!AV$16:AV$215,'(①本体)'!$E$16:$E$215,"計画",'(①本体)'!$F$16:$F$215,"事業中止")</f>
        <v>0</v>
      </c>
      <c r="K44" s="218">
        <f>SUMIFS('(①本体)'!AW$16:AW$215,'(①本体)'!$E$16:$E$215,"計画",'(①本体)'!$F$16:$F$215,"事業中止")</f>
        <v>0</v>
      </c>
      <c r="L44" s="219">
        <f>SUMIFS('(①本体)'!EM$16:EM$215,'(①本体)'!$E$16:$E$215,"計画",'(①本体)'!$F$16:$F$215,"事業中止")</f>
        <v>0</v>
      </c>
      <c r="M44" s="219">
        <f>SUMIFS('(①本体)'!EN$16:EN$215,'(①本体)'!$E$16:$E$215,"計画",'(①本体)'!$F$16:$F$215,"事業中止")</f>
        <v>0</v>
      </c>
    </row>
    <row r="45" spans="2:13" ht="19.2" customHeight="1" x14ac:dyDescent="0.2">
      <c r="B45" s="746"/>
      <c r="C45" s="724"/>
      <c r="D45" s="720" t="s">
        <v>126</v>
      </c>
      <c r="E45" s="506" t="s">
        <v>295</v>
      </c>
      <c r="F45" s="513">
        <f>SUM(F46:F47)</f>
        <v>0</v>
      </c>
      <c r="G45" s="513">
        <f t="shared" ref="G45:M45" si="9">SUM(G46:G47)</f>
        <v>0</v>
      </c>
      <c r="H45" s="513">
        <f t="shared" si="9"/>
        <v>0</v>
      </c>
      <c r="I45" s="516">
        <f t="shared" si="9"/>
        <v>0</v>
      </c>
      <c r="J45" s="516">
        <f t="shared" si="9"/>
        <v>0</v>
      </c>
      <c r="K45" s="517">
        <f t="shared" si="9"/>
        <v>0</v>
      </c>
      <c r="L45" s="518">
        <f t="shared" si="9"/>
        <v>0</v>
      </c>
      <c r="M45" s="518">
        <f t="shared" si="9"/>
        <v>0</v>
      </c>
    </row>
    <row r="46" spans="2:13" ht="19.2" customHeight="1" x14ac:dyDescent="0.2">
      <c r="B46" s="746"/>
      <c r="C46" s="724"/>
      <c r="D46" s="724"/>
      <c r="E46" s="492" t="s">
        <v>293</v>
      </c>
      <c r="F46" s="214">
        <f>SUMIFS('(①本体)'!AR$16:AR$215,'(①本体)'!$E$16:$E$215,"実績",'(①本体)'!$F$16:$F$215,"今回請求")</f>
        <v>0</v>
      </c>
      <c r="G46" s="214">
        <f>SUMIFS('(①本体)'!AS$16:AS$215,'(①本体)'!$E$16:$E$215,"実績",'(①本体)'!$F$16:$F$215,"今回請求")</f>
        <v>0</v>
      </c>
      <c r="H46" s="214">
        <f>SUMIFS('(①本体)'!AT$16:AT$215,'(①本体)'!$E$16:$E$215,"実績",'(①本体)'!$F$16:$F$215,"今回請求")</f>
        <v>0</v>
      </c>
      <c r="I46" s="214">
        <f>SUMIFS('(①本体)'!AU$16:AU$215,'(①本体)'!$E$16:$E$215,"実績",'(①本体)'!$F$16:$F$215,"今回請求")</f>
        <v>0</v>
      </c>
      <c r="J46" s="214">
        <f>SUMIFS('(①本体)'!AV$16:AV$215,'(①本体)'!$E$16:$E$215,"実績",'(①本体)'!$F$16:$F$215,"今回請求")</f>
        <v>0</v>
      </c>
      <c r="K46" s="215">
        <f>SUMIFS('(①本体)'!AW$16:AW$215,'(①本体)'!$E$16:$E$215,"実績",'(①本体)'!$F$16:$F$215,"今回請求")</f>
        <v>0</v>
      </c>
      <c r="L46" s="216">
        <f>SUMIFS('(①本体)'!EM$16:EM$215,'(①本体)'!$E$16:$E$215,"実績",'(①本体)'!$F$16:$F$215,"今回請求")</f>
        <v>0</v>
      </c>
      <c r="M46" s="216">
        <f>SUMIFS('(①本体)'!EN$16:EN$215,'(①本体)'!$E$16:$E$215,"実績",'(①本体)'!$F$16:$F$215,"今回請求")</f>
        <v>0</v>
      </c>
    </row>
    <row r="47" spans="2:13" ht="19.2" customHeight="1" x14ac:dyDescent="0.2">
      <c r="B47" s="746"/>
      <c r="C47" s="725"/>
      <c r="D47" s="725"/>
      <c r="E47" s="493" t="s">
        <v>294</v>
      </c>
      <c r="F47" s="211">
        <f>SUMIFS('(①本体)'!AR$16:AR$215,'(①本体)'!$E$16:$E$215,"実績",'(①本体)'!$F$16:$F$215,"済")</f>
        <v>0</v>
      </c>
      <c r="G47" s="211">
        <f>SUMIFS('(①本体)'!AS$16:AS$215,'(①本体)'!$E$16:$E$215,"実績",'(①本体)'!$F$16:$F$215,"済")</f>
        <v>0</v>
      </c>
      <c r="H47" s="211">
        <f>SUMIFS('(①本体)'!AT$16:AT$215,'(①本体)'!$E$16:$E$215,"実績",'(①本体)'!$F$16:$F$215,"済")</f>
        <v>0</v>
      </c>
      <c r="I47" s="211">
        <f>SUMIFS('(①本体)'!AU$16:AU$215,'(①本体)'!$E$16:$E$215,"実績",'(①本体)'!$F$16:$F$215,"済")</f>
        <v>0</v>
      </c>
      <c r="J47" s="211">
        <f>SUMIFS('(①本体)'!AV$16:AV$215,'(①本体)'!$E$16:$E$215,"実績",'(①本体)'!$F$16:$F$215,"済")</f>
        <v>0</v>
      </c>
      <c r="K47" s="212">
        <f>SUMIFS('(①本体)'!AW$16:AW$215,'(①本体)'!$E$16:$E$215,"実績",'(①本体)'!$F$16:$F$215,"済")</f>
        <v>0</v>
      </c>
      <c r="L47" s="213">
        <f>SUMIFS('(①本体)'!EM$16:EM$215,'(①本体)'!$E$16:$E$215,"実績",'(①本体)'!$F$16:$F$215,"済")</f>
        <v>0</v>
      </c>
      <c r="M47" s="213">
        <f>SUMIFS('(①本体)'!EN$16:EN$215,'(①本体)'!$E$16:$E$215,"実績",'(①本体)'!$F$16:$F$215,"済")</f>
        <v>0</v>
      </c>
    </row>
    <row r="48" spans="2:13" ht="19.2" customHeight="1" x14ac:dyDescent="0.2">
      <c r="B48" s="746"/>
      <c r="C48" s="723" t="s">
        <v>277</v>
      </c>
      <c r="D48" s="720" t="s">
        <v>290</v>
      </c>
      <c r="E48" s="502" t="s">
        <v>292</v>
      </c>
      <c r="F48" s="510">
        <f>+'(①本体)'!AY217</f>
        <v>0</v>
      </c>
      <c r="G48" s="510">
        <f>+'(①本体)'!AZ217</f>
        <v>0</v>
      </c>
      <c r="H48" s="510">
        <f>+'(①本体)'!BA217</f>
        <v>0</v>
      </c>
      <c r="I48" s="510">
        <f>+'(①本体)'!BB217</f>
        <v>0</v>
      </c>
      <c r="J48" s="510">
        <f>+'(①本体)'!BC217</f>
        <v>0</v>
      </c>
      <c r="K48" s="511">
        <f>+'(①本体)'!BD217</f>
        <v>0</v>
      </c>
      <c r="L48" s="512">
        <f>+'(①本体)'!EO217</f>
        <v>0</v>
      </c>
      <c r="M48" s="512">
        <f>+'(①本体)'!EP217</f>
        <v>0</v>
      </c>
    </row>
    <row r="49" spans="2:13" ht="19.2" customHeight="1" x14ac:dyDescent="0.2">
      <c r="B49" s="746"/>
      <c r="C49" s="724"/>
      <c r="D49" s="721"/>
      <c r="E49" s="492" t="s">
        <v>293</v>
      </c>
      <c r="F49" s="214">
        <f>SUMIFS('(①本体)'!AY$16:AY$215,'(①本体)'!$E$16:$E$215,"計画",'(①本体)'!$F$16:$F$215,"今回請求")</f>
        <v>0</v>
      </c>
      <c r="G49" s="214">
        <f>SUMIFS('(①本体)'!AZ$16:AZ$215,'(①本体)'!$E$16:$E$215,"計画",'(①本体)'!$F$16:$F$215,"今回請求")</f>
        <v>0</v>
      </c>
      <c r="H49" s="214">
        <f>SUMIFS('(①本体)'!BA$16:BA$215,'(①本体)'!$E$16:$E$215,"計画",'(①本体)'!$F$16:$F$215,"今回請求")</f>
        <v>0</v>
      </c>
      <c r="I49" s="214">
        <f>SUMIFS('(①本体)'!BB$16:BB$215,'(①本体)'!$E$16:$E$215,"計画",'(①本体)'!$F$16:$F$215,"今回請求")</f>
        <v>0</v>
      </c>
      <c r="J49" s="214">
        <f>SUMIFS('(①本体)'!BC$16:BC$215,'(①本体)'!$E$16:$E$215,"計画",'(①本体)'!$F$16:$F$215,"今回請求")</f>
        <v>0</v>
      </c>
      <c r="K49" s="215">
        <f>SUMIFS('(①本体)'!BD$16:BD$215,'(①本体)'!$E$16:$E$215,"計画",'(①本体)'!$F$16:$F$215,"今回請求")</f>
        <v>0</v>
      </c>
      <c r="L49" s="216">
        <f>SUMIFS('(①本体)'!EO$16:EO$215,'(①本体)'!$E$16:$E$215,"計画",'(①本体)'!$F$16:$F$215,"今回請求")</f>
        <v>0</v>
      </c>
      <c r="M49" s="216">
        <f>SUMIFS('(①本体)'!EP$16:EP$215,'(①本体)'!$E$16:$E$215,"計画",'(①本体)'!$F$16:$F$215,"今回請求")</f>
        <v>0</v>
      </c>
    </row>
    <row r="50" spans="2:13" ht="19.2" customHeight="1" x14ac:dyDescent="0.2">
      <c r="B50" s="746"/>
      <c r="C50" s="724"/>
      <c r="D50" s="721"/>
      <c r="E50" s="520" t="s">
        <v>294</v>
      </c>
      <c r="F50" s="521">
        <f>SUMIFS('(①本体)'!AY$16:AY$215,'(①本体)'!$E$16:$E$215,"計画",'(①本体)'!$F$16:$F$215,"済")</f>
        <v>0</v>
      </c>
      <c r="G50" s="521">
        <f>SUMIFS('(①本体)'!AZ$16:AZ$215,'(①本体)'!$E$16:$E$215,"計画",'(①本体)'!$F$16:$F$215,"済")</f>
        <v>0</v>
      </c>
      <c r="H50" s="521">
        <f>SUMIFS('(①本体)'!BA$16:BA$215,'(①本体)'!$E$16:$E$215,"計画",'(①本体)'!$F$16:$F$215,"済")</f>
        <v>0</v>
      </c>
      <c r="I50" s="521">
        <f>SUMIFS('(①本体)'!BB$16:BB$215,'(①本体)'!$E$16:$E$215,"計画",'(①本体)'!$F$16:$F$215,"済")</f>
        <v>0</v>
      </c>
      <c r="J50" s="521">
        <f>SUMIFS('(①本体)'!BC$16:BC$215,'(①本体)'!$E$16:$E$215,"計画",'(①本体)'!$F$16:$F$215,"済")</f>
        <v>0</v>
      </c>
      <c r="K50" s="522">
        <f>SUMIFS('(①本体)'!BD$16:BD$215,'(①本体)'!$E$16:$E$215,"計画",'(①本体)'!$F$16:$F$215,"済")</f>
        <v>0</v>
      </c>
      <c r="L50" s="523">
        <f>SUMIFS('(①本体)'!EO$16:EO$215,'(①本体)'!$E$16:$E$215,"計画",'(①本体)'!$F$16:$F$215,"済")</f>
        <v>0</v>
      </c>
      <c r="M50" s="523">
        <f>SUMIFS('(①本体)'!EP$16:EP$215,'(①本体)'!$E$16:$E$215,"計画",'(①本体)'!$F$16:$F$215,"済")</f>
        <v>0</v>
      </c>
    </row>
    <row r="51" spans="2:13" ht="19.2" customHeight="1" x14ac:dyDescent="0.2">
      <c r="B51" s="746"/>
      <c r="C51" s="724"/>
      <c r="D51" s="722"/>
      <c r="E51" s="501" t="s">
        <v>296</v>
      </c>
      <c r="F51" s="217">
        <f>SUMIFS('(①本体)'!AY$16:AY$215,'(①本体)'!$E$16:$E$215,"計画",'(①本体)'!$F$16:$F$215,"事業中止")</f>
        <v>0</v>
      </c>
      <c r="G51" s="217">
        <f>SUMIFS('(①本体)'!AZ$16:AZ$215,'(①本体)'!$E$16:$E$215,"計画",'(①本体)'!$F$16:$F$215,"事業中止")</f>
        <v>0</v>
      </c>
      <c r="H51" s="217">
        <f>SUMIFS('(①本体)'!BA$16:BA$215,'(①本体)'!$E$16:$E$215,"計画",'(①本体)'!$F$16:$F$215,"事業中止")</f>
        <v>0</v>
      </c>
      <c r="I51" s="217">
        <f>SUMIFS('(①本体)'!BB$16:BB$215,'(①本体)'!$E$16:$E$215,"計画",'(①本体)'!$F$16:$F$215,"事業中止")</f>
        <v>0</v>
      </c>
      <c r="J51" s="217">
        <f>SUMIFS('(①本体)'!BC$16:BC$215,'(①本体)'!$E$16:$E$215,"計画",'(①本体)'!$F$16:$F$215,"事業中止")</f>
        <v>0</v>
      </c>
      <c r="K51" s="218">
        <f>SUMIFS('(①本体)'!BD$16:BD$215,'(①本体)'!$E$16:$E$215,"計画",'(①本体)'!$F$16:$F$215,"事業中止")</f>
        <v>0</v>
      </c>
      <c r="L51" s="219">
        <f>SUMIFS('(①本体)'!EO$16:EO$215,'(①本体)'!$E$16:$E$215,"計画",'(①本体)'!$F$16:$F$215,"事業中止")</f>
        <v>0</v>
      </c>
      <c r="M51" s="219">
        <f>SUMIFS('(①本体)'!EP$16:EP$215,'(①本体)'!$E$16:$E$215,"計画",'(①本体)'!$F$16:$F$215,"事業中止")</f>
        <v>0</v>
      </c>
    </row>
    <row r="52" spans="2:13" ht="19.2" customHeight="1" x14ac:dyDescent="0.2">
      <c r="B52" s="746"/>
      <c r="C52" s="724"/>
      <c r="D52" s="723" t="s">
        <v>271</v>
      </c>
      <c r="E52" s="506" t="s">
        <v>295</v>
      </c>
      <c r="F52" s="507">
        <f>SUM(F53:F54)</f>
        <v>0</v>
      </c>
      <c r="G52" s="507">
        <f t="shared" ref="G52:M52" si="10">SUM(G53:G54)</f>
        <v>0</v>
      </c>
      <c r="H52" s="507">
        <f t="shared" si="10"/>
        <v>0</v>
      </c>
      <c r="I52" s="507">
        <f t="shared" si="10"/>
        <v>0</v>
      </c>
      <c r="J52" s="507">
        <f t="shared" si="10"/>
        <v>0</v>
      </c>
      <c r="K52" s="508">
        <f t="shared" si="10"/>
        <v>0</v>
      </c>
      <c r="L52" s="509">
        <f t="shared" si="10"/>
        <v>0</v>
      </c>
      <c r="M52" s="509">
        <f t="shared" si="10"/>
        <v>0</v>
      </c>
    </row>
    <row r="53" spans="2:13" ht="19.2" customHeight="1" x14ac:dyDescent="0.2">
      <c r="B53" s="746"/>
      <c r="C53" s="724"/>
      <c r="D53" s="724"/>
      <c r="E53" s="492" t="s">
        <v>293</v>
      </c>
      <c r="F53" s="214">
        <f>SUMIFS('(①本体)'!AY$16:AY$215,'(①本体)'!$E$16:$E$215,"実績",'(①本体)'!$F$16:$F$215,"今回請求")</f>
        <v>0</v>
      </c>
      <c r="G53" s="214">
        <f>SUMIFS('(①本体)'!AZ$16:AZ$215,'(①本体)'!$E$16:$E$215,"実績",'(①本体)'!$F$16:$F$215,"今回請求")</f>
        <v>0</v>
      </c>
      <c r="H53" s="214">
        <f>SUMIFS('(①本体)'!BA$16:BA$215,'(①本体)'!$E$16:$E$215,"実績",'(①本体)'!$F$16:$F$215,"今回請求")</f>
        <v>0</v>
      </c>
      <c r="I53" s="214">
        <f>SUMIFS('(①本体)'!BB$16:BB$215,'(①本体)'!$E$16:$E$215,"実績",'(①本体)'!$F$16:$F$215,"今回請求")</f>
        <v>0</v>
      </c>
      <c r="J53" s="214">
        <f>SUMIFS('(①本体)'!BC$16:BC$215,'(①本体)'!$E$16:$E$215,"実績",'(①本体)'!$F$16:$F$215,"今回請求")</f>
        <v>0</v>
      </c>
      <c r="K53" s="215">
        <f>SUMIFS('(①本体)'!BD$16:BD$215,'(①本体)'!$E$16:$E$215,"実績",'(①本体)'!$F$16:$F$215,"今回請求")</f>
        <v>0</v>
      </c>
      <c r="L53" s="216">
        <f>SUMIFS('(①本体)'!EO$16:EO$215,'(①本体)'!$E$16:$E$215,"実績",'(①本体)'!$F$16:$F$215,"今回請求")</f>
        <v>0</v>
      </c>
      <c r="M53" s="216">
        <f>SUMIFS('(①本体)'!EP$16:EP$215,'(①本体)'!$E$16:$E$215,"実績",'(①本体)'!$F$16:$F$215,"今回請求")</f>
        <v>0</v>
      </c>
    </row>
    <row r="54" spans="2:13" ht="19.2" customHeight="1" x14ac:dyDescent="0.2">
      <c r="B54" s="746"/>
      <c r="C54" s="725"/>
      <c r="D54" s="725"/>
      <c r="E54" s="493" t="s">
        <v>294</v>
      </c>
      <c r="F54" s="211">
        <f>SUMIFS('(①本体)'!AY$16:AY$215,'(①本体)'!$E$16:$E$215,"実績",'(①本体)'!$F$16:$F$215,"済")</f>
        <v>0</v>
      </c>
      <c r="G54" s="211">
        <f>SUMIFS('(①本体)'!AZ$16:AZ$215,'(①本体)'!$E$16:$E$215,"実績",'(①本体)'!$F$16:$F$215,"済")</f>
        <v>0</v>
      </c>
      <c r="H54" s="211">
        <f>SUMIFS('(①本体)'!BA$16:BA$215,'(①本体)'!$E$16:$E$215,"実績",'(①本体)'!$F$16:$F$215,"済")</f>
        <v>0</v>
      </c>
      <c r="I54" s="211">
        <f>SUMIFS('(①本体)'!BB$16:BB$215,'(①本体)'!$E$16:$E$215,"実績",'(①本体)'!$F$16:$F$215,"済")</f>
        <v>0</v>
      </c>
      <c r="J54" s="211">
        <f>SUMIFS('(①本体)'!BC$16:BC$215,'(①本体)'!$E$16:$E$215,"実績",'(①本体)'!$F$16:$F$215,"済")</f>
        <v>0</v>
      </c>
      <c r="K54" s="212">
        <f>SUMIFS('(①本体)'!BD$16:BD$215,'(①本体)'!$E$16:$E$215,"実績",'(①本体)'!$F$16:$F$215,"済")</f>
        <v>0</v>
      </c>
      <c r="L54" s="213">
        <f>SUMIFS('(①本体)'!EO$16:EO$215,'(①本体)'!$E$16:$E$215,"実績",'(①本体)'!$F$16:$F$215,"済")</f>
        <v>0</v>
      </c>
      <c r="M54" s="213">
        <f>SUMIFS('(①本体)'!EP$16:EP$215,'(①本体)'!$E$16:$E$215,"実績",'(①本体)'!$F$16:$F$215,"済")</f>
        <v>0</v>
      </c>
    </row>
    <row r="55" spans="2:13" ht="19.2" customHeight="1" x14ac:dyDescent="0.2">
      <c r="B55" s="746"/>
      <c r="C55" s="723" t="s">
        <v>278</v>
      </c>
      <c r="D55" s="720" t="s">
        <v>290</v>
      </c>
      <c r="E55" s="502" t="s">
        <v>292</v>
      </c>
      <c r="F55" s="503">
        <f>+'(①本体)'!BF217</f>
        <v>0</v>
      </c>
      <c r="G55" s="503">
        <f>+'(①本体)'!BG217</f>
        <v>0</v>
      </c>
      <c r="H55" s="503">
        <f>+'(①本体)'!BH217</f>
        <v>0</v>
      </c>
      <c r="I55" s="503">
        <f>+'(①本体)'!BI217</f>
        <v>0</v>
      </c>
      <c r="J55" s="503">
        <f>+'(①本体)'!BJ217</f>
        <v>0</v>
      </c>
      <c r="K55" s="504">
        <f>+'(①本体)'!BK217</f>
        <v>0</v>
      </c>
      <c r="L55" s="505">
        <f>+'(①本体)'!EQ217</f>
        <v>0</v>
      </c>
      <c r="M55" s="505">
        <f>+'(①本体)'!ER217</f>
        <v>0</v>
      </c>
    </row>
    <row r="56" spans="2:13" ht="19.2" customHeight="1" x14ac:dyDescent="0.2">
      <c r="B56" s="746"/>
      <c r="C56" s="724"/>
      <c r="D56" s="721"/>
      <c r="E56" s="492" t="s">
        <v>293</v>
      </c>
      <c r="F56" s="214">
        <f>SUMIFS('(①本体)'!BF$16:BF$215,'(①本体)'!$E$16:$E$215,"計画",'(①本体)'!$F$16:$F$215,"今回請求")</f>
        <v>0</v>
      </c>
      <c r="G56" s="214">
        <f>SUMIFS('(①本体)'!BG$16:BG$215,'(①本体)'!$E$16:$E$215,"計画",'(①本体)'!$F$16:$F$215,"今回請求")</f>
        <v>0</v>
      </c>
      <c r="H56" s="214">
        <f>SUMIFS('(①本体)'!BH$16:BH$215,'(①本体)'!$E$16:$E$215,"計画",'(①本体)'!$F$16:$F$215,"今回請求")</f>
        <v>0</v>
      </c>
      <c r="I56" s="214">
        <f>SUMIFS('(①本体)'!BI$16:BI$215,'(①本体)'!$E$16:$E$215,"計画",'(①本体)'!$F$16:$F$215,"今回請求")</f>
        <v>0</v>
      </c>
      <c r="J56" s="214">
        <f>SUMIFS('(①本体)'!BJ$16:BJ$215,'(①本体)'!$E$16:$E$215,"計画",'(①本体)'!$F$16:$F$215,"今回請求")</f>
        <v>0</v>
      </c>
      <c r="K56" s="215">
        <f>SUMIFS('(①本体)'!BK$16:BK$215,'(①本体)'!$E$16:$E$215,"計画",'(①本体)'!$F$16:$F$215,"今回請求")</f>
        <v>0</v>
      </c>
      <c r="L56" s="216">
        <f>SUMIFS('(①本体)'!EQ$16:EQ$215,'(①本体)'!$E$16:$E$215,"計画",'(①本体)'!$F$16:$F$215,"今回請求")</f>
        <v>0</v>
      </c>
      <c r="M56" s="216">
        <f>SUMIFS('(①本体)'!ER$16:ER$215,'(①本体)'!$E$16:$E$215,"計画",'(①本体)'!$F$16:$F$215,"今回請求")</f>
        <v>0</v>
      </c>
    </row>
    <row r="57" spans="2:13" ht="19.2" customHeight="1" x14ac:dyDescent="0.2">
      <c r="B57" s="746"/>
      <c r="C57" s="724"/>
      <c r="D57" s="721"/>
      <c r="E57" s="520" t="s">
        <v>294</v>
      </c>
      <c r="F57" s="521">
        <f>SUMIFS('(①本体)'!BF$16:BF$215,'(①本体)'!$E$16:$E$215,"計画",'(①本体)'!$F$16:$F$215,"済")</f>
        <v>0</v>
      </c>
      <c r="G57" s="521">
        <f>SUMIFS('(①本体)'!BG$16:BG$215,'(①本体)'!$E$16:$E$215,"計画",'(①本体)'!$F$16:$F$215,"済")</f>
        <v>0</v>
      </c>
      <c r="H57" s="521">
        <f>SUMIFS('(①本体)'!BH$16:BH$215,'(①本体)'!$E$16:$E$215,"計画",'(①本体)'!$F$16:$F$215,"済")</f>
        <v>0</v>
      </c>
      <c r="I57" s="521">
        <f>SUMIFS('(①本体)'!BI$16:BI$215,'(①本体)'!$E$16:$E$215,"計画",'(①本体)'!$F$16:$F$215,"済")</f>
        <v>0</v>
      </c>
      <c r="J57" s="521">
        <f>SUMIFS('(①本体)'!BJ$16:BJ$215,'(①本体)'!$E$16:$E$215,"計画",'(①本体)'!$F$16:$F$215,"済")</f>
        <v>0</v>
      </c>
      <c r="K57" s="522">
        <f>SUMIFS('(①本体)'!BK$16:BK$215,'(①本体)'!$E$16:$E$215,"計画",'(①本体)'!$F$16:$F$215,"済")</f>
        <v>0</v>
      </c>
      <c r="L57" s="523">
        <f>SUMIFS('(①本体)'!EQ$16:EQ$215,'(①本体)'!$E$16:$E$215,"計画",'(①本体)'!$F$16:$F$215,"済")</f>
        <v>0</v>
      </c>
      <c r="M57" s="523">
        <f>SUMIFS('(①本体)'!ER$16:ER$215,'(①本体)'!$E$16:$E$215,"計画",'(①本体)'!$F$16:$F$215,"済")</f>
        <v>0</v>
      </c>
    </row>
    <row r="58" spans="2:13" ht="19.2" customHeight="1" x14ac:dyDescent="0.2">
      <c r="B58" s="746"/>
      <c r="C58" s="724"/>
      <c r="D58" s="722"/>
      <c r="E58" s="501" t="s">
        <v>296</v>
      </c>
      <c r="F58" s="217">
        <f>SUMIFS('(①本体)'!BF$16:BF$215,'(①本体)'!$E$16:$E$215,"計画",'(①本体)'!$F$16:$F$215,"事業中止")</f>
        <v>0</v>
      </c>
      <c r="G58" s="217">
        <f>SUMIFS('(①本体)'!BG$16:BG$215,'(①本体)'!$E$16:$E$215,"計画",'(①本体)'!$F$16:$F$215,"事業中止")</f>
        <v>0</v>
      </c>
      <c r="H58" s="217">
        <f>SUMIFS('(①本体)'!BH$16:BH$215,'(①本体)'!$E$16:$E$215,"計画",'(①本体)'!$F$16:$F$215,"事業中止")</f>
        <v>0</v>
      </c>
      <c r="I58" s="217">
        <f>SUMIFS('(①本体)'!BI$16:BI$215,'(①本体)'!$E$16:$E$215,"計画",'(①本体)'!$F$16:$F$215,"事業中止")</f>
        <v>0</v>
      </c>
      <c r="J58" s="217">
        <f>SUMIFS('(①本体)'!BJ$16:BJ$215,'(①本体)'!$E$16:$E$215,"計画",'(①本体)'!$F$16:$F$215,"事業中止")</f>
        <v>0</v>
      </c>
      <c r="K58" s="218">
        <f>SUMIFS('(①本体)'!BK$16:BK$215,'(①本体)'!$E$16:$E$215,"計画",'(①本体)'!$F$16:$F$215,"事業中止")</f>
        <v>0</v>
      </c>
      <c r="L58" s="219">
        <f>SUMIFS('(①本体)'!EQ$16:EQ$215,'(①本体)'!$E$16:$E$215,"計画",'(①本体)'!$F$16:$F$215,"事業中止")</f>
        <v>0</v>
      </c>
      <c r="M58" s="219">
        <f>SUMIFS('(①本体)'!ER$16:ER$215,'(①本体)'!$E$16:$E$215,"計画",'(①本体)'!$F$16:$F$215,"事業中止")</f>
        <v>0</v>
      </c>
    </row>
    <row r="59" spans="2:13" ht="19.2" customHeight="1" x14ac:dyDescent="0.2">
      <c r="B59" s="746"/>
      <c r="C59" s="724"/>
      <c r="D59" s="723" t="s">
        <v>271</v>
      </c>
      <c r="E59" s="506" t="s">
        <v>295</v>
      </c>
      <c r="F59" s="516">
        <f>SUM(F60:F61)</f>
        <v>0</v>
      </c>
      <c r="G59" s="516">
        <f t="shared" ref="G59:M59" si="11">SUM(G60:G61)</f>
        <v>0</v>
      </c>
      <c r="H59" s="516">
        <f t="shared" si="11"/>
        <v>0</v>
      </c>
      <c r="I59" s="516">
        <f t="shared" si="11"/>
        <v>0</v>
      </c>
      <c r="J59" s="516">
        <f t="shared" si="11"/>
        <v>0</v>
      </c>
      <c r="K59" s="517">
        <f t="shared" si="11"/>
        <v>0</v>
      </c>
      <c r="L59" s="518">
        <f t="shared" si="11"/>
        <v>0</v>
      </c>
      <c r="M59" s="518">
        <f t="shared" si="11"/>
        <v>0</v>
      </c>
    </row>
    <row r="60" spans="2:13" ht="19.2" customHeight="1" x14ac:dyDescent="0.2">
      <c r="B60" s="746"/>
      <c r="C60" s="724"/>
      <c r="D60" s="724"/>
      <c r="E60" s="492" t="s">
        <v>293</v>
      </c>
      <c r="F60" s="214">
        <f>SUMIFS('(①本体)'!BF$16:BF$215,'(①本体)'!$E$16:$E$215,"実績",'(①本体)'!$F$16:$F$215,"今回請求")</f>
        <v>0</v>
      </c>
      <c r="G60" s="214">
        <f>SUMIFS('(①本体)'!BG$16:BG$215,'(①本体)'!$E$16:$E$215,"実績",'(①本体)'!$F$16:$F$215,"今回請求")</f>
        <v>0</v>
      </c>
      <c r="H60" s="214">
        <f>SUMIFS('(①本体)'!BH$16:BH$215,'(①本体)'!$E$16:$E$215,"実績",'(①本体)'!$F$16:$F$215,"今回請求")</f>
        <v>0</v>
      </c>
      <c r="I60" s="214">
        <f>SUMIFS('(①本体)'!BI$16:BI$215,'(①本体)'!$E$16:$E$215,"実績",'(①本体)'!$F$16:$F$215,"今回請求")</f>
        <v>0</v>
      </c>
      <c r="J60" s="214">
        <f>SUMIFS('(①本体)'!BJ$16:BJ$215,'(①本体)'!$E$16:$E$215,"実績",'(①本体)'!$F$16:$F$215,"今回請求")</f>
        <v>0</v>
      </c>
      <c r="K60" s="215">
        <f>SUMIFS('(①本体)'!BK$16:BK$215,'(①本体)'!$E$16:$E$215,"実績",'(①本体)'!$F$16:$F$215,"今回請求")</f>
        <v>0</v>
      </c>
      <c r="L60" s="216">
        <f>SUMIFS('(①本体)'!EQ$16:EQ$215,'(①本体)'!$E$16:$E$215,"実績",'(①本体)'!$F$16:$F$215,"今回請求")</f>
        <v>0</v>
      </c>
      <c r="M60" s="216">
        <f>SUMIFS('(①本体)'!ER$16:ER$215,'(①本体)'!$E$16:$E$215,"実績",'(①本体)'!$F$16:$F$215,"今回請求")</f>
        <v>0</v>
      </c>
    </row>
    <row r="61" spans="2:13" ht="19.2" customHeight="1" x14ac:dyDescent="0.2">
      <c r="B61" s="746"/>
      <c r="C61" s="725"/>
      <c r="D61" s="725"/>
      <c r="E61" s="493" t="s">
        <v>294</v>
      </c>
      <c r="F61" s="211">
        <f>SUMIFS('(①本体)'!BF$16:BF$215,'(①本体)'!$E$16:$E$215,"実績",'(①本体)'!$F$16:$F$215,"済")</f>
        <v>0</v>
      </c>
      <c r="G61" s="211">
        <f>SUMIFS('(①本体)'!BG$16:BG$215,'(①本体)'!$E$16:$E$215,"実績",'(①本体)'!$F$16:$F$215,"済")</f>
        <v>0</v>
      </c>
      <c r="H61" s="211">
        <f>SUMIFS('(①本体)'!BH$16:BH$215,'(①本体)'!$E$16:$E$215,"実績",'(①本体)'!$F$16:$F$215,"済")</f>
        <v>0</v>
      </c>
      <c r="I61" s="211">
        <f>SUMIFS('(①本体)'!BI$16:BI$215,'(①本体)'!$E$16:$E$215,"実績",'(①本体)'!$F$16:$F$215,"済")</f>
        <v>0</v>
      </c>
      <c r="J61" s="211">
        <f>SUMIFS('(①本体)'!BJ$16:BJ$215,'(①本体)'!$E$16:$E$215,"実績",'(①本体)'!$F$16:$F$215,"済")</f>
        <v>0</v>
      </c>
      <c r="K61" s="212">
        <f>SUMIFS('(①本体)'!BK$16:BK$215,'(①本体)'!$E$16:$E$215,"実績",'(①本体)'!$F$16:$F$215,"済")</f>
        <v>0</v>
      </c>
      <c r="L61" s="213">
        <f>SUMIFS('(①本体)'!EQ$16:EQ$215,'(①本体)'!$E$16:$E$215,"実績",'(①本体)'!$F$16:$F$215,"済")</f>
        <v>0</v>
      </c>
      <c r="M61" s="213">
        <f>SUMIFS('(①本体)'!ER$16:ER$215,'(①本体)'!$E$16:$E$215,"実績",'(①本体)'!$F$16:$F$215,"済")</f>
        <v>0</v>
      </c>
    </row>
    <row r="62" spans="2:13" ht="19.2" customHeight="1" x14ac:dyDescent="0.2">
      <c r="B62" s="746"/>
      <c r="C62" s="723" t="s">
        <v>279</v>
      </c>
      <c r="D62" s="720" t="s">
        <v>290</v>
      </c>
      <c r="E62" s="502" t="s">
        <v>292</v>
      </c>
      <c r="F62" s="510">
        <f>+'(①本体)'!BM217</f>
        <v>0</v>
      </c>
      <c r="G62" s="510">
        <f>+'(①本体)'!BN217</f>
        <v>0</v>
      </c>
      <c r="H62" s="510">
        <f>+'(①本体)'!BO217</f>
        <v>0</v>
      </c>
      <c r="I62" s="510">
        <f>+'(①本体)'!BP217</f>
        <v>0</v>
      </c>
      <c r="J62" s="510">
        <f>+'(①本体)'!BQ217</f>
        <v>0</v>
      </c>
      <c r="K62" s="511">
        <f>+'(①本体)'!BR217</f>
        <v>0</v>
      </c>
      <c r="L62" s="512">
        <f>+'(①本体)'!ES217</f>
        <v>0</v>
      </c>
      <c r="M62" s="512">
        <f>+'(①本体)'!ET217</f>
        <v>0</v>
      </c>
    </row>
    <row r="63" spans="2:13" ht="19.2" customHeight="1" x14ac:dyDescent="0.2">
      <c r="B63" s="746"/>
      <c r="C63" s="724"/>
      <c r="D63" s="721"/>
      <c r="E63" s="492" t="s">
        <v>293</v>
      </c>
      <c r="F63" s="214">
        <f>SUMIFS('(①本体)'!BM$16:BM$215,'(①本体)'!$E$16:$E$215,"計画",'(①本体)'!$F$16:$F$215,"今回請求")</f>
        <v>0</v>
      </c>
      <c r="G63" s="214">
        <f>SUMIFS('(①本体)'!BN$16:BN$215,'(①本体)'!$E$16:$E$215,"計画",'(①本体)'!$F$16:$F$215,"今回請求")</f>
        <v>0</v>
      </c>
      <c r="H63" s="214">
        <f>SUMIFS('(①本体)'!BO$16:BO$215,'(①本体)'!$E$16:$E$215,"計画",'(①本体)'!$F$16:$F$215,"今回請求")</f>
        <v>0</v>
      </c>
      <c r="I63" s="214">
        <f>SUMIFS('(①本体)'!BP$16:BP$215,'(①本体)'!$E$16:$E$215,"計画",'(①本体)'!$F$16:$F$215,"今回請求")</f>
        <v>0</v>
      </c>
      <c r="J63" s="214">
        <f>SUMIFS('(①本体)'!BQ$16:BQ$215,'(①本体)'!$E$16:$E$215,"計画",'(①本体)'!$F$16:$F$215,"今回請求")</f>
        <v>0</v>
      </c>
      <c r="K63" s="215">
        <f>SUMIFS('(①本体)'!BR$16:BR$215,'(①本体)'!$E$16:$E$215,"計画",'(①本体)'!$F$16:$F$215,"今回請求")</f>
        <v>0</v>
      </c>
      <c r="L63" s="216">
        <f>SUMIFS('(①本体)'!ES$16:ES$215,'(①本体)'!$E$16:$E$215,"計画",'(①本体)'!$F$16:$F$215,"今回請求")</f>
        <v>0</v>
      </c>
      <c r="M63" s="216">
        <f>SUMIFS('(①本体)'!ET$16:ET$215,'(①本体)'!$E$16:$E$215,"計画",'(①本体)'!$F$16:$F$215,"今回請求")</f>
        <v>0</v>
      </c>
    </row>
    <row r="64" spans="2:13" ht="19.2" customHeight="1" x14ac:dyDescent="0.2">
      <c r="B64" s="746"/>
      <c r="C64" s="724"/>
      <c r="D64" s="721"/>
      <c r="E64" s="520" t="s">
        <v>294</v>
      </c>
      <c r="F64" s="521">
        <f>SUMIFS('(①本体)'!BM$16:BM$215,'(①本体)'!$E$16:$E$215,"計画",'(①本体)'!$F$16:$F$215,"済")</f>
        <v>0</v>
      </c>
      <c r="G64" s="521">
        <f>SUMIFS('(①本体)'!BN$16:BN$215,'(①本体)'!$E$16:$E$215,"計画",'(①本体)'!$F$16:$F$215,"済")</f>
        <v>0</v>
      </c>
      <c r="H64" s="521">
        <f>SUMIFS('(①本体)'!BO$16:BO$215,'(①本体)'!$E$16:$E$215,"計画",'(①本体)'!$F$16:$F$215,"済")</f>
        <v>0</v>
      </c>
      <c r="I64" s="521">
        <f>SUMIFS('(①本体)'!BP$16:BP$215,'(①本体)'!$E$16:$E$215,"計画",'(①本体)'!$F$16:$F$215,"済")</f>
        <v>0</v>
      </c>
      <c r="J64" s="521">
        <f>SUMIFS('(①本体)'!BQ$16:BQ$215,'(①本体)'!$E$16:$E$215,"計画",'(①本体)'!$F$16:$F$215,"済")</f>
        <v>0</v>
      </c>
      <c r="K64" s="522">
        <f>SUMIFS('(①本体)'!BR$16:BR$215,'(①本体)'!$E$16:$E$215,"計画",'(①本体)'!$F$16:$F$215,"済")</f>
        <v>0</v>
      </c>
      <c r="L64" s="523">
        <f>SUMIFS('(①本体)'!ES$16:ES$215,'(①本体)'!$E$16:$E$215,"計画",'(①本体)'!$F$16:$F$215,"済")</f>
        <v>0</v>
      </c>
      <c r="M64" s="523">
        <f>SUMIFS('(①本体)'!ET$16:ET$215,'(①本体)'!$E$16:$E$215,"計画",'(①本体)'!$F$16:$F$215,"済")</f>
        <v>0</v>
      </c>
    </row>
    <row r="65" spans="2:13" ht="19.2" customHeight="1" x14ac:dyDescent="0.2">
      <c r="B65" s="746"/>
      <c r="C65" s="724"/>
      <c r="D65" s="722"/>
      <c r="E65" s="501" t="s">
        <v>296</v>
      </c>
      <c r="F65" s="217">
        <f>SUMIFS('(①本体)'!BM$16:BM$215,'(①本体)'!$E$16:$E$215,"計画",'(①本体)'!$F$16:$F$215,"事業中止")</f>
        <v>0</v>
      </c>
      <c r="G65" s="217">
        <f>SUMIFS('(①本体)'!BN$16:BN$215,'(①本体)'!$E$16:$E$215,"計画",'(①本体)'!$F$16:$F$215,"事業中止")</f>
        <v>0</v>
      </c>
      <c r="H65" s="217">
        <f>SUMIFS('(①本体)'!BO$16:BO$215,'(①本体)'!$E$16:$E$215,"計画",'(①本体)'!$F$16:$F$215,"事業中止")</f>
        <v>0</v>
      </c>
      <c r="I65" s="217">
        <f>SUMIFS('(①本体)'!BP$16:BP$215,'(①本体)'!$E$16:$E$215,"計画",'(①本体)'!$F$16:$F$215,"事業中止")</f>
        <v>0</v>
      </c>
      <c r="J65" s="217">
        <f>SUMIFS('(①本体)'!BQ$16:BQ$215,'(①本体)'!$E$16:$E$215,"計画",'(①本体)'!$F$16:$F$215,"事業中止")</f>
        <v>0</v>
      </c>
      <c r="K65" s="218">
        <f>SUMIFS('(①本体)'!BR$16:BR$215,'(①本体)'!$E$16:$E$215,"計画",'(①本体)'!$F$16:$F$215,"事業中止")</f>
        <v>0</v>
      </c>
      <c r="L65" s="219">
        <f>SUMIFS('(①本体)'!ES$16:ES$215,'(①本体)'!$E$16:$E$215,"計画",'(①本体)'!$F$16:$F$215,"事業中止")</f>
        <v>0</v>
      </c>
      <c r="M65" s="219">
        <f>SUMIFS('(①本体)'!ET$16:ET$215,'(①本体)'!$E$16:$E$215,"計画",'(①本体)'!$F$16:$F$215,"事業中止")</f>
        <v>0</v>
      </c>
    </row>
    <row r="66" spans="2:13" ht="19.2" customHeight="1" x14ac:dyDescent="0.2">
      <c r="B66" s="746"/>
      <c r="C66" s="724"/>
      <c r="D66" s="723" t="s">
        <v>271</v>
      </c>
      <c r="E66" s="506" t="s">
        <v>295</v>
      </c>
      <c r="F66" s="507">
        <f>SUM(F67:F68)</f>
        <v>0</v>
      </c>
      <c r="G66" s="507">
        <f t="shared" ref="G66:M66" si="12">SUM(G67:G68)</f>
        <v>0</v>
      </c>
      <c r="H66" s="507">
        <f t="shared" si="12"/>
        <v>0</v>
      </c>
      <c r="I66" s="507">
        <f t="shared" si="12"/>
        <v>0</v>
      </c>
      <c r="J66" s="507">
        <f t="shared" si="12"/>
        <v>0</v>
      </c>
      <c r="K66" s="508">
        <f t="shared" si="12"/>
        <v>0</v>
      </c>
      <c r="L66" s="509">
        <f t="shared" si="12"/>
        <v>0</v>
      </c>
      <c r="M66" s="509">
        <f t="shared" si="12"/>
        <v>0</v>
      </c>
    </row>
    <row r="67" spans="2:13" ht="19.2" customHeight="1" x14ac:dyDescent="0.2">
      <c r="B67" s="746"/>
      <c r="C67" s="724"/>
      <c r="D67" s="724"/>
      <c r="E67" s="492" t="s">
        <v>293</v>
      </c>
      <c r="F67" s="214">
        <f>SUMIFS('(①本体)'!BM$16:BM$215,'(①本体)'!$E$16:$E$215,"実績",'(①本体)'!$F$16:$F$215,"今回請求")</f>
        <v>0</v>
      </c>
      <c r="G67" s="214">
        <f>SUMIFS('(①本体)'!BN$16:BN$215,'(①本体)'!$E$16:$E$215,"実績",'(①本体)'!$F$16:$F$215,"今回請求")</f>
        <v>0</v>
      </c>
      <c r="H67" s="214">
        <f>SUMIFS('(①本体)'!BO$16:BO$215,'(①本体)'!$E$16:$E$215,"実績",'(①本体)'!$F$16:$F$215,"今回請求")</f>
        <v>0</v>
      </c>
      <c r="I67" s="214">
        <f>SUMIFS('(①本体)'!BP$16:BP$215,'(①本体)'!$E$16:$E$215,"実績",'(①本体)'!$F$16:$F$215,"今回請求")</f>
        <v>0</v>
      </c>
      <c r="J67" s="214">
        <f>SUMIFS('(①本体)'!BQ$16:BQ$215,'(①本体)'!$E$16:$E$215,"実績",'(①本体)'!$F$16:$F$215,"今回請求")</f>
        <v>0</v>
      </c>
      <c r="K67" s="215">
        <f>SUMIFS('(①本体)'!BR$16:BR$215,'(①本体)'!$E$16:$E$215,"実績",'(①本体)'!$F$16:$F$215,"今回請求")</f>
        <v>0</v>
      </c>
      <c r="L67" s="216">
        <f>SUMIFS('(①本体)'!ES$16:ES$215,'(①本体)'!$E$16:$E$215,"実績",'(①本体)'!$F$16:$F$215,"今回請求")</f>
        <v>0</v>
      </c>
      <c r="M67" s="216">
        <f>SUMIFS('(①本体)'!ET$16:ET$215,'(①本体)'!$E$16:$E$215,"実績",'(①本体)'!$F$16:$F$215,"今回請求")</f>
        <v>0</v>
      </c>
    </row>
    <row r="68" spans="2:13" ht="19.2" customHeight="1" x14ac:dyDescent="0.2">
      <c r="B68" s="746"/>
      <c r="C68" s="725"/>
      <c r="D68" s="725"/>
      <c r="E68" s="493" t="s">
        <v>294</v>
      </c>
      <c r="F68" s="211">
        <f>SUMIFS('(①本体)'!BM$16:BM$215,'(①本体)'!$E$16:$E$215,"実績",'(①本体)'!$F$16:$F$215,"済")</f>
        <v>0</v>
      </c>
      <c r="G68" s="211">
        <f>SUMIFS('(①本体)'!BN$16:BN$215,'(①本体)'!$E$16:$E$215,"実績",'(①本体)'!$F$16:$F$215,"済")</f>
        <v>0</v>
      </c>
      <c r="H68" s="211">
        <f>SUMIFS('(①本体)'!BO$16:BO$215,'(①本体)'!$E$16:$E$215,"実績",'(①本体)'!$F$16:$F$215,"済")</f>
        <v>0</v>
      </c>
      <c r="I68" s="211">
        <f>SUMIFS('(①本体)'!BP$16:BP$215,'(①本体)'!$E$16:$E$215,"実績",'(①本体)'!$F$16:$F$215,"済")</f>
        <v>0</v>
      </c>
      <c r="J68" s="211">
        <f>SUMIFS('(①本体)'!BQ$16:BQ$215,'(①本体)'!$E$16:$E$215,"実績",'(①本体)'!$F$16:$F$215,"済")</f>
        <v>0</v>
      </c>
      <c r="K68" s="212">
        <f>SUMIFS('(①本体)'!BR$16:BR$215,'(①本体)'!$E$16:$E$215,"実績",'(①本体)'!$F$16:$F$215,"済")</f>
        <v>0</v>
      </c>
      <c r="L68" s="213">
        <f>SUMIFS('(①本体)'!ES$16:ES$215,'(①本体)'!$E$16:$E$215,"実績",'(①本体)'!$F$16:$F$215,"済")</f>
        <v>0</v>
      </c>
      <c r="M68" s="213">
        <f>SUMIFS('(①本体)'!ET$16:ET$215,'(①本体)'!$E$16:$E$215,"実績",'(①本体)'!$F$16:$F$215,"済")</f>
        <v>0</v>
      </c>
    </row>
    <row r="69" spans="2:13" ht="19.2" customHeight="1" x14ac:dyDescent="0.2">
      <c r="B69" s="746"/>
      <c r="C69" s="741" t="s">
        <v>273</v>
      </c>
      <c r="D69" s="720" t="s">
        <v>290</v>
      </c>
      <c r="E69" s="502" t="s">
        <v>292</v>
      </c>
      <c r="F69" s="503">
        <f>+F41+F48+F55+F62</f>
        <v>0</v>
      </c>
      <c r="G69" s="503">
        <f t="shared" ref="G69:M70" si="13">+G41+G48+G55+G62</f>
        <v>0</v>
      </c>
      <c r="H69" s="503">
        <f t="shared" si="13"/>
        <v>0</v>
      </c>
      <c r="I69" s="503">
        <f t="shared" si="13"/>
        <v>0</v>
      </c>
      <c r="J69" s="503">
        <f t="shared" si="13"/>
        <v>0</v>
      </c>
      <c r="K69" s="504">
        <f t="shared" si="13"/>
        <v>0</v>
      </c>
      <c r="L69" s="505">
        <f t="shared" si="13"/>
        <v>0</v>
      </c>
      <c r="M69" s="505">
        <f t="shared" si="13"/>
        <v>0</v>
      </c>
    </row>
    <row r="70" spans="2:13" ht="19.2" customHeight="1" x14ac:dyDescent="0.2">
      <c r="B70" s="746"/>
      <c r="C70" s="742"/>
      <c r="D70" s="721"/>
      <c r="E70" s="492" t="s">
        <v>293</v>
      </c>
      <c r="F70" s="214">
        <f>+F42+F49+F56+F63</f>
        <v>0</v>
      </c>
      <c r="G70" s="214">
        <f t="shared" si="13"/>
        <v>0</v>
      </c>
      <c r="H70" s="214">
        <f t="shared" si="13"/>
        <v>0</v>
      </c>
      <c r="I70" s="214">
        <f t="shared" si="13"/>
        <v>0</v>
      </c>
      <c r="J70" s="214">
        <f t="shared" si="13"/>
        <v>0</v>
      </c>
      <c r="K70" s="215">
        <f t="shared" si="13"/>
        <v>0</v>
      </c>
      <c r="L70" s="216">
        <f t="shared" si="13"/>
        <v>0</v>
      </c>
      <c r="M70" s="216">
        <f t="shared" si="13"/>
        <v>0</v>
      </c>
    </row>
    <row r="71" spans="2:13" ht="19.2" customHeight="1" x14ac:dyDescent="0.2">
      <c r="B71" s="746"/>
      <c r="C71" s="742"/>
      <c r="D71" s="721"/>
      <c r="E71" s="520" t="s">
        <v>294</v>
      </c>
      <c r="F71" s="521">
        <f t="shared" ref="F71:M72" si="14">+F43+F50+F57+F64</f>
        <v>0</v>
      </c>
      <c r="G71" s="521">
        <f t="shared" si="14"/>
        <v>0</v>
      </c>
      <c r="H71" s="521">
        <f t="shared" si="14"/>
        <v>0</v>
      </c>
      <c r="I71" s="521">
        <f t="shared" si="14"/>
        <v>0</v>
      </c>
      <c r="J71" s="521">
        <f t="shared" si="14"/>
        <v>0</v>
      </c>
      <c r="K71" s="522">
        <f t="shared" si="14"/>
        <v>0</v>
      </c>
      <c r="L71" s="523">
        <f t="shared" si="14"/>
        <v>0</v>
      </c>
      <c r="M71" s="523">
        <f t="shared" si="14"/>
        <v>0</v>
      </c>
    </row>
    <row r="72" spans="2:13" ht="19.2" customHeight="1" x14ac:dyDescent="0.2">
      <c r="B72" s="746"/>
      <c r="C72" s="742"/>
      <c r="D72" s="722"/>
      <c r="E72" s="501" t="s">
        <v>296</v>
      </c>
      <c r="F72" s="217">
        <f t="shared" si="14"/>
        <v>0</v>
      </c>
      <c r="G72" s="217">
        <f t="shared" si="14"/>
        <v>0</v>
      </c>
      <c r="H72" s="217">
        <f t="shared" si="14"/>
        <v>0</v>
      </c>
      <c r="I72" s="217">
        <f t="shared" si="14"/>
        <v>0</v>
      </c>
      <c r="J72" s="217">
        <f t="shared" si="14"/>
        <v>0</v>
      </c>
      <c r="K72" s="218">
        <f t="shared" si="14"/>
        <v>0</v>
      </c>
      <c r="L72" s="219">
        <f t="shared" si="14"/>
        <v>0</v>
      </c>
      <c r="M72" s="219">
        <f t="shared" si="14"/>
        <v>0</v>
      </c>
    </row>
    <row r="73" spans="2:13" ht="19.2" customHeight="1" x14ac:dyDescent="0.2">
      <c r="B73" s="746"/>
      <c r="C73" s="742"/>
      <c r="D73" s="723" t="s">
        <v>271</v>
      </c>
      <c r="E73" s="506" t="s">
        <v>295</v>
      </c>
      <c r="F73" s="516">
        <f>SUM(F74:F75)</f>
        <v>0</v>
      </c>
      <c r="G73" s="516">
        <f t="shared" ref="G73:M73" si="15">SUM(G74:G75)</f>
        <v>0</v>
      </c>
      <c r="H73" s="516">
        <f t="shared" si="15"/>
        <v>0</v>
      </c>
      <c r="I73" s="516">
        <f t="shared" si="15"/>
        <v>0</v>
      </c>
      <c r="J73" s="516">
        <f t="shared" si="15"/>
        <v>0</v>
      </c>
      <c r="K73" s="517">
        <f t="shared" si="15"/>
        <v>0</v>
      </c>
      <c r="L73" s="518">
        <f t="shared" si="15"/>
        <v>0</v>
      </c>
      <c r="M73" s="518">
        <f t="shared" si="15"/>
        <v>0</v>
      </c>
    </row>
    <row r="74" spans="2:13" ht="19.2" customHeight="1" x14ac:dyDescent="0.2">
      <c r="B74" s="746"/>
      <c r="C74" s="742"/>
      <c r="D74" s="724"/>
      <c r="E74" s="492" t="s">
        <v>293</v>
      </c>
      <c r="F74" s="214">
        <f t="shared" ref="F74:M75" si="16">+F46+F53+F60+F67</f>
        <v>0</v>
      </c>
      <c r="G74" s="214">
        <f t="shared" si="16"/>
        <v>0</v>
      </c>
      <c r="H74" s="214">
        <f t="shared" si="16"/>
        <v>0</v>
      </c>
      <c r="I74" s="214">
        <f t="shared" si="16"/>
        <v>0</v>
      </c>
      <c r="J74" s="214">
        <f t="shared" si="16"/>
        <v>0</v>
      </c>
      <c r="K74" s="215">
        <f t="shared" si="16"/>
        <v>0</v>
      </c>
      <c r="L74" s="216">
        <f t="shared" si="16"/>
        <v>0</v>
      </c>
      <c r="M74" s="216">
        <f t="shared" si="16"/>
        <v>0</v>
      </c>
    </row>
    <row r="75" spans="2:13" ht="19.2" customHeight="1" x14ac:dyDescent="0.2">
      <c r="B75" s="748"/>
      <c r="C75" s="743"/>
      <c r="D75" s="725"/>
      <c r="E75" s="493" t="s">
        <v>294</v>
      </c>
      <c r="F75" s="211">
        <f t="shared" si="16"/>
        <v>0</v>
      </c>
      <c r="G75" s="211">
        <f t="shared" si="16"/>
        <v>0</v>
      </c>
      <c r="H75" s="211">
        <f t="shared" si="16"/>
        <v>0</v>
      </c>
      <c r="I75" s="211">
        <f t="shared" si="16"/>
        <v>0</v>
      </c>
      <c r="J75" s="211">
        <f t="shared" si="16"/>
        <v>0</v>
      </c>
      <c r="K75" s="212">
        <f t="shared" si="16"/>
        <v>0</v>
      </c>
      <c r="L75" s="213">
        <f t="shared" si="16"/>
        <v>0</v>
      </c>
      <c r="M75" s="213">
        <f t="shared" si="16"/>
        <v>0</v>
      </c>
    </row>
    <row r="76" spans="2:13" ht="19.2" customHeight="1" x14ac:dyDescent="0.2">
      <c r="B76" s="744" t="s">
        <v>280</v>
      </c>
      <c r="C76" s="745"/>
      <c r="D76" s="720" t="s">
        <v>290</v>
      </c>
      <c r="E76" s="502" t="s">
        <v>292</v>
      </c>
      <c r="F76" s="510">
        <f>+'(①本体)'!BZ217</f>
        <v>0</v>
      </c>
      <c r="G76" s="510">
        <f>+'(①本体)'!CA217</f>
        <v>0</v>
      </c>
      <c r="H76" s="510">
        <f>+'(①本体)'!CD217</f>
        <v>0</v>
      </c>
      <c r="I76" s="510">
        <f>+'(①本体)'!CE217</f>
        <v>0</v>
      </c>
      <c r="J76" s="510">
        <f>+'(①本体)'!CF217</f>
        <v>0</v>
      </c>
      <c r="K76" s="511">
        <f>+'(①本体)'!CG217</f>
        <v>0</v>
      </c>
      <c r="L76" s="512">
        <f>+'(①本体)'!EU217</f>
        <v>0</v>
      </c>
      <c r="M76" s="512">
        <f>+'(①本体)'!EV217</f>
        <v>0</v>
      </c>
    </row>
    <row r="77" spans="2:13" ht="19.2" customHeight="1" x14ac:dyDescent="0.2">
      <c r="B77" s="746"/>
      <c r="C77" s="747"/>
      <c r="D77" s="721"/>
      <c r="E77" s="492" t="s">
        <v>293</v>
      </c>
      <c r="F77" s="214">
        <f>SUMIFS('(①本体)'!BZ$16:BZ$215,'(①本体)'!$E$16:$E$215,"計画",'(①本体)'!$F$16:$F$215,"今回請求")</f>
        <v>0</v>
      </c>
      <c r="G77" s="214">
        <f>SUMIFS('(①本体)'!CA$16:CA$215,'(①本体)'!$E$16:$E$215,"計画",'(①本体)'!$F$16:$F$215,"今回請求")</f>
        <v>0</v>
      </c>
      <c r="H77" s="214">
        <f>SUMIFS('(①本体)'!CD$16:CD$215,'(①本体)'!$E$16:$E$215,"計画",'(①本体)'!$F$16:$F$215,"今回請求")</f>
        <v>0</v>
      </c>
      <c r="I77" s="214">
        <f>SUMIFS('(①本体)'!CE$16:CE$215,'(①本体)'!$E$16:$E$215,"計画",'(①本体)'!$F$16:$F$215,"今回請求")</f>
        <v>0</v>
      </c>
      <c r="J77" s="214">
        <f>SUMIFS('(①本体)'!CF$16:CF$215,'(①本体)'!$E$16:$E$215,"計画",'(①本体)'!$F$16:$F$215,"今回請求")</f>
        <v>0</v>
      </c>
      <c r="K77" s="215">
        <f>SUMIFS('(①本体)'!CG$16:CG$215,'(①本体)'!$E$16:$E$215,"計画",'(①本体)'!$F$16:$F$215,"今回請求")</f>
        <v>0</v>
      </c>
      <c r="L77" s="216">
        <f>SUMIFS('(①本体)'!EU$16:EU$215,'(①本体)'!$E$16:$E$215,"計画",'(①本体)'!$F$16:$F$215,"今回請求")</f>
        <v>0</v>
      </c>
      <c r="M77" s="216">
        <f>SUMIFS('(①本体)'!EV$16:EV$215,'(①本体)'!$E$16:$E$215,"計画",'(①本体)'!$F$16:$F$215,"今回請求")</f>
        <v>0</v>
      </c>
    </row>
    <row r="78" spans="2:13" ht="19.2" customHeight="1" x14ac:dyDescent="0.2">
      <c r="B78" s="746"/>
      <c r="C78" s="747"/>
      <c r="D78" s="721"/>
      <c r="E78" s="520" t="s">
        <v>294</v>
      </c>
      <c r="F78" s="521">
        <f>SUMIFS('(①本体)'!BZ$16:BZ$215,'(①本体)'!$E$16:$E$215,"計画",'(①本体)'!$F$16:$F$215,"済")</f>
        <v>0</v>
      </c>
      <c r="G78" s="521">
        <f>SUMIFS('(①本体)'!CA$16:CA$215,'(①本体)'!$E$16:$E$215,"計画",'(①本体)'!$F$16:$F$215,"済")</f>
        <v>0</v>
      </c>
      <c r="H78" s="521">
        <f>SUMIFS('(①本体)'!CD$16:CD$215,'(①本体)'!$E$16:$E$215,"計画",'(①本体)'!$F$16:$F$215,"済")</f>
        <v>0</v>
      </c>
      <c r="I78" s="521">
        <f>SUMIFS('(①本体)'!CE$16:CE$215,'(①本体)'!$E$16:$E$215,"計画",'(①本体)'!$F$16:$F$215,"済")</f>
        <v>0</v>
      </c>
      <c r="J78" s="521">
        <f>SUMIFS('(①本体)'!CF$16:CF$215,'(①本体)'!$E$16:$E$215,"計画",'(①本体)'!$F$16:$F$215,"済")</f>
        <v>0</v>
      </c>
      <c r="K78" s="522">
        <f>SUMIFS('(①本体)'!CG$16:CG$215,'(①本体)'!$E$16:$E$215,"計画",'(①本体)'!$F$16:$F$215,"済")</f>
        <v>0</v>
      </c>
      <c r="L78" s="523">
        <f>SUMIFS('(①本体)'!EU$16:EU$215,'(①本体)'!$E$16:$E$215,"計画",'(①本体)'!$F$16:$F$215,"済")</f>
        <v>0</v>
      </c>
      <c r="M78" s="523">
        <f>SUMIFS('(①本体)'!EV$16:EV$215,'(①本体)'!$E$16:$E$215,"計画",'(①本体)'!$F$16:$F$215,"済")</f>
        <v>0</v>
      </c>
    </row>
    <row r="79" spans="2:13" ht="19.2" customHeight="1" x14ac:dyDescent="0.2">
      <c r="B79" s="746"/>
      <c r="C79" s="747"/>
      <c r="D79" s="722"/>
      <c r="E79" s="501" t="s">
        <v>296</v>
      </c>
      <c r="F79" s="217">
        <f>SUMIFS('(①本体)'!BZ$16:BZ$215,'(①本体)'!$E$16:$E$215,"計画",'(①本体)'!$F$16:$F$215,"事業中止")</f>
        <v>0</v>
      </c>
      <c r="G79" s="217">
        <f>SUMIFS('(①本体)'!CA$16:CA$215,'(①本体)'!$E$16:$E$215,"計画",'(①本体)'!$F$16:$F$215,"事業中止")</f>
        <v>0</v>
      </c>
      <c r="H79" s="217">
        <f>SUMIFS('(①本体)'!CD$16:CD$215,'(①本体)'!$E$16:$E$215,"計画",'(①本体)'!$F$16:$F$215,"事業中止")</f>
        <v>0</v>
      </c>
      <c r="I79" s="217">
        <f>SUMIFS('(①本体)'!CE$16:CE$215,'(①本体)'!$E$16:$E$215,"計画",'(①本体)'!$F$16:$F$215,"事業中止")</f>
        <v>0</v>
      </c>
      <c r="J79" s="217">
        <f>SUMIFS('(①本体)'!CF$16:CF$215,'(①本体)'!$E$16:$E$215,"計画",'(①本体)'!$F$16:$F$215,"事業中止")</f>
        <v>0</v>
      </c>
      <c r="K79" s="218">
        <f>SUMIFS('(①本体)'!CG$16:CG$215,'(①本体)'!$E$16:$E$215,"計画",'(①本体)'!$F$16:$F$215,"事業中止")</f>
        <v>0</v>
      </c>
      <c r="L79" s="219">
        <f>SUMIFS('(①本体)'!EU$16:EU$215,'(①本体)'!$E$16:$E$215,"計画",'(①本体)'!$F$16:$F$215,"事業中止")</f>
        <v>0</v>
      </c>
      <c r="M79" s="219">
        <f>SUMIFS('(①本体)'!EV$16:EV$215,'(①本体)'!$E$16:$E$215,"計画",'(①本体)'!$F$16:$F$215,"事業中止")</f>
        <v>0</v>
      </c>
    </row>
    <row r="80" spans="2:13" ht="19.2" customHeight="1" x14ac:dyDescent="0.2">
      <c r="B80" s="746"/>
      <c r="C80" s="747"/>
      <c r="D80" s="723" t="s">
        <v>271</v>
      </c>
      <c r="E80" s="506" t="s">
        <v>295</v>
      </c>
      <c r="F80" s="507">
        <f>SUM(F81:F82)</f>
        <v>0</v>
      </c>
      <c r="G80" s="507">
        <f t="shared" ref="G80:M80" si="17">SUM(G81:G82)</f>
        <v>0</v>
      </c>
      <c r="H80" s="507">
        <f t="shared" si="17"/>
        <v>0</v>
      </c>
      <c r="I80" s="507">
        <f t="shared" si="17"/>
        <v>0</v>
      </c>
      <c r="J80" s="507">
        <f t="shared" si="17"/>
        <v>0</v>
      </c>
      <c r="K80" s="508">
        <f t="shared" si="17"/>
        <v>0</v>
      </c>
      <c r="L80" s="509">
        <f t="shared" si="17"/>
        <v>0</v>
      </c>
      <c r="M80" s="509">
        <f t="shared" si="17"/>
        <v>0</v>
      </c>
    </row>
    <row r="81" spans="2:13" ht="19.2" customHeight="1" x14ac:dyDescent="0.2">
      <c r="B81" s="746"/>
      <c r="C81" s="747"/>
      <c r="D81" s="724"/>
      <c r="E81" s="492" t="s">
        <v>293</v>
      </c>
      <c r="F81" s="214">
        <f>SUMIFS('(①本体)'!BZ$16:BZ$215,'(①本体)'!$E$16:$E$215,"実績",'(①本体)'!$F$16:$F$215,"今回請求")</f>
        <v>0</v>
      </c>
      <c r="G81" s="214">
        <f>SUMIFS('(①本体)'!CA$16:CA$215,'(①本体)'!$E$16:$E$215,"実績",'(①本体)'!$F$16:$F$215,"今回請求")</f>
        <v>0</v>
      </c>
      <c r="H81" s="214">
        <f>SUMIFS('(①本体)'!CD$16:CD$215,'(①本体)'!$E$16:$E$215,"実績",'(①本体)'!$F$16:$F$215,"今回請求")</f>
        <v>0</v>
      </c>
      <c r="I81" s="214">
        <f>SUMIFS('(①本体)'!CE$16:CE$215,'(①本体)'!$E$16:$E$215,"実績",'(①本体)'!$F$16:$F$215,"今回請求")</f>
        <v>0</v>
      </c>
      <c r="J81" s="214">
        <f>SUMIFS('(①本体)'!CF$16:CF$215,'(①本体)'!$E$16:$E$215,"実績",'(①本体)'!$F$16:$F$215,"今回請求")</f>
        <v>0</v>
      </c>
      <c r="K81" s="215">
        <f>SUMIFS('(①本体)'!CG$16:CG$215,'(①本体)'!$E$16:$E$215,"実績",'(①本体)'!$F$16:$F$215,"今回請求")</f>
        <v>0</v>
      </c>
      <c r="L81" s="216">
        <f>SUMIFS('(①本体)'!EU$16:EU$215,'(①本体)'!$E$16:$E$215,"実績",'(①本体)'!$F$16:$F$215,"今回請求")</f>
        <v>0</v>
      </c>
      <c r="M81" s="216">
        <f>SUMIFS('(①本体)'!EV$16:EV$215,'(①本体)'!$E$16:$E$215,"実績",'(①本体)'!$F$16:$F$215,"今回請求")</f>
        <v>0</v>
      </c>
    </row>
    <row r="82" spans="2:13" ht="19.2" customHeight="1" x14ac:dyDescent="0.2">
      <c r="B82" s="748"/>
      <c r="C82" s="749"/>
      <c r="D82" s="725"/>
      <c r="E82" s="493" t="s">
        <v>294</v>
      </c>
      <c r="F82" s="211">
        <f>SUMIFS('(①本体)'!BZ$16:BZ$215,'(①本体)'!$E$16:$E$215,"実績",'(①本体)'!$F$16:$F$215,"済")</f>
        <v>0</v>
      </c>
      <c r="G82" s="211">
        <f>SUMIFS('(①本体)'!CA$16:CA$215,'(①本体)'!$E$16:$E$215,"実績",'(①本体)'!$F$16:$F$215,"済")</f>
        <v>0</v>
      </c>
      <c r="H82" s="211">
        <f>SUMIFS('(①本体)'!CD$16:CD$215,'(①本体)'!$E$16:$E$215,"実績",'(①本体)'!$F$16:$F$215,"済")</f>
        <v>0</v>
      </c>
      <c r="I82" s="211">
        <f>SUMIFS('(①本体)'!CE$16:CE$215,'(①本体)'!$E$16:$E$215,"実績",'(①本体)'!$F$16:$F$215,"済")</f>
        <v>0</v>
      </c>
      <c r="J82" s="211">
        <f>SUMIFS('(①本体)'!CF$16:CF$215,'(①本体)'!$E$16:$E$215,"実績",'(①本体)'!$F$16:$F$215,"済")</f>
        <v>0</v>
      </c>
      <c r="K82" s="212">
        <f>SUMIFS('(①本体)'!CG$16:CG$215,'(①本体)'!$E$16:$E$215,"実績",'(①本体)'!$F$16:$F$215,"済")</f>
        <v>0</v>
      </c>
      <c r="L82" s="213">
        <f>SUMIFS('(①本体)'!EU$16:EU$215,'(①本体)'!$E$16:$E$215,"実績",'(①本体)'!$F$16:$F$215,"済")</f>
        <v>0</v>
      </c>
      <c r="M82" s="213">
        <f>SUMIFS('(①本体)'!EV$16:EV$215,'(①本体)'!$E$16:$E$215,"実績",'(①本体)'!$F$16:$F$215,"済")</f>
        <v>0</v>
      </c>
    </row>
    <row r="83" spans="2:13" ht="19.2" customHeight="1" x14ac:dyDescent="0.2">
      <c r="B83" s="744" t="s">
        <v>281</v>
      </c>
      <c r="C83" s="745"/>
      <c r="D83" s="720" t="s">
        <v>290</v>
      </c>
      <c r="E83" s="502" t="s">
        <v>292</v>
      </c>
      <c r="F83" s="503">
        <f>+'(①本体)'!CI217</f>
        <v>0</v>
      </c>
      <c r="G83" s="503">
        <f>+'(①本体)'!CJ217</f>
        <v>0</v>
      </c>
      <c r="H83" s="503">
        <f>+'(①本体)'!CK217</f>
        <v>0</v>
      </c>
      <c r="I83" s="503">
        <f>+'(①本体)'!CL217</f>
        <v>0</v>
      </c>
      <c r="J83" s="503">
        <f>+'(①本体)'!CM217</f>
        <v>0</v>
      </c>
      <c r="K83" s="504">
        <f>+'(①本体)'!CN217</f>
        <v>0</v>
      </c>
      <c r="L83" s="505">
        <f>+'(①本体)'!EW217</f>
        <v>0</v>
      </c>
      <c r="M83" s="505">
        <f>+'(①本体)'!EX217</f>
        <v>0</v>
      </c>
    </row>
    <row r="84" spans="2:13" ht="19.2" customHeight="1" x14ac:dyDescent="0.2">
      <c r="B84" s="746"/>
      <c r="C84" s="747"/>
      <c r="D84" s="721"/>
      <c r="E84" s="492" t="s">
        <v>293</v>
      </c>
      <c r="F84" s="214">
        <f>SUMIFS('(①本体)'!CI$16:CI$215,'(①本体)'!$E$16:$E$215,"計画",'(①本体)'!$F$16:$F$215,"今回請求")</f>
        <v>0</v>
      </c>
      <c r="G84" s="214">
        <f>SUMIFS('(①本体)'!CJ$16:CJ$215,'(①本体)'!$E$16:$E$215,"計画",'(①本体)'!$F$16:$F$215,"今回請求")</f>
        <v>0</v>
      </c>
      <c r="H84" s="214">
        <f>SUMIFS('(①本体)'!CK$16:CK$215,'(①本体)'!$E$16:$E$215,"計画",'(①本体)'!$F$16:$F$215,"今回請求")</f>
        <v>0</v>
      </c>
      <c r="I84" s="214">
        <f>SUMIFS('(①本体)'!CL$16:CL$215,'(①本体)'!$E$16:$E$215,"計画",'(①本体)'!$F$16:$F$215,"今回請求")</f>
        <v>0</v>
      </c>
      <c r="J84" s="214">
        <f>SUMIFS('(①本体)'!CM$16:CM$215,'(①本体)'!$E$16:$E$215,"計画",'(①本体)'!$F$16:$F$215,"今回請求")</f>
        <v>0</v>
      </c>
      <c r="K84" s="215">
        <f>SUMIFS('(①本体)'!CN$16:CN$215,'(①本体)'!$E$16:$E$215,"計画",'(①本体)'!$F$16:$F$215,"今回請求")</f>
        <v>0</v>
      </c>
      <c r="L84" s="216">
        <f>SUMIFS('(①本体)'!EW$16:EW$215,'(①本体)'!$E$16:$E$215,"計画",'(①本体)'!$F$16:$F$215,"今回請求")</f>
        <v>0</v>
      </c>
      <c r="M84" s="216">
        <f>SUMIFS('(①本体)'!EX$16:EX$215,'(①本体)'!$E$16:$E$215,"計画",'(①本体)'!$F$16:$F$215,"今回請求")</f>
        <v>0</v>
      </c>
    </row>
    <row r="85" spans="2:13" ht="19.2" customHeight="1" x14ac:dyDescent="0.2">
      <c r="B85" s="746"/>
      <c r="C85" s="747"/>
      <c r="D85" s="721"/>
      <c r="E85" s="520" t="s">
        <v>294</v>
      </c>
      <c r="F85" s="521">
        <f>SUMIFS('(①本体)'!CI$16:CI$215,'(①本体)'!$E$16:$E$215,"計画",'(①本体)'!$F$16:$F$215,"済")</f>
        <v>0</v>
      </c>
      <c r="G85" s="521">
        <f>SUMIFS('(①本体)'!CJ$16:CJ$215,'(①本体)'!$E$16:$E$215,"計画",'(①本体)'!$F$16:$F$215,"済")</f>
        <v>0</v>
      </c>
      <c r="H85" s="521">
        <f>SUMIFS('(①本体)'!CK$16:CK$215,'(①本体)'!$E$16:$E$215,"計画",'(①本体)'!$F$16:$F$215,"済")</f>
        <v>0</v>
      </c>
      <c r="I85" s="521">
        <f>SUMIFS('(①本体)'!CL$16:CL$215,'(①本体)'!$E$16:$E$215,"計画",'(①本体)'!$F$16:$F$215,"済")</f>
        <v>0</v>
      </c>
      <c r="J85" s="521">
        <f>SUMIFS('(①本体)'!CM$16:CM$215,'(①本体)'!$E$16:$E$215,"計画",'(①本体)'!$F$16:$F$215,"済")</f>
        <v>0</v>
      </c>
      <c r="K85" s="522">
        <f>SUMIFS('(①本体)'!CN$16:CN$215,'(①本体)'!$E$16:$E$215,"計画",'(①本体)'!$F$16:$F$215,"済")</f>
        <v>0</v>
      </c>
      <c r="L85" s="523">
        <f>SUMIFS('(①本体)'!EW$16:EW$215,'(①本体)'!$E$16:$E$215,"計画",'(①本体)'!$F$16:$F$215,"済")</f>
        <v>0</v>
      </c>
      <c r="M85" s="523">
        <f>SUMIFS('(①本体)'!EX$16:EX$215,'(①本体)'!$E$16:$E$215,"計画",'(①本体)'!$F$16:$F$215,"済")</f>
        <v>0</v>
      </c>
    </row>
    <row r="86" spans="2:13" ht="19.2" customHeight="1" x14ac:dyDescent="0.2">
      <c r="B86" s="746"/>
      <c r="C86" s="747"/>
      <c r="D86" s="722"/>
      <c r="E86" s="501" t="s">
        <v>296</v>
      </c>
      <c r="F86" s="217">
        <f>SUMIFS('(①本体)'!CI$16:CI$215,'(①本体)'!$E$16:$E$215,"計画",'(①本体)'!$F$16:$F$215,"事業中止")</f>
        <v>0</v>
      </c>
      <c r="G86" s="217">
        <f>SUMIFS('(①本体)'!CJ$16:CJ$215,'(①本体)'!$E$16:$E$215,"計画",'(①本体)'!$F$16:$F$215,"事業中止")</f>
        <v>0</v>
      </c>
      <c r="H86" s="217">
        <f>SUMIFS('(①本体)'!CK$16:CK$215,'(①本体)'!$E$16:$E$215,"計画",'(①本体)'!$F$16:$F$215,"事業中止")</f>
        <v>0</v>
      </c>
      <c r="I86" s="217">
        <f>SUMIFS('(①本体)'!CL$16:CL$215,'(①本体)'!$E$16:$E$215,"計画",'(①本体)'!$F$16:$F$215,"事業中止")</f>
        <v>0</v>
      </c>
      <c r="J86" s="217">
        <f>SUMIFS('(①本体)'!CM$16:CM$215,'(①本体)'!$E$16:$E$215,"計画",'(①本体)'!$F$16:$F$215,"事業中止")</f>
        <v>0</v>
      </c>
      <c r="K86" s="218">
        <f>SUMIFS('(①本体)'!CN$16:CN$215,'(①本体)'!$E$16:$E$215,"計画",'(①本体)'!$F$16:$F$215,"事業中止")</f>
        <v>0</v>
      </c>
      <c r="L86" s="219">
        <f>SUMIFS('(①本体)'!EW$16:EW$215,'(①本体)'!$E$16:$E$215,"計画",'(①本体)'!$F$16:$F$215,"事業中止")</f>
        <v>0</v>
      </c>
      <c r="M86" s="219">
        <f>SUMIFS('(①本体)'!EX$16:EX$215,'(①本体)'!$E$16:$E$215,"計画",'(①本体)'!$F$16:$F$215,"事業中止")</f>
        <v>0</v>
      </c>
    </row>
    <row r="87" spans="2:13" ht="19.2" customHeight="1" x14ac:dyDescent="0.2">
      <c r="B87" s="746"/>
      <c r="C87" s="747"/>
      <c r="D87" s="723" t="s">
        <v>271</v>
      </c>
      <c r="E87" s="506" t="s">
        <v>295</v>
      </c>
      <c r="F87" s="516">
        <f>SUM(F88:F89)</f>
        <v>0</v>
      </c>
      <c r="G87" s="516">
        <f t="shared" ref="G87:M87" si="18">SUM(G88:G89)</f>
        <v>0</v>
      </c>
      <c r="H87" s="516">
        <f t="shared" si="18"/>
        <v>0</v>
      </c>
      <c r="I87" s="516">
        <f t="shared" si="18"/>
        <v>0</v>
      </c>
      <c r="J87" s="516">
        <f t="shared" si="18"/>
        <v>0</v>
      </c>
      <c r="K87" s="517">
        <f t="shared" si="18"/>
        <v>0</v>
      </c>
      <c r="L87" s="518">
        <f t="shared" si="18"/>
        <v>0</v>
      </c>
      <c r="M87" s="518">
        <f t="shared" si="18"/>
        <v>0</v>
      </c>
    </row>
    <row r="88" spans="2:13" ht="19.2" customHeight="1" x14ac:dyDescent="0.2">
      <c r="B88" s="746"/>
      <c r="C88" s="747"/>
      <c r="D88" s="724"/>
      <c r="E88" s="492" t="s">
        <v>293</v>
      </c>
      <c r="F88" s="214">
        <f>SUMIFS('(①本体)'!CI$16:CI$215,'(①本体)'!$E$16:$E$215,"実績",'(①本体)'!$F$16:$F$215,"今回請求")</f>
        <v>0</v>
      </c>
      <c r="G88" s="214">
        <f>SUMIFS('(①本体)'!CJ$16:CJ$215,'(①本体)'!$E$16:$E$215,"実績",'(①本体)'!$F$16:$F$215,"今回請求")</f>
        <v>0</v>
      </c>
      <c r="H88" s="214">
        <f>SUMIFS('(①本体)'!CK$16:CK$215,'(①本体)'!$E$16:$E$215,"実績",'(①本体)'!$F$16:$F$215,"今回請求")</f>
        <v>0</v>
      </c>
      <c r="I88" s="214">
        <f>SUMIFS('(①本体)'!CL$16:CL$215,'(①本体)'!$E$16:$E$215,"実績",'(①本体)'!$F$16:$F$215,"今回請求")</f>
        <v>0</v>
      </c>
      <c r="J88" s="214">
        <f>SUMIFS('(①本体)'!CM$16:CM$215,'(①本体)'!$E$16:$E$215,"実績",'(①本体)'!$F$16:$F$215,"今回請求")</f>
        <v>0</v>
      </c>
      <c r="K88" s="215">
        <f>SUMIFS('(①本体)'!CN$16:CN$215,'(①本体)'!$E$16:$E$215,"実績",'(①本体)'!$F$16:$F$215,"今回請求")</f>
        <v>0</v>
      </c>
      <c r="L88" s="216">
        <f>SUMIFS('(①本体)'!EW$16:EW$215,'(①本体)'!$E$16:$E$215,"実績",'(①本体)'!$F$16:$F$215,"今回請求")</f>
        <v>0</v>
      </c>
      <c r="M88" s="216">
        <f>SUMIFS('(①本体)'!EX$16:EX$215,'(①本体)'!$E$16:$E$215,"実績",'(①本体)'!$F$16:$F$215,"今回請求")</f>
        <v>0</v>
      </c>
    </row>
    <row r="89" spans="2:13" ht="19.2" customHeight="1" x14ac:dyDescent="0.2">
      <c r="B89" s="748"/>
      <c r="C89" s="749"/>
      <c r="D89" s="725"/>
      <c r="E89" s="493" t="s">
        <v>294</v>
      </c>
      <c r="F89" s="211">
        <f>SUMIFS('(①本体)'!CI$16:CI$215,'(①本体)'!$E$16:$E$215,"実績",'(①本体)'!$F$16:$F$215,"済")</f>
        <v>0</v>
      </c>
      <c r="G89" s="211">
        <f>SUMIFS('(①本体)'!CJ$16:CJ$215,'(①本体)'!$E$16:$E$215,"実績",'(①本体)'!$F$16:$F$215,"済")</f>
        <v>0</v>
      </c>
      <c r="H89" s="211">
        <f>SUMIFS('(①本体)'!CK$16:CK$215,'(①本体)'!$E$16:$E$215,"実績",'(①本体)'!$F$16:$F$215,"済")</f>
        <v>0</v>
      </c>
      <c r="I89" s="211">
        <f>SUMIFS('(①本体)'!CL$16:CL$215,'(①本体)'!$E$16:$E$215,"実績",'(①本体)'!$F$16:$F$215,"済")</f>
        <v>0</v>
      </c>
      <c r="J89" s="211">
        <f>SUMIFS('(①本体)'!CM$16:CM$215,'(①本体)'!$E$16:$E$215,"実績",'(①本体)'!$F$16:$F$215,"済")</f>
        <v>0</v>
      </c>
      <c r="K89" s="212">
        <f>SUMIFS('(①本体)'!CN$16:CN$215,'(①本体)'!$E$16:$E$215,"実績",'(①本体)'!$F$16:$F$215,"済")</f>
        <v>0</v>
      </c>
      <c r="L89" s="213">
        <f>SUMIFS('(①本体)'!EW$16:EW$215,'(①本体)'!$E$16:$E$215,"実績",'(①本体)'!$F$16:$F$215,"済")</f>
        <v>0</v>
      </c>
      <c r="M89" s="213">
        <f>SUMIFS('(①本体)'!EX$16:EX$215,'(①本体)'!$E$16:$E$215,"実績",'(①本体)'!$F$16:$F$215,"済")</f>
        <v>0</v>
      </c>
    </row>
    <row r="90" spans="2:13" ht="19.2" customHeight="1" x14ac:dyDescent="0.2">
      <c r="B90" s="741" t="s">
        <v>282</v>
      </c>
      <c r="C90" s="723" t="s">
        <v>283</v>
      </c>
      <c r="D90" s="720" t="s">
        <v>290</v>
      </c>
      <c r="E90" s="502" t="s">
        <v>292</v>
      </c>
      <c r="F90" s="510">
        <f>+'(①本体)'!CP217</f>
        <v>0</v>
      </c>
      <c r="G90" s="510">
        <f>+'(①本体)'!CQ217</f>
        <v>0</v>
      </c>
      <c r="H90" s="510">
        <f>+'(①本体)'!CR217</f>
        <v>0</v>
      </c>
      <c r="I90" s="510">
        <f>+'(①本体)'!CS217</f>
        <v>0</v>
      </c>
      <c r="J90" s="510">
        <f>+'(①本体)'!CT217</f>
        <v>0</v>
      </c>
      <c r="K90" s="511">
        <f>+'(①本体)'!CU217</f>
        <v>0</v>
      </c>
      <c r="L90" s="512">
        <f>+'(①本体)'!EY217</f>
        <v>0</v>
      </c>
      <c r="M90" s="512">
        <f>+'(①本体)'!EZ217</f>
        <v>0</v>
      </c>
    </row>
    <row r="91" spans="2:13" ht="19.2" customHeight="1" x14ac:dyDescent="0.2">
      <c r="B91" s="742"/>
      <c r="C91" s="724"/>
      <c r="D91" s="721"/>
      <c r="E91" s="492" t="s">
        <v>293</v>
      </c>
      <c r="F91" s="214">
        <f>SUMIFS('(①本体)'!CP$16:CP$215,'(①本体)'!$E$16:$E$215,"計画",'(①本体)'!$F$16:$F$215,"今回請求")</f>
        <v>0</v>
      </c>
      <c r="G91" s="214">
        <f>SUMIFS('(①本体)'!CQ$16:CQ$215,'(①本体)'!$E$16:$E$215,"計画",'(①本体)'!$F$16:$F$215,"今回請求")</f>
        <v>0</v>
      </c>
      <c r="H91" s="214">
        <f>SUMIFS('(①本体)'!CR$16:CR$215,'(①本体)'!$E$16:$E$215,"計画",'(①本体)'!$F$16:$F$215,"今回請求")</f>
        <v>0</v>
      </c>
      <c r="I91" s="214">
        <f>SUMIFS('(①本体)'!CS$16:CS$215,'(①本体)'!$E$16:$E$215,"計画",'(①本体)'!$F$16:$F$215,"今回請求")</f>
        <v>0</v>
      </c>
      <c r="J91" s="214">
        <f>SUMIFS('(①本体)'!CT$16:CT$215,'(①本体)'!$E$16:$E$215,"計画",'(①本体)'!$F$16:$F$215,"今回請求")</f>
        <v>0</v>
      </c>
      <c r="K91" s="215">
        <f>SUMIFS('(①本体)'!CU$16:CU$215,'(①本体)'!$E$16:$E$215,"計画",'(①本体)'!$F$16:$F$215,"今回請求")</f>
        <v>0</v>
      </c>
      <c r="L91" s="216">
        <f>SUMIFS('(①本体)'!EY$16:EY$215,'(①本体)'!$E$16:$E$215,"計画",'(①本体)'!$F$16:$F$215,"今回請求")</f>
        <v>0</v>
      </c>
      <c r="M91" s="216">
        <f>SUMIFS('(①本体)'!EZ$16:EZ$215,'(①本体)'!$E$16:$E$215,"計画",'(①本体)'!$F$16:$F$215,"今回請求")</f>
        <v>0</v>
      </c>
    </row>
    <row r="92" spans="2:13" ht="19.2" customHeight="1" x14ac:dyDescent="0.2">
      <c r="B92" s="742"/>
      <c r="C92" s="724"/>
      <c r="D92" s="721"/>
      <c r="E92" s="520" t="s">
        <v>294</v>
      </c>
      <c r="F92" s="521">
        <f>SUMIFS('(①本体)'!CP$16:CP$215,'(①本体)'!$E$16:$E$215,"計画",'(①本体)'!$F$16:$F$215,"済")</f>
        <v>0</v>
      </c>
      <c r="G92" s="521">
        <f>SUMIFS('(①本体)'!CQ$16:CQ$215,'(①本体)'!$E$16:$E$215,"計画",'(①本体)'!$F$16:$F$215,"済")</f>
        <v>0</v>
      </c>
      <c r="H92" s="521">
        <f>SUMIFS('(①本体)'!CR$16:CR$215,'(①本体)'!$E$16:$E$215,"計画",'(①本体)'!$F$16:$F$215,"済")</f>
        <v>0</v>
      </c>
      <c r="I92" s="521">
        <f>SUMIFS('(①本体)'!CS$16:CS$215,'(①本体)'!$E$16:$E$215,"計画",'(①本体)'!$F$16:$F$215,"済")</f>
        <v>0</v>
      </c>
      <c r="J92" s="521">
        <f>SUMIFS('(①本体)'!CT$16:CT$215,'(①本体)'!$E$16:$E$215,"計画",'(①本体)'!$F$16:$F$215,"済")</f>
        <v>0</v>
      </c>
      <c r="K92" s="522">
        <f>SUMIFS('(①本体)'!CU$16:CU$215,'(①本体)'!$E$16:$E$215,"計画",'(①本体)'!$F$16:$F$215,"済")</f>
        <v>0</v>
      </c>
      <c r="L92" s="523">
        <f>SUMIFS('(①本体)'!EY$16:EY$215,'(①本体)'!$E$16:$E$215,"計画",'(①本体)'!$F$16:$F$215,"済")</f>
        <v>0</v>
      </c>
      <c r="M92" s="523">
        <f>SUMIFS('(①本体)'!EZ$16:EZ$215,'(①本体)'!$E$16:$E$215,"計画",'(①本体)'!$F$16:$F$215,"済")</f>
        <v>0</v>
      </c>
    </row>
    <row r="93" spans="2:13" ht="19.2" customHeight="1" x14ac:dyDescent="0.2">
      <c r="B93" s="742"/>
      <c r="C93" s="724"/>
      <c r="D93" s="722"/>
      <c r="E93" s="501" t="s">
        <v>296</v>
      </c>
      <c r="F93" s="217">
        <f>SUMIFS('(①本体)'!CP$16:CP$215,'(①本体)'!$E$16:$E$215,"計画",'(①本体)'!$F$16:$F$215,"事業中止")</f>
        <v>0</v>
      </c>
      <c r="G93" s="217">
        <f>SUMIFS('(①本体)'!CQ$16:CQ$215,'(①本体)'!$E$16:$E$215,"計画",'(①本体)'!$F$16:$F$215,"事業中止")</f>
        <v>0</v>
      </c>
      <c r="H93" s="217">
        <f>SUMIFS('(①本体)'!CR$16:CR$215,'(①本体)'!$E$16:$E$215,"計画",'(①本体)'!$F$16:$F$215,"事業中止")</f>
        <v>0</v>
      </c>
      <c r="I93" s="217">
        <f>SUMIFS('(①本体)'!CS$16:CS$215,'(①本体)'!$E$16:$E$215,"計画",'(①本体)'!$F$16:$F$215,"事業中止")</f>
        <v>0</v>
      </c>
      <c r="J93" s="217">
        <f>SUMIFS('(①本体)'!CT$16:CT$215,'(①本体)'!$E$16:$E$215,"計画",'(①本体)'!$F$16:$F$215,"事業中止")</f>
        <v>0</v>
      </c>
      <c r="K93" s="218">
        <f>SUMIFS('(①本体)'!CU$16:CU$215,'(①本体)'!$E$16:$E$215,"計画",'(①本体)'!$F$16:$F$215,"事業中止")</f>
        <v>0</v>
      </c>
      <c r="L93" s="219">
        <f>SUMIFS('(①本体)'!EY$16:EY$215,'(①本体)'!$E$16:$E$215,"計画",'(①本体)'!$F$16:$F$215,"事業中止")</f>
        <v>0</v>
      </c>
      <c r="M93" s="219">
        <f>SUMIFS('(①本体)'!EZ$16:EZ$215,'(①本体)'!$E$16:$E$215,"計画",'(①本体)'!$F$16:$F$215,"事業中止")</f>
        <v>0</v>
      </c>
    </row>
    <row r="94" spans="2:13" ht="19.2" customHeight="1" x14ac:dyDescent="0.2">
      <c r="B94" s="742"/>
      <c r="C94" s="724"/>
      <c r="D94" s="723" t="s">
        <v>271</v>
      </c>
      <c r="E94" s="506" t="s">
        <v>295</v>
      </c>
      <c r="F94" s="507">
        <f>SUM(F95:F96)</f>
        <v>0</v>
      </c>
      <c r="G94" s="507">
        <f t="shared" ref="G94:M94" si="19">SUM(G95:G96)</f>
        <v>0</v>
      </c>
      <c r="H94" s="507">
        <f t="shared" si="19"/>
        <v>0</v>
      </c>
      <c r="I94" s="507">
        <f t="shared" si="19"/>
        <v>0</v>
      </c>
      <c r="J94" s="507">
        <f t="shared" si="19"/>
        <v>0</v>
      </c>
      <c r="K94" s="508">
        <f t="shared" si="19"/>
        <v>0</v>
      </c>
      <c r="L94" s="509">
        <f t="shared" si="19"/>
        <v>0</v>
      </c>
      <c r="M94" s="509">
        <f t="shared" si="19"/>
        <v>0</v>
      </c>
    </row>
    <row r="95" spans="2:13" ht="19.2" customHeight="1" x14ac:dyDescent="0.2">
      <c r="B95" s="742"/>
      <c r="C95" s="724"/>
      <c r="D95" s="724"/>
      <c r="E95" s="492" t="s">
        <v>293</v>
      </c>
      <c r="F95" s="214">
        <f>SUMIFS('(①本体)'!CP$16:CP$215,'(①本体)'!$E$16:$E$215,"実績",'(①本体)'!$F$16:$F$215,"今回請求")</f>
        <v>0</v>
      </c>
      <c r="G95" s="214">
        <f>SUMIFS('(①本体)'!CQ$16:CQ$215,'(①本体)'!$E$16:$E$215,"実績",'(①本体)'!$F$16:$F$215,"今回請求")</f>
        <v>0</v>
      </c>
      <c r="H95" s="214">
        <f>SUMIFS('(①本体)'!CR$16:CR$215,'(①本体)'!$E$16:$E$215,"実績",'(①本体)'!$F$16:$F$215,"今回請求")</f>
        <v>0</v>
      </c>
      <c r="I95" s="214">
        <f>SUMIFS('(①本体)'!CS$16:CS$215,'(①本体)'!$E$16:$E$215,"実績",'(①本体)'!$F$16:$F$215,"今回請求")</f>
        <v>0</v>
      </c>
      <c r="J95" s="214">
        <f>SUMIFS('(①本体)'!CT$16:CT$215,'(①本体)'!$E$16:$E$215,"実績",'(①本体)'!$F$16:$F$215,"今回請求")</f>
        <v>0</v>
      </c>
      <c r="K95" s="215">
        <f>SUMIFS('(①本体)'!CU$16:CU$215,'(①本体)'!$E$16:$E$215,"実績",'(①本体)'!$F$16:$F$215,"今回請求")</f>
        <v>0</v>
      </c>
      <c r="L95" s="216">
        <f>SUMIFS('(①本体)'!EY$16:EY$215,'(①本体)'!$E$16:$E$215,"実績",'(①本体)'!$F$16:$F$215,"今回請求")</f>
        <v>0</v>
      </c>
      <c r="M95" s="216">
        <f>SUMIFS('(①本体)'!EZ$16:EZ$215,'(①本体)'!$E$16:$E$215,"実績",'(①本体)'!$F$16:$F$215,"今回請求")</f>
        <v>0</v>
      </c>
    </row>
    <row r="96" spans="2:13" ht="19.2" customHeight="1" x14ac:dyDescent="0.2">
      <c r="B96" s="742"/>
      <c r="C96" s="725"/>
      <c r="D96" s="725"/>
      <c r="E96" s="493" t="s">
        <v>294</v>
      </c>
      <c r="F96" s="211">
        <f>SUMIFS('(①本体)'!CP$16:CP$215,'(①本体)'!$E$16:$E$215,"実績",'(①本体)'!$F$16:$F$215,"済")</f>
        <v>0</v>
      </c>
      <c r="G96" s="211">
        <f>SUMIFS('(①本体)'!CQ$16:CQ$215,'(①本体)'!$E$16:$E$215,"実績",'(①本体)'!$F$16:$F$215,"済")</f>
        <v>0</v>
      </c>
      <c r="H96" s="211">
        <f>SUMIFS('(①本体)'!CR$16:CR$215,'(①本体)'!$E$16:$E$215,"実績",'(①本体)'!$F$16:$F$215,"済")</f>
        <v>0</v>
      </c>
      <c r="I96" s="211">
        <f>SUMIFS('(①本体)'!CS$16:CS$215,'(①本体)'!$E$16:$E$215,"実績",'(①本体)'!$F$16:$F$215,"済")</f>
        <v>0</v>
      </c>
      <c r="J96" s="211">
        <f>SUMIFS('(①本体)'!CT$16:CT$215,'(①本体)'!$E$16:$E$215,"実績",'(①本体)'!$F$16:$F$215,"済")</f>
        <v>0</v>
      </c>
      <c r="K96" s="212">
        <f>SUMIFS('(①本体)'!CU$16:CU$215,'(①本体)'!$E$16:$E$215,"実績",'(①本体)'!$F$16:$F$215,"済")</f>
        <v>0</v>
      </c>
      <c r="L96" s="213">
        <f>SUMIFS('(①本体)'!EY$16:EY$215,'(①本体)'!$E$16:$E$215,"実績",'(①本体)'!$F$16:$F$215,"済")</f>
        <v>0</v>
      </c>
      <c r="M96" s="213">
        <f>SUMIFS('(①本体)'!EZ$16:EZ$215,'(①本体)'!$E$16:$E$215,"実績",'(①本体)'!$F$16:$F$215,"済")</f>
        <v>0</v>
      </c>
    </row>
    <row r="97" spans="2:13" ht="19.2" customHeight="1" x14ac:dyDescent="0.2">
      <c r="B97" s="742"/>
      <c r="C97" s="723" t="s">
        <v>284</v>
      </c>
      <c r="D97" s="720" t="s">
        <v>290</v>
      </c>
      <c r="E97" s="502" t="s">
        <v>292</v>
      </c>
      <c r="F97" s="503">
        <f>+'(①本体)'!CW217</f>
        <v>0</v>
      </c>
      <c r="G97" s="503">
        <f>+'(①本体)'!CX217</f>
        <v>0</v>
      </c>
      <c r="H97" s="503">
        <f>+'(①本体)'!CY217</f>
        <v>0</v>
      </c>
      <c r="I97" s="503">
        <f>+'(①本体)'!CZ217</f>
        <v>0</v>
      </c>
      <c r="J97" s="503">
        <f>+'(①本体)'!DA217</f>
        <v>0</v>
      </c>
      <c r="K97" s="504">
        <f>+'(①本体)'!DB217</f>
        <v>0</v>
      </c>
      <c r="L97" s="505">
        <f>+'(①本体)'!FA217</f>
        <v>0</v>
      </c>
      <c r="M97" s="505">
        <f>+'(①本体)'!FB217</f>
        <v>0</v>
      </c>
    </row>
    <row r="98" spans="2:13" ht="19.2" customHeight="1" x14ac:dyDescent="0.2">
      <c r="B98" s="742"/>
      <c r="C98" s="724"/>
      <c r="D98" s="721"/>
      <c r="E98" s="492" t="s">
        <v>293</v>
      </c>
      <c r="F98" s="214">
        <f>SUMIFS('(①本体)'!CW$16:CW$215,'(①本体)'!$E$16:$E$215,"計画",'(①本体)'!$F$16:$F$215,"今回請求")</f>
        <v>0</v>
      </c>
      <c r="G98" s="214">
        <f>SUMIFS('(①本体)'!CX$16:CX$215,'(①本体)'!$E$16:$E$215,"計画",'(①本体)'!$F$16:$F$215,"今回請求")</f>
        <v>0</v>
      </c>
      <c r="H98" s="214">
        <f>SUMIFS('(①本体)'!CY$16:CY$215,'(①本体)'!$E$16:$E$215,"計画",'(①本体)'!$F$16:$F$215,"今回請求")</f>
        <v>0</v>
      </c>
      <c r="I98" s="214">
        <f>SUMIFS('(①本体)'!CZ$16:CZ$215,'(①本体)'!$E$16:$E$215,"計画",'(①本体)'!$F$16:$F$215,"今回請求")</f>
        <v>0</v>
      </c>
      <c r="J98" s="214">
        <f>SUMIFS('(①本体)'!DA$16:DA$215,'(①本体)'!$E$16:$E$215,"計画",'(①本体)'!$F$16:$F$215,"今回請求")</f>
        <v>0</v>
      </c>
      <c r="K98" s="215">
        <f>SUMIFS('(①本体)'!DB$16:DB$215,'(①本体)'!$E$16:$E$215,"計画",'(①本体)'!$F$16:$F$215,"今回請求")</f>
        <v>0</v>
      </c>
      <c r="L98" s="216">
        <f>SUMIFS('(①本体)'!FA$16:FA$215,'(①本体)'!$E$16:$E$215,"計画",'(①本体)'!$F$16:$F$215,"今回請求")</f>
        <v>0</v>
      </c>
      <c r="M98" s="216">
        <f>SUMIFS('(①本体)'!FB$16:FB$215,'(①本体)'!$E$16:$E$215,"計画",'(①本体)'!$F$16:$F$215,"今回請求")</f>
        <v>0</v>
      </c>
    </row>
    <row r="99" spans="2:13" ht="19.2" customHeight="1" x14ac:dyDescent="0.2">
      <c r="B99" s="742"/>
      <c r="C99" s="724"/>
      <c r="D99" s="721"/>
      <c r="E99" s="520" t="s">
        <v>294</v>
      </c>
      <c r="F99" s="521">
        <f>SUMIFS('(①本体)'!CW$16:CW$215,'(①本体)'!$E$16:$E$215,"計画",'(①本体)'!$F$16:$F$215,"済")</f>
        <v>0</v>
      </c>
      <c r="G99" s="521">
        <f>SUMIFS('(①本体)'!CX$16:CX$215,'(①本体)'!$E$16:$E$215,"計画",'(①本体)'!$F$16:$F$215,"済")</f>
        <v>0</v>
      </c>
      <c r="H99" s="521">
        <f>SUMIFS('(①本体)'!CY$16:CY$215,'(①本体)'!$E$16:$E$215,"計画",'(①本体)'!$F$16:$F$215,"済")</f>
        <v>0</v>
      </c>
      <c r="I99" s="521">
        <f>SUMIFS('(①本体)'!CZ$16:CZ$215,'(①本体)'!$E$16:$E$215,"計画",'(①本体)'!$F$16:$F$215,"済")</f>
        <v>0</v>
      </c>
      <c r="J99" s="521">
        <f>SUMIFS('(①本体)'!DA$16:DA$215,'(①本体)'!$E$16:$E$215,"計画",'(①本体)'!$F$16:$F$215,"済")</f>
        <v>0</v>
      </c>
      <c r="K99" s="522">
        <f>SUMIFS('(①本体)'!DB$16:DB$215,'(①本体)'!$E$16:$E$215,"計画",'(①本体)'!$F$16:$F$215,"済")</f>
        <v>0</v>
      </c>
      <c r="L99" s="523">
        <f>SUMIFS('(①本体)'!FA$16:FA$215,'(①本体)'!$E$16:$E$215,"計画",'(①本体)'!$F$16:$F$215,"済")</f>
        <v>0</v>
      </c>
      <c r="M99" s="523">
        <f>SUMIFS('(①本体)'!FB$16:FB$215,'(①本体)'!$E$16:$E$215,"計画",'(①本体)'!$F$16:$F$215,"済")</f>
        <v>0</v>
      </c>
    </row>
    <row r="100" spans="2:13" ht="19.2" customHeight="1" x14ac:dyDescent="0.2">
      <c r="B100" s="742"/>
      <c r="C100" s="724"/>
      <c r="D100" s="722"/>
      <c r="E100" s="501" t="s">
        <v>296</v>
      </c>
      <c r="F100" s="217">
        <f>SUMIFS('(①本体)'!CW$16:CW$215,'(①本体)'!$E$16:$E$215,"計画",'(①本体)'!$F$16:$F$215,"事業中止")</f>
        <v>0</v>
      </c>
      <c r="G100" s="217">
        <f>SUMIFS('(①本体)'!CX$16:CX$215,'(①本体)'!$E$16:$E$215,"計画",'(①本体)'!$F$16:$F$215,"事業中止")</f>
        <v>0</v>
      </c>
      <c r="H100" s="217">
        <f>SUMIFS('(①本体)'!CY$16:CY$215,'(①本体)'!$E$16:$E$215,"計画",'(①本体)'!$F$16:$F$215,"事業中止")</f>
        <v>0</v>
      </c>
      <c r="I100" s="217">
        <f>SUMIFS('(①本体)'!CZ$16:CZ$215,'(①本体)'!$E$16:$E$215,"計画",'(①本体)'!$F$16:$F$215,"事業中止")</f>
        <v>0</v>
      </c>
      <c r="J100" s="217">
        <f>SUMIFS('(①本体)'!DA$16:DA$215,'(①本体)'!$E$16:$E$215,"計画",'(①本体)'!$F$16:$F$215,"事業中止")</f>
        <v>0</v>
      </c>
      <c r="K100" s="218">
        <f>SUMIFS('(①本体)'!DB$16:DB$215,'(①本体)'!$E$16:$E$215,"計画",'(①本体)'!$F$16:$F$215,"事業中止")</f>
        <v>0</v>
      </c>
      <c r="L100" s="219">
        <f>SUMIFS('(①本体)'!FA$16:FA$215,'(①本体)'!$E$16:$E$215,"計画",'(①本体)'!$F$16:$F$215,"事業中止")</f>
        <v>0</v>
      </c>
      <c r="M100" s="219">
        <f>SUMIFS('(①本体)'!FB$16:FB$215,'(①本体)'!$E$16:$E$215,"計画",'(①本体)'!$F$16:$F$215,"事業中止")</f>
        <v>0</v>
      </c>
    </row>
    <row r="101" spans="2:13" ht="19.2" customHeight="1" x14ac:dyDescent="0.2">
      <c r="B101" s="742"/>
      <c r="C101" s="724"/>
      <c r="D101" s="723" t="s">
        <v>271</v>
      </c>
      <c r="E101" s="506" t="s">
        <v>295</v>
      </c>
      <c r="F101" s="516">
        <f>SUM(F102:F103)</f>
        <v>0</v>
      </c>
      <c r="G101" s="516">
        <f t="shared" ref="G101:M101" si="20">SUM(G102:G103)</f>
        <v>0</v>
      </c>
      <c r="H101" s="516">
        <f t="shared" si="20"/>
        <v>0</v>
      </c>
      <c r="I101" s="516">
        <f t="shared" si="20"/>
        <v>0</v>
      </c>
      <c r="J101" s="516">
        <f t="shared" si="20"/>
        <v>0</v>
      </c>
      <c r="K101" s="517">
        <f t="shared" si="20"/>
        <v>0</v>
      </c>
      <c r="L101" s="518">
        <f t="shared" si="20"/>
        <v>0</v>
      </c>
      <c r="M101" s="518">
        <f t="shared" si="20"/>
        <v>0</v>
      </c>
    </row>
    <row r="102" spans="2:13" ht="19.2" customHeight="1" x14ac:dyDescent="0.2">
      <c r="B102" s="742"/>
      <c r="C102" s="724"/>
      <c r="D102" s="724"/>
      <c r="E102" s="492" t="s">
        <v>293</v>
      </c>
      <c r="F102" s="214">
        <f>SUMIFS('(①本体)'!CW$16:CW$215,'(①本体)'!$E$16:$E$215,"実績",'(①本体)'!$F$16:$F$215,"今回請求")</f>
        <v>0</v>
      </c>
      <c r="G102" s="214">
        <f>SUMIFS('(①本体)'!CX$16:CX$215,'(①本体)'!$E$16:$E$215,"実績",'(①本体)'!$F$16:$F$215,"今回請求")</f>
        <v>0</v>
      </c>
      <c r="H102" s="214">
        <f>SUMIFS('(①本体)'!CY$16:CY$215,'(①本体)'!$E$16:$E$215,"実績",'(①本体)'!$F$16:$F$215,"今回請求")</f>
        <v>0</v>
      </c>
      <c r="I102" s="214">
        <f>SUMIFS('(①本体)'!CZ$16:CZ$215,'(①本体)'!$E$16:$E$215,"実績",'(①本体)'!$F$16:$F$215,"今回請求")</f>
        <v>0</v>
      </c>
      <c r="J102" s="214">
        <f>SUMIFS('(①本体)'!DA$16:DA$215,'(①本体)'!$E$16:$E$215,"実績",'(①本体)'!$F$16:$F$215,"今回請求")</f>
        <v>0</v>
      </c>
      <c r="K102" s="215">
        <f>SUMIFS('(①本体)'!DB$16:DB$215,'(①本体)'!$E$16:$E$215,"実績",'(①本体)'!$F$16:$F$215,"今回請求")</f>
        <v>0</v>
      </c>
      <c r="L102" s="216">
        <f>SUMIFS('(①本体)'!FA$16:FA$215,'(①本体)'!$E$16:$E$215,"実績",'(①本体)'!$F$16:$F$215,"今回請求")</f>
        <v>0</v>
      </c>
      <c r="M102" s="216">
        <f>SUMIFS('(①本体)'!FB$16:FB$215,'(①本体)'!$E$16:$E$215,"実績",'(①本体)'!$F$16:$F$215,"今回請求")</f>
        <v>0</v>
      </c>
    </row>
    <row r="103" spans="2:13" ht="19.2" customHeight="1" x14ac:dyDescent="0.2">
      <c r="B103" s="742"/>
      <c r="C103" s="725"/>
      <c r="D103" s="725"/>
      <c r="E103" s="493" t="s">
        <v>294</v>
      </c>
      <c r="F103" s="211">
        <f>SUMIFS('(①本体)'!CW$16:CW$215,'(①本体)'!$E$16:$E$215,"実績",'(①本体)'!$F$16:$F$215,"済")</f>
        <v>0</v>
      </c>
      <c r="G103" s="211">
        <f>SUMIFS('(①本体)'!CX$16:CX$215,'(①本体)'!$E$16:$E$215,"実績",'(①本体)'!$F$16:$F$215,"済")</f>
        <v>0</v>
      </c>
      <c r="H103" s="211">
        <f>SUMIFS('(①本体)'!CY$16:CY$215,'(①本体)'!$E$16:$E$215,"実績",'(①本体)'!$F$16:$F$215,"済")</f>
        <v>0</v>
      </c>
      <c r="I103" s="211">
        <f>SUMIFS('(①本体)'!CZ$16:CZ$215,'(①本体)'!$E$16:$E$215,"実績",'(①本体)'!$F$16:$F$215,"済")</f>
        <v>0</v>
      </c>
      <c r="J103" s="211">
        <f>SUMIFS('(①本体)'!DA$16:DA$215,'(①本体)'!$E$16:$E$215,"実績",'(①本体)'!$F$16:$F$215,"済")</f>
        <v>0</v>
      </c>
      <c r="K103" s="212">
        <f>SUMIFS('(①本体)'!DB$16:DB$215,'(①本体)'!$E$16:$E$215,"実績",'(①本体)'!$F$16:$F$215,"済")</f>
        <v>0</v>
      </c>
      <c r="L103" s="213">
        <f>SUMIFS('(①本体)'!FA$16:FA$215,'(①本体)'!$E$16:$E$215,"実績",'(①本体)'!$F$16:$F$215,"済")</f>
        <v>0</v>
      </c>
      <c r="M103" s="213">
        <f>SUMIFS('(①本体)'!FB$16:FB$215,'(①本体)'!$E$16:$E$215,"実績",'(①本体)'!$F$16:$F$215,"済")</f>
        <v>0</v>
      </c>
    </row>
    <row r="104" spans="2:13" ht="19.2" customHeight="1" x14ac:dyDescent="0.2">
      <c r="B104" s="742"/>
      <c r="C104" s="723" t="s">
        <v>285</v>
      </c>
      <c r="D104" s="720" t="s">
        <v>290</v>
      </c>
      <c r="E104" s="502" t="s">
        <v>292</v>
      </c>
      <c r="F104" s="510">
        <f>+'(①本体)'!DD217</f>
        <v>0</v>
      </c>
      <c r="G104" s="510">
        <f>+'(①本体)'!DE217</f>
        <v>0</v>
      </c>
      <c r="H104" s="510">
        <f>+'(①本体)'!DF217</f>
        <v>0</v>
      </c>
      <c r="I104" s="510">
        <f>+'(①本体)'!DG217</f>
        <v>0</v>
      </c>
      <c r="J104" s="510">
        <f>+'(①本体)'!DH217</f>
        <v>0</v>
      </c>
      <c r="K104" s="511">
        <f>+'(①本体)'!DI217</f>
        <v>0</v>
      </c>
      <c r="L104" s="512">
        <f>+'(①本体)'!FC217</f>
        <v>0</v>
      </c>
      <c r="M104" s="512">
        <f>+'(①本体)'!FD217</f>
        <v>0</v>
      </c>
    </row>
    <row r="105" spans="2:13" ht="19.2" customHeight="1" x14ac:dyDescent="0.2">
      <c r="B105" s="742"/>
      <c r="C105" s="724"/>
      <c r="D105" s="721"/>
      <c r="E105" s="492" t="s">
        <v>293</v>
      </c>
      <c r="F105" s="214">
        <f>SUMIFS('(①本体)'!DD$16:DD$215,'(①本体)'!$E$16:$E$215,"計画",'(①本体)'!$F$16:$F$215,"今回請求")</f>
        <v>0</v>
      </c>
      <c r="G105" s="214">
        <f>SUMIFS('(①本体)'!DE$16:DE$215,'(①本体)'!$E$16:$E$215,"計画",'(①本体)'!$F$16:$F$215,"今回請求")</f>
        <v>0</v>
      </c>
      <c r="H105" s="214">
        <f>SUMIFS('(①本体)'!DF$16:DF$215,'(①本体)'!$E$16:$E$215,"計画",'(①本体)'!$F$16:$F$215,"今回請求")</f>
        <v>0</v>
      </c>
      <c r="I105" s="214">
        <f>SUMIFS('(①本体)'!DG$16:DG$215,'(①本体)'!$E$16:$E$215,"計画",'(①本体)'!$F$16:$F$215,"今回請求")</f>
        <v>0</v>
      </c>
      <c r="J105" s="214">
        <f>SUMIFS('(①本体)'!DH$16:DH$215,'(①本体)'!$E$16:$E$215,"計画",'(①本体)'!$F$16:$F$215,"今回請求")</f>
        <v>0</v>
      </c>
      <c r="K105" s="215">
        <f>SUMIFS('(①本体)'!DI$16:DI$215,'(①本体)'!$E$16:$E$215,"計画",'(①本体)'!$F$16:$F$215,"今回請求")</f>
        <v>0</v>
      </c>
      <c r="L105" s="216">
        <f>SUMIFS('(①本体)'!FC$16:FC$215,'(①本体)'!$E$16:$E$215,"計画",'(①本体)'!$F$16:$F$215,"今回請求")</f>
        <v>0</v>
      </c>
      <c r="M105" s="216">
        <f>SUMIFS('(①本体)'!FD$16:FD$215,'(①本体)'!$E$16:$E$215,"計画",'(①本体)'!$F$16:$F$215,"今回請求")</f>
        <v>0</v>
      </c>
    </row>
    <row r="106" spans="2:13" ht="19.2" customHeight="1" x14ac:dyDescent="0.2">
      <c r="B106" s="742"/>
      <c r="C106" s="724"/>
      <c r="D106" s="721"/>
      <c r="E106" s="520" t="s">
        <v>294</v>
      </c>
      <c r="F106" s="521">
        <f>SUMIFS('(①本体)'!DD$16:DD$215,'(①本体)'!$E$16:$E$215,"計画",'(①本体)'!$F$16:$F$215,"済")</f>
        <v>0</v>
      </c>
      <c r="G106" s="521">
        <f>SUMIFS('(①本体)'!DE$16:DE$215,'(①本体)'!$E$16:$E$215,"計画",'(①本体)'!$F$16:$F$215,"済")</f>
        <v>0</v>
      </c>
      <c r="H106" s="521">
        <f>SUMIFS('(①本体)'!DF$16:DF$215,'(①本体)'!$E$16:$E$215,"計画",'(①本体)'!$F$16:$F$215,"済")</f>
        <v>0</v>
      </c>
      <c r="I106" s="521">
        <f>SUMIFS('(①本体)'!DG$16:DG$215,'(①本体)'!$E$16:$E$215,"計画",'(①本体)'!$F$16:$F$215,"済")</f>
        <v>0</v>
      </c>
      <c r="J106" s="521">
        <f>SUMIFS('(①本体)'!DH$16:DH$215,'(①本体)'!$E$16:$E$215,"計画",'(①本体)'!$F$16:$F$215,"済")</f>
        <v>0</v>
      </c>
      <c r="K106" s="522">
        <f>SUMIFS('(①本体)'!DI$16:DI$215,'(①本体)'!$E$16:$E$215,"計画",'(①本体)'!$F$16:$F$215,"済")</f>
        <v>0</v>
      </c>
      <c r="L106" s="523">
        <f>SUMIFS('(①本体)'!FC$16:FC$215,'(①本体)'!$E$16:$E$215,"計画",'(①本体)'!$F$16:$F$215,"済")</f>
        <v>0</v>
      </c>
      <c r="M106" s="523">
        <f>SUMIFS('(①本体)'!FD$16:FD$215,'(①本体)'!$E$16:$E$215,"計画",'(①本体)'!$F$16:$F$215,"済")</f>
        <v>0</v>
      </c>
    </row>
    <row r="107" spans="2:13" ht="19.2" customHeight="1" x14ac:dyDescent="0.2">
      <c r="B107" s="742"/>
      <c r="C107" s="724"/>
      <c r="D107" s="722"/>
      <c r="E107" s="501" t="s">
        <v>296</v>
      </c>
      <c r="F107" s="217">
        <f>SUMIFS('(①本体)'!DD$16:DD$215,'(①本体)'!$E$16:$E$215,"計画",'(①本体)'!$F$16:$F$215,"事業中止")</f>
        <v>0</v>
      </c>
      <c r="G107" s="217">
        <f>SUMIFS('(①本体)'!DE$16:DE$215,'(①本体)'!$E$16:$E$215,"計画",'(①本体)'!$F$16:$F$215,"事業中止")</f>
        <v>0</v>
      </c>
      <c r="H107" s="217">
        <f>SUMIFS('(①本体)'!DF$16:DF$215,'(①本体)'!$E$16:$E$215,"計画",'(①本体)'!$F$16:$F$215,"事業中止")</f>
        <v>0</v>
      </c>
      <c r="I107" s="217">
        <f>SUMIFS('(①本体)'!DG$16:DG$215,'(①本体)'!$E$16:$E$215,"計画",'(①本体)'!$F$16:$F$215,"事業中止")</f>
        <v>0</v>
      </c>
      <c r="J107" s="217">
        <f>SUMIFS('(①本体)'!DH$16:DH$215,'(①本体)'!$E$16:$E$215,"計画",'(①本体)'!$F$16:$F$215,"事業中止")</f>
        <v>0</v>
      </c>
      <c r="K107" s="218">
        <f>SUMIFS('(①本体)'!DI$16:DI$215,'(①本体)'!$E$16:$E$215,"計画",'(①本体)'!$F$16:$F$215,"事業中止")</f>
        <v>0</v>
      </c>
      <c r="L107" s="219">
        <f>SUMIFS('(①本体)'!FC$16:FC$215,'(①本体)'!$E$16:$E$215,"計画",'(①本体)'!$F$16:$F$215,"事業中止")</f>
        <v>0</v>
      </c>
      <c r="M107" s="219">
        <f>SUMIFS('(①本体)'!FD$16:FD$215,'(①本体)'!$E$16:$E$215,"計画",'(①本体)'!$F$16:$F$215,"事業中止")</f>
        <v>0</v>
      </c>
    </row>
    <row r="108" spans="2:13" ht="19.2" customHeight="1" x14ac:dyDescent="0.2">
      <c r="B108" s="742"/>
      <c r="C108" s="724"/>
      <c r="D108" s="723" t="s">
        <v>271</v>
      </c>
      <c r="E108" s="506" t="s">
        <v>295</v>
      </c>
      <c r="F108" s="507">
        <f>SUM(F109:F110)</f>
        <v>0</v>
      </c>
      <c r="G108" s="507">
        <f t="shared" ref="G108:M108" si="21">SUM(G109:G110)</f>
        <v>0</v>
      </c>
      <c r="H108" s="507">
        <f t="shared" si="21"/>
        <v>0</v>
      </c>
      <c r="I108" s="507">
        <f t="shared" si="21"/>
        <v>0</v>
      </c>
      <c r="J108" s="507">
        <f t="shared" si="21"/>
        <v>0</v>
      </c>
      <c r="K108" s="508">
        <f t="shared" si="21"/>
        <v>0</v>
      </c>
      <c r="L108" s="509">
        <f t="shared" si="21"/>
        <v>0</v>
      </c>
      <c r="M108" s="509">
        <f t="shared" si="21"/>
        <v>0</v>
      </c>
    </row>
    <row r="109" spans="2:13" ht="19.2" customHeight="1" x14ac:dyDescent="0.2">
      <c r="B109" s="742"/>
      <c r="C109" s="724"/>
      <c r="D109" s="724"/>
      <c r="E109" s="492" t="s">
        <v>293</v>
      </c>
      <c r="F109" s="214">
        <f>SUMIFS('(①本体)'!DD$16:DD$215,'(①本体)'!$E$16:$E$215,"実績",'(①本体)'!$F$16:$F$215,"今回請求")</f>
        <v>0</v>
      </c>
      <c r="G109" s="214">
        <f>SUMIFS('(①本体)'!DE$16:DE$215,'(①本体)'!$E$16:$E$215,"実績",'(①本体)'!$F$16:$F$215,"今回請求")</f>
        <v>0</v>
      </c>
      <c r="H109" s="214">
        <f>SUMIFS('(①本体)'!DF$16:DF$215,'(①本体)'!$E$16:$E$215,"実績",'(①本体)'!$F$16:$F$215,"今回請求")</f>
        <v>0</v>
      </c>
      <c r="I109" s="214">
        <f>SUMIFS('(①本体)'!DG$16:DG$215,'(①本体)'!$E$16:$E$215,"実績",'(①本体)'!$F$16:$F$215,"今回請求")</f>
        <v>0</v>
      </c>
      <c r="J109" s="214">
        <f>SUMIFS('(①本体)'!DH$16:DH$215,'(①本体)'!$E$16:$E$215,"実績",'(①本体)'!$F$16:$F$215,"今回請求")</f>
        <v>0</v>
      </c>
      <c r="K109" s="215">
        <f>SUMIFS('(①本体)'!DI$16:DI$215,'(①本体)'!$E$16:$E$215,"実績",'(①本体)'!$F$16:$F$215,"今回請求")</f>
        <v>0</v>
      </c>
      <c r="L109" s="216">
        <f>SUMIFS('(①本体)'!FC$16:FC$215,'(①本体)'!$E$16:$E$215,"実績",'(①本体)'!$F$16:$F$215,"今回請求")</f>
        <v>0</v>
      </c>
      <c r="M109" s="216">
        <f>SUMIFS('(①本体)'!FD$16:FD$215,'(①本体)'!$E$16:$E$215,"実績",'(①本体)'!$F$16:$F$215,"今回請求")</f>
        <v>0</v>
      </c>
    </row>
    <row r="110" spans="2:13" ht="19.2" customHeight="1" x14ac:dyDescent="0.2">
      <c r="B110" s="742"/>
      <c r="C110" s="725"/>
      <c r="D110" s="725"/>
      <c r="E110" s="493" t="s">
        <v>294</v>
      </c>
      <c r="F110" s="211">
        <f>SUMIFS('(①本体)'!DD$16:DD$215,'(①本体)'!$E$16:$E$215,"実績",'(①本体)'!$F$16:$F$215,"済")</f>
        <v>0</v>
      </c>
      <c r="G110" s="211">
        <f>SUMIFS('(①本体)'!DE$16:DE$215,'(①本体)'!$E$16:$E$215,"実績",'(①本体)'!$F$16:$F$215,"済")</f>
        <v>0</v>
      </c>
      <c r="H110" s="211">
        <f>SUMIFS('(①本体)'!DF$16:DF$215,'(①本体)'!$E$16:$E$215,"実績",'(①本体)'!$F$16:$F$215,"済")</f>
        <v>0</v>
      </c>
      <c r="I110" s="211">
        <f>SUMIFS('(①本体)'!DG$16:DG$215,'(①本体)'!$E$16:$E$215,"実績",'(①本体)'!$F$16:$F$215,"済")</f>
        <v>0</v>
      </c>
      <c r="J110" s="211">
        <f>SUMIFS('(①本体)'!DH$16:DH$215,'(①本体)'!$E$16:$E$215,"実績",'(①本体)'!$F$16:$F$215,"済")</f>
        <v>0</v>
      </c>
      <c r="K110" s="212">
        <f>SUMIFS('(①本体)'!DI$16:DI$215,'(①本体)'!$E$16:$E$215,"実績",'(①本体)'!$F$16:$F$215,"済")</f>
        <v>0</v>
      </c>
      <c r="L110" s="213">
        <f>SUMIFS('(①本体)'!FC$16:FC$215,'(①本体)'!$E$16:$E$215,"実績",'(①本体)'!$F$16:$F$215,"済")</f>
        <v>0</v>
      </c>
      <c r="M110" s="213">
        <f>SUMIFS('(①本体)'!FD$16:FD$215,'(①本体)'!$E$16:$E$215,"実績",'(①本体)'!$F$16:$F$215,"済")</f>
        <v>0</v>
      </c>
    </row>
    <row r="111" spans="2:13" ht="19.2" customHeight="1" x14ac:dyDescent="0.2">
      <c r="B111" s="742"/>
      <c r="C111" s="741" t="s">
        <v>273</v>
      </c>
      <c r="D111" s="720" t="s">
        <v>290</v>
      </c>
      <c r="E111" s="502" t="s">
        <v>292</v>
      </c>
      <c r="F111" s="503">
        <f>+F90+F97+F104</f>
        <v>0</v>
      </c>
      <c r="G111" s="503">
        <f t="shared" ref="G111:M112" si="22">+G90+G97+G104</f>
        <v>0</v>
      </c>
      <c r="H111" s="503">
        <f t="shared" si="22"/>
        <v>0</v>
      </c>
      <c r="I111" s="503">
        <f t="shared" si="22"/>
        <v>0</v>
      </c>
      <c r="J111" s="503">
        <f t="shared" si="22"/>
        <v>0</v>
      </c>
      <c r="K111" s="504">
        <f t="shared" si="22"/>
        <v>0</v>
      </c>
      <c r="L111" s="505">
        <f t="shared" si="22"/>
        <v>0</v>
      </c>
      <c r="M111" s="505">
        <f t="shared" si="22"/>
        <v>0</v>
      </c>
    </row>
    <row r="112" spans="2:13" ht="19.2" customHeight="1" x14ac:dyDescent="0.2">
      <c r="B112" s="742"/>
      <c r="C112" s="742"/>
      <c r="D112" s="721"/>
      <c r="E112" s="492" t="s">
        <v>293</v>
      </c>
      <c r="F112" s="214">
        <f>+F91+F98+F105</f>
        <v>0</v>
      </c>
      <c r="G112" s="214">
        <f t="shared" si="22"/>
        <v>0</v>
      </c>
      <c r="H112" s="214">
        <f t="shared" si="22"/>
        <v>0</v>
      </c>
      <c r="I112" s="214">
        <f t="shared" si="22"/>
        <v>0</v>
      </c>
      <c r="J112" s="214">
        <f t="shared" si="22"/>
        <v>0</v>
      </c>
      <c r="K112" s="215">
        <f t="shared" si="22"/>
        <v>0</v>
      </c>
      <c r="L112" s="216">
        <f t="shared" si="22"/>
        <v>0</v>
      </c>
      <c r="M112" s="216">
        <f t="shared" si="22"/>
        <v>0</v>
      </c>
    </row>
    <row r="113" spans="2:13" ht="19.2" customHeight="1" x14ac:dyDescent="0.2">
      <c r="B113" s="742"/>
      <c r="C113" s="742"/>
      <c r="D113" s="721"/>
      <c r="E113" s="520" t="s">
        <v>294</v>
      </c>
      <c r="F113" s="521">
        <f t="shared" ref="F113:F114" si="23">+F92+F99+F106</f>
        <v>0</v>
      </c>
      <c r="G113" s="521">
        <f t="shared" ref="G113:M113" si="24">+G92+G99+G106</f>
        <v>0</v>
      </c>
      <c r="H113" s="521">
        <f t="shared" si="24"/>
        <v>0</v>
      </c>
      <c r="I113" s="521">
        <f t="shared" si="24"/>
        <v>0</v>
      </c>
      <c r="J113" s="521">
        <f t="shared" si="24"/>
        <v>0</v>
      </c>
      <c r="K113" s="522">
        <f t="shared" si="24"/>
        <v>0</v>
      </c>
      <c r="L113" s="523">
        <f t="shared" si="24"/>
        <v>0</v>
      </c>
      <c r="M113" s="523">
        <f t="shared" si="24"/>
        <v>0</v>
      </c>
    </row>
    <row r="114" spans="2:13" ht="19.2" customHeight="1" x14ac:dyDescent="0.2">
      <c r="B114" s="742"/>
      <c r="C114" s="742"/>
      <c r="D114" s="722"/>
      <c r="E114" s="501" t="s">
        <v>296</v>
      </c>
      <c r="F114" s="217">
        <f t="shared" si="23"/>
        <v>0</v>
      </c>
      <c r="G114" s="217">
        <f t="shared" ref="G114:M114" si="25">+G93+G100+G107</f>
        <v>0</v>
      </c>
      <c r="H114" s="217">
        <f t="shared" si="25"/>
        <v>0</v>
      </c>
      <c r="I114" s="217">
        <f t="shared" si="25"/>
        <v>0</v>
      </c>
      <c r="J114" s="217">
        <f t="shared" si="25"/>
        <v>0</v>
      </c>
      <c r="K114" s="218">
        <f t="shared" si="25"/>
        <v>0</v>
      </c>
      <c r="L114" s="524">
        <f t="shared" si="25"/>
        <v>0</v>
      </c>
      <c r="M114" s="219">
        <f t="shared" si="25"/>
        <v>0</v>
      </c>
    </row>
    <row r="115" spans="2:13" ht="19.2" customHeight="1" x14ac:dyDescent="0.2">
      <c r="B115" s="742"/>
      <c r="C115" s="742"/>
      <c r="D115" s="723" t="s">
        <v>271</v>
      </c>
      <c r="E115" s="506" t="s">
        <v>295</v>
      </c>
      <c r="F115" s="516">
        <f>SUM(F116:F117)</f>
        <v>0</v>
      </c>
      <c r="G115" s="516">
        <f t="shared" ref="G115:M115" si="26">SUM(G116:G117)</f>
        <v>0</v>
      </c>
      <c r="H115" s="516">
        <f t="shared" si="26"/>
        <v>0</v>
      </c>
      <c r="I115" s="516">
        <f t="shared" si="26"/>
        <v>0</v>
      </c>
      <c r="J115" s="516">
        <f t="shared" si="26"/>
        <v>0</v>
      </c>
      <c r="K115" s="517">
        <f t="shared" si="26"/>
        <v>0</v>
      </c>
      <c r="L115" s="519">
        <f t="shared" si="26"/>
        <v>0</v>
      </c>
      <c r="M115" s="518">
        <f t="shared" si="26"/>
        <v>0</v>
      </c>
    </row>
    <row r="116" spans="2:13" ht="19.2" customHeight="1" x14ac:dyDescent="0.2">
      <c r="B116" s="742"/>
      <c r="C116" s="742"/>
      <c r="D116" s="724"/>
      <c r="E116" s="492" t="s">
        <v>293</v>
      </c>
      <c r="F116" s="214">
        <f t="shared" ref="F116:F117" si="27">+F95+F102+F109</f>
        <v>0</v>
      </c>
      <c r="G116" s="214">
        <f t="shared" ref="G116:M116" si="28">+G95+G102+G109</f>
        <v>0</v>
      </c>
      <c r="H116" s="214">
        <f t="shared" si="28"/>
        <v>0</v>
      </c>
      <c r="I116" s="214">
        <f t="shared" si="28"/>
        <v>0</v>
      </c>
      <c r="J116" s="214">
        <f t="shared" si="28"/>
        <v>0</v>
      </c>
      <c r="K116" s="215">
        <f t="shared" si="28"/>
        <v>0</v>
      </c>
      <c r="L116" s="216">
        <f t="shared" si="28"/>
        <v>0</v>
      </c>
      <c r="M116" s="216">
        <f t="shared" si="28"/>
        <v>0</v>
      </c>
    </row>
    <row r="117" spans="2:13" ht="19.2" customHeight="1" x14ac:dyDescent="0.2">
      <c r="B117" s="743"/>
      <c r="C117" s="743"/>
      <c r="D117" s="725"/>
      <c r="E117" s="493" t="s">
        <v>294</v>
      </c>
      <c r="F117" s="211">
        <f t="shared" si="27"/>
        <v>0</v>
      </c>
      <c r="G117" s="211">
        <f t="shared" ref="G117:M117" si="29">+G96+G103+G110</f>
        <v>0</v>
      </c>
      <c r="H117" s="211">
        <f t="shared" si="29"/>
        <v>0</v>
      </c>
      <c r="I117" s="211">
        <f t="shared" si="29"/>
        <v>0</v>
      </c>
      <c r="J117" s="211">
        <f t="shared" si="29"/>
        <v>0</v>
      </c>
      <c r="K117" s="212">
        <f t="shared" si="29"/>
        <v>0</v>
      </c>
      <c r="L117" s="213">
        <f t="shared" si="29"/>
        <v>0</v>
      </c>
      <c r="M117" s="213">
        <f t="shared" si="29"/>
        <v>0</v>
      </c>
    </row>
    <row r="118" spans="2:13" ht="19.2" customHeight="1" x14ac:dyDescent="0.2">
      <c r="B118" s="732" t="s">
        <v>286</v>
      </c>
      <c r="C118" s="738"/>
      <c r="D118" s="720" t="s">
        <v>290</v>
      </c>
      <c r="E118" s="502" t="s">
        <v>292</v>
      </c>
      <c r="F118" s="510">
        <f>+F27+F34+F69+F76+F83+F111</f>
        <v>0</v>
      </c>
      <c r="G118" s="510">
        <f t="shared" ref="G118:M119" si="30">+G27+G34+G69+G76+G83+G111</f>
        <v>0</v>
      </c>
      <c r="H118" s="510">
        <f t="shared" si="30"/>
        <v>0</v>
      </c>
      <c r="I118" s="510">
        <f t="shared" si="30"/>
        <v>0</v>
      </c>
      <c r="J118" s="510">
        <f t="shared" si="30"/>
        <v>0</v>
      </c>
      <c r="K118" s="511">
        <f t="shared" si="30"/>
        <v>0</v>
      </c>
      <c r="L118" s="511">
        <f t="shared" si="30"/>
        <v>0</v>
      </c>
      <c r="M118" s="510">
        <f t="shared" si="30"/>
        <v>0</v>
      </c>
    </row>
    <row r="119" spans="2:13" ht="19.2" customHeight="1" x14ac:dyDescent="0.2">
      <c r="B119" s="734"/>
      <c r="C119" s="739"/>
      <c r="D119" s="721"/>
      <c r="E119" s="492" t="s">
        <v>293</v>
      </c>
      <c r="F119" s="214">
        <f>+F28+F35+F70+F77+F84+F112</f>
        <v>0</v>
      </c>
      <c r="G119" s="214">
        <f t="shared" si="30"/>
        <v>0</v>
      </c>
      <c r="H119" s="214">
        <f t="shared" si="30"/>
        <v>0</v>
      </c>
      <c r="I119" s="214">
        <f t="shared" si="30"/>
        <v>0</v>
      </c>
      <c r="J119" s="214">
        <f t="shared" si="30"/>
        <v>0</v>
      </c>
      <c r="K119" s="215">
        <f t="shared" si="30"/>
        <v>0</v>
      </c>
      <c r="L119" s="216">
        <f t="shared" si="30"/>
        <v>0</v>
      </c>
      <c r="M119" s="216">
        <f t="shared" si="30"/>
        <v>0</v>
      </c>
    </row>
    <row r="120" spans="2:13" ht="19.2" customHeight="1" x14ac:dyDescent="0.2">
      <c r="B120" s="734"/>
      <c r="C120" s="739"/>
      <c r="D120" s="721"/>
      <c r="E120" s="520" t="s">
        <v>294</v>
      </c>
      <c r="F120" s="521">
        <f t="shared" ref="F120:M121" si="31">+F29+F36+F71+F78+F85+F113</f>
        <v>0</v>
      </c>
      <c r="G120" s="521">
        <f t="shared" si="31"/>
        <v>0</v>
      </c>
      <c r="H120" s="521">
        <f t="shared" si="31"/>
        <v>0</v>
      </c>
      <c r="I120" s="521">
        <f t="shared" si="31"/>
        <v>0</v>
      </c>
      <c r="J120" s="521">
        <f t="shared" si="31"/>
        <v>0</v>
      </c>
      <c r="K120" s="522">
        <f t="shared" si="31"/>
        <v>0</v>
      </c>
      <c r="L120" s="523">
        <f t="shared" si="31"/>
        <v>0</v>
      </c>
      <c r="M120" s="523">
        <f t="shared" si="31"/>
        <v>0</v>
      </c>
    </row>
    <row r="121" spans="2:13" ht="19.2" customHeight="1" x14ac:dyDescent="0.2">
      <c r="B121" s="734"/>
      <c r="C121" s="739"/>
      <c r="D121" s="722"/>
      <c r="E121" s="501" t="s">
        <v>296</v>
      </c>
      <c r="F121" s="217">
        <f t="shared" si="31"/>
        <v>0</v>
      </c>
      <c r="G121" s="217">
        <f t="shared" si="31"/>
        <v>0</v>
      </c>
      <c r="H121" s="217">
        <f t="shared" si="31"/>
        <v>0</v>
      </c>
      <c r="I121" s="217">
        <f t="shared" si="31"/>
        <v>0</v>
      </c>
      <c r="J121" s="217">
        <f t="shared" si="31"/>
        <v>0</v>
      </c>
      <c r="K121" s="218">
        <f t="shared" si="31"/>
        <v>0</v>
      </c>
      <c r="L121" s="524">
        <f t="shared" si="31"/>
        <v>0</v>
      </c>
      <c r="M121" s="219">
        <f t="shared" si="31"/>
        <v>0</v>
      </c>
    </row>
    <row r="122" spans="2:13" ht="19.2" customHeight="1" x14ac:dyDescent="0.2">
      <c r="B122" s="734"/>
      <c r="C122" s="739"/>
      <c r="D122" s="723" t="s">
        <v>271</v>
      </c>
      <c r="E122" s="506" t="s">
        <v>295</v>
      </c>
      <c r="F122" s="507">
        <f>SUM(F123:F124)</f>
        <v>0</v>
      </c>
      <c r="G122" s="507">
        <f t="shared" ref="G122:M122" si="32">SUM(G123:G124)</f>
        <v>0</v>
      </c>
      <c r="H122" s="507">
        <f t="shared" si="32"/>
        <v>0</v>
      </c>
      <c r="I122" s="507">
        <f t="shared" si="32"/>
        <v>0</v>
      </c>
      <c r="J122" s="507">
        <f t="shared" si="32"/>
        <v>0</v>
      </c>
      <c r="K122" s="508">
        <f t="shared" si="32"/>
        <v>0</v>
      </c>
      <c r="L122" s="508">
        <f t="shared" si="32"/>
        <v>0</v>
      </c>
      <c r="M122" s="507">
        <f t="shared" si="32"/>
        <v>0</v>
      </c>
    </row>
    <row r="123" spans="2:13" ht="19.2" customHeight="1" x14ac:dyDescent="0.2">
      <c r="B123" s="734"/>
      <c r="C123" s="739"/>
      <c r="D123" s="724"/>
      <c r="E123" s="492" t="s">
        <v>293</v>
      </c>
      <c r="F123" s="214">
        <f t="shared" ref="F123:M124" si="33">+F32+F39+F74+F81+F88+F116</f>
        <v>0</v>
      </c>
      <c r="G123" s="214">
        <f t="shared" si="33"/>
        <v>0</v>
      </c>
      <c r="H123" s="214">
        <f t="shared" si="33"/>
        <v>0</v>
      </c>
      <c r="I123" s="214">
        <f t="shared" si="33"/>
        <v>0</v>
      </c>
      <c r="J123" s="214">
        <f t="shared" si="33"/>
        <v>0</v>
      </c>
      <c r="K123" s="215">
        <f t="shared" si="33"/>
        <v>0</v>
      </c>
      <c r="L123" s="216">
        <f t="shared" si="33"/>
        <v>0</v>
      </c>
      <c r="M123" s="216">
        <f t="shared" si="33"/>
        <v>0</v>
      </c>
    </row>
    <row r="124" spans="2:13" ht="19.2" customHeight="1" x14ac:dyDescent="0.2">
      <c r="B124" s="736"/>
      <c r="C124" s="740"/>
      <c r="D124" s="725"/>
      <c r="E124" s="493" t="s">
        <v>294</v>
      </c>
      <c r="F124" s="211">
        <f t="shared" si="33"/>
        <v>0</v>
      </c>
      <c r="G124" s="211">
        <f t="shared" si="33"/>
        <v>0</v>
      </c>
      <c r="H124" s="211">
        <f t="shared" si="33"/>
        <v>0</v>
      </c>
      <c r="I124" s="211">
        <f t="shared" si="33"/>
        <v>0</v>
      </c>
      <c r="J124" s="211">
        <f t="shared" si="33"/>
        <v>0</v>
      </c>
      <c r="K124" s="212">
        <f t="shared" si="33"/>
        <v>0</v>
      </c>
      <c r="L124" s="213">
        <f t="shared" si="33"/>
        <v>0</v>
      </c>
      <c r="M124" s="213">
        <f t="shared" si="33"/>
        <v>0</v>
      </c>
    </row>
    <row r="125" spans="2:13" ht="19.2" customHeight="1" x14ac:dyDescent="0.2">
      <c r="B125" s="726" t="s">
        <v>291</v>
      </c>
      <c r="C125" s="727"/>
      <c r="D125" s="720" t="s">
        <v>290</v>
      </c>
      <c r="E125" s="502" t="s">
        <v>292</v>
      </c>
      <c r="F125" s="503">
        <f>+'(①本体)'!DW217</f>
        <v>0</v>
      </c>
      <c r="G125" s="503">
        <f>+'(①本体)'!DX217</f>
        <v>0</v>
      </c>
      <c r="H125" s="503">
        <f>+'(①本体)'!DY217</f>
        <v>0</v>
      </c>
      <c r="I125" s="503">
        <f>+'(①本体)'!DZ217</f>
        <v>0</v>
      </c>
      <c r="J125" s="503">
        <f>+'(①本体)'!EA217</f>
        <v>0</v>
      </c>
      <c r="K125" s="504">
        <f>+'(①本体)'!EB217</f>
        <v>0</v>
      </c>
      <c r="L125" s="505">
        <f>+'(①本体)'!FG217</f>
        <v>0</v>
      </c>
      <c r="M125" s="505">
        <f>+'(①本体)'!FH217</f>
        <v>0</v>
      </c>
    </row>
    <row r="126" spans="2:13" ht="19.2" customHeight="1" x14ac:dyDescent="0.2">
      <c r="B126" s="728"/>
      <c r="C126" s="729"/>
      <c r="D126" s="721"/>
      <c r="E126" s="492" t="s">
        <v>293</v>
      </c>
      <c r="F126" s="214">
        <f>SUMIFS('(①本体)'!DW$16:DW$215,'(①本体)'!$E$16:$E$215,"計画",'(①本体)'!$F$16:$F$215,"今回請求")</f>
        <v>0</v>
      </c>
      <c r="G126" s="214">
        <f>SUMIFS('(①本体)'!DX$16:DX$215,'(①本体)'!$E$16:$E$215,"計画",'(①本体)'!$F$16:$F$215,"今回請求")</f>
        <v>0</v>
      </c>
      <c r="H126" s="214">
        <f>SUMIFS('(①本体)'!DY$16:DY$215,'(①本体)'!$E$16:$E$215,"計画",'(①本体)'!$F$16:$F$215,"今回請求")</f>
        <v>0</v>
      </c>
      <c r="I126" s="214">
        <f>SUMIFS('(①本体)'!DZ$16:DZ$215,'(①本体)'!$E$16:$E$215,"計画",'(①本体)'!$F$16:$F$215,"今回請求")</f>
        <v>0</v>
      </c>
      <c r="J126" s="214">
        <f>SUMIFS('(①本体)'!EA$16:EA$215,'(①本体)'!$E$16:$E$215,"計画",'(①本体)'!$F$16:$F$215,"今回請求")</f>
        <v>0</v>
      </c>
      <c r="K126" s="215">
        <f>SUMIFS('(①本体)'!EB$16:EB$215,'(①本体)'!$E$16:$E$215,"計画",'(①本体)'!$F$16:$F$215,"今回請求")</f>
        <v>0</v>
      </c>
      <c r="L126" s="216">
        <f>SUMIFS('(①本体)'!FG$16:FG$215,'(①本体)'!$E$16:$E$215,"計画",'(①本体)'!$F$16:$F$215,"今回請求")</f>
        <v>0</v>
      </c>
      <c r="M126" s="216">
        <f>SUMIFS('(①本体)'!FH$16:FH$215,'(①本体)'!$E$16:$E$215,"計画",'(①本体)'!$F$16:$F$215,"今回請求")</f>
        <v>0</v>
      </c>
    </row>
    <row r="127" spans="2:13" ht="19.2" customHeight="1" x14ac:dyDescent="0.2">
      <c r="B127" s="728"/>
      <c r="C127" s="729"/>
      <c r="D127" s="721"/>
      <c r="E127" s="520" t="s">
        <v>294</v>
      </c>
      <c r="F127" s="521">
        <f>SUMIFS('(①本体)'!DW$16:DW$215,'(①本体)'!$E$16:$E$215,"計画",'(①本体)'!$F$16:$F$215,"済")</f>
        <v>0</v>
      </c>
      <c r="G127" s="521">
        <f>SUMIFS('(①本体)'!DX$16:DX$215,'(①本体)'!$E$16:$E$215,"計画",'(①本体)'!$F$16:$F$215,"済")</f>
        <v>0</v>
      </c>
      <c r="H127" s="521">
        <f>SUMIFS('(①本体)'!DY$16:DY$215,'(①本体)'!$E$16:$E$215,"計画",'(①本体)'!$F$16:$F$215,"済")</f>
        <v>0</v>
      </c>
      <c r="I127" s="521">
        <f>SUMIFS('(①本体)'!DZ$16:DZ$215,'(①本体)'!$E$16:$E$215,"計画",'(①本体)'!$F$16:$F$215,"済")</f>
        <v>0</v>
      </c>
      <c r="J127" s="521">
        <f>SUMIFS('(①本体)'!EA$16:EA$215,'(①本体)'!$E$16:$E$215,"計画",'(①本体)'!$F$16:$F$215,"済")</f>
        <v>0</v>
      </c>
      <c r="K127" s="522">
        <f>SUMIFS('(①本体)'!EB$16:EB$215,'(①本体)'!$E$16:$E$215,"計画",'(①本体)'!$F$16:$F$215,"済")</f>
        <v>0</v>
      </c>
      <c r="L127" s="523">
        <f>SUMIFS('(①本体)'!FG$16:FG$215,'(①本体)'!$E$16:$E$215,"計画",'(①本体)'!$F$16:$F$215,"済")</f>
        <v>0</v>
      </c>
      <c r="M127" s="523">
        <f>SUMIFS('(①本体)'!FH$16:FH$215,'(①本体)'!$E$16:$E$215,"計画",'(①本体)'!$F$16:$F$215,"済")</f>
        <v>0</v>
      </c>
    </row>
    <row r="128" spans="2:13" ht="19.2" customHeight="1" x14ac:dyDescent="0.2">
      <c r="B128" s="728"/>
      <c r="C128" s="729"/>
      <c r="D128" s="722"/>
      <c r="E128" s="501" t="s">
        <v>296</v>
      </c>
      <c r="F128" s="217">
        <f>SUMIFS('(①本体)'!DW$16:DW$215,'(①本体)'!$E$16:$E$215,"計画",'(①本体)'!$F$16:$F$215,"事業中止")</f>
        <v>0</v>
      </c>
      <c r="G128" s="217">
        <f>SUMIFS('(①本体)'!DX$16:DX$215,'(①本体)'!$E$16:$E$215,"計画",'(①本体)'!$F$16:$F$215,"事業中止")</f>
        <v>0</v>
      </c>
      <c r="H128" s="217">
        <f>SUMIFS('(①本体)'!DY$16:DY$215,'(①本体)'!$E$16:$E$215,"計画",'(①本体)'!$F$16:$F$215,"事業中止")</f>
        <v>0</v>
      </c>
      <c r="I128" s="217">
        <f>SUMIFS('(①本体)'!DZ$16:DZ$215,'(①本体)'!$E$16:$E$215,"計画",'(①本体)'!$F$16:$F$215,"事業中止")</f>
        <v>0</v>
      </c>
      <c r="J128" s="217">
        <f>SUMIFS('(①本体)'!EA$16:EA$215,'(①本体)'!$E$16:$E$215,"計画",'(①本体)'!$F$16:$F$215,"事業中止")</f>
        <v>0</v>
      </c>
      <c r="K128" s="218">
        <f>SUMIFS('(①本体)'!EB$16:EB$215,'(①本体)'!$E$16:$E$215,"計画",'(①本体)'!$F$16:$F$215,"事業中止")</f>
        <v>0</v>
      </c>
      <c r="L128" s="524">
        <f>SUMIFS('(①本体)'!FG$16:FG$215,'(①本体)'!$E$16:$E$215,"計画",'(①本体)'!$F$16:$F$215,"事業中止")</f>
        <v>0</v>
      </c>
      <c r="M128" s="219">
        <f>SUMIFS('(①本体)'!FH$16:FH$215,'(①本体)'!$E$16:$E$215,"計画",'(①本体)'!$F$16:$F$215,"事業中止")</f>
        <v>0</v>
      </c>
    </row>
    <row r="129" spans="2:13" ht="19.2" customHeight="1" x14ac:dyDescent="0.2">
      <c r="B129" s="728"/>
      <c r="C129" s="729"/>
      <c r="D129" s="723" t="s">
        <v>271</v>
      </c>
      <c r="E129" s="506" t="s">
        <v>295</v>
      </c>
      <c r="F129" s="516">
        <f>SUM(F130:F131)</f>
        <v>0</v>
      </c>
      <c r="G129" s="516">
        <f t="shared" ref="G129:M129" si="34">SUM(G130:G131)</f>
        <v>0</v>
      </c>
      <c r="H129" s="516">
        <f t="shared" si="34"/>
        <v>0</v>
      </c>
      <c r="I129" s="516">
        <f t="shared" si="34"/>
        <v>0</v>
      </c>
      <c r="J129" s="516">
        <f t="shared" si="34"/>
        <v>0</v>
      </c>
      <c r="K129" s="517">
        <f t="shared" si="34"/>
        <v>0</v>
      </c>
      <c r="L129" s="519">
        <f t="shared" si="34"/>
        <v>0</v>
      </c>
      <c r="M129" s="518">
        <f t="shared" si="34"/>
        <v>0</v>
      </c>
    </row>
    <row r="130" spans="2:13" ht="19.2" customHeight="1" x14ac:dyDescent="0.2">
      <c r="B130" s="728"/>
      <c r="C130" s="729"/>
      <c r="D130" s="724"/>
      <c r="E130" s="492" t="s">
        <v>293</v>
      </c>
      <c r="F130" s="214">
        <f>SUMIFS('(①本体)'!DW$16:DW$215,'(①本体)'!$E$16:$E$215,"実績",'(①本体)'!$F$16:$F$215,"今回請求")</f>
        <v>0</v>
      </c>
      <c r="G130" s="214">
        <f>SUMIFS('(①本体)'!DX$16:DX$215,'(①本体)'!$E$16:$E$215,"実績",'(①本体)'!$F$16:$F$215,"今回請求")</f>
        <v>0</v>
      </c>
      <c r="H130" s="214">
        <f>SUMIFS('(①本体)'!DY$16:DY$215,'(①本体)'!$E$16:$E$215,"実績",'(①本体)'!$F$16:$F$215,"今回請求")</f>
        <v>0</v>
      </c>
      <c r="I130" s="214">
        <f>SUMIFS('(①本体)'!DZ$16:DZ$215,'(①本体)'!$E$16:$E$215,"実績",'(①本体)'!$F$16:$F$215,"今回請求")</f>
        <v>0</v>
      </c>
      <c r="J130" s="214">
        <f>SUMIFS('(①本体)'!EA$16:EA$215,'(①本体)'!$E$16:$E$215,"実績",'(①本体)'!$F$16:$F$215,"今回請求")</f>
        <v>0</v>
      </c>
      <c r="K130" s="215">
        <f>SUMIFS('(①本体)'!EB$16:EB$215,'(①本体)'!$E$16:$E$215,"実績",'(①本体)'!$F$16:$F$215,"今回請求")</f>
        <v>0</v>
      </c>
      <c r="L130" s="216">
        <f>SUMIFS('(①本体)'!FG$16:FG$215,'(①本体)'!$E$16:$E$215,"実績",'(①本体)'!$F$16:$F$215,"今回請求")</f>
        <v>0</v>
      </c>
      <c r="M130" s="216">
        <f>SUMIFS('(①本体)'!FH$16:FH$215,'(①本体)'!$E$16:$E$215,"実績",'(①本体)'!$F$16:$F$215,"今回請求")</f>
        <v>0</v>
      </c>
    </row>
    <row r="131" spans="2:13" ht="19.2" customHeight="1" x14ac:dyDescent="0.2">
      <c r="B131" s="730"/>
      <c r="C131" s="731"/>
      <c r="D131" s="725"/>
      <c r="E131" s="493" t="s">
        <v>294</v>
      </c>
      <c r="F131" s="211">
        <f>SUMIFS('(①本体)'!DW$16:DW$215,'(①本体)'!$E$16:$E$215,"実績",'(①本体)'!$F$16:$F$215,"済")</f>
        <v>0</v>
      </c>
      <c r="G131" s="211">
        <f>SUMIFS('(①本体)'!DX$16:DX$215,'(①本体)'!$E$16:$E$215,"実績",'(①本体)'!$F$16:$F$215,"済")</f>
        <v>0</v>
      </c>
      <c r="H131" s="211">
        <f>SUMIFS('(①本体)'!DY$16:DY$215,'(①本体)'!$E$16:$E$215,"実績",'(①本体)'!$F$16:$F$215,"済")</f>
        <v>0</v>
      </c>
      <c r="I131" s="211">
        <f>SUMIFS('(①本体)'!DZ$16:DZ$215,'(①本体)'!$E$16:$E$215,"実績",'(①本体)'!$F$16:$F$215,"済")</f>
        <v>0</v>
      </c>
      <c r="J131" s="211">
        <f>SUMIFS('(①本体)'!EA$16:EA$215,'(①本体)'!$E$16:$E$215,"実績",'(①本体)'!$F$16:$F$215,"済")</f>
        <v>0</v>
      </c>
      <c r="K131" s="212">
        <f>SUMIFS('(①本体)'!EB$16:EB$215,'(①本体)'!$E$16:$E$215,"実績",'(①本体)'!$F$16:$F$215,"済")</f>
        <v>0</v>
      </c>
      <c r="L131" s="213">
        <f>SUMIFS('(①本体)'!FG$16:FG$215,'(①本体)'!$E$16:$E$215,"実績",'(①本体)'!$F$16:$F$215,"済")</f>
        <v>0</v>
      </c>
      <c r="M131" s="213">
        <f>SUMIFS('(①本体)'!FH$16:FH$215,'(①本体)'!$E$16:$E$215,"実績",'(①本体)'!$F$16:$F$215,"済")</f>
        <v>0</v>
      </c>
    </row>
    <row r="132" spans="2:13" ht="19.2" customHeight="1" x14ac:dyDescent="0.2">
      <c r="B132" s="732" t="s">
        <v>287</v>
      </c>
      <c r="C132" s="733"/>
      <c r="D132" s="720" t="s">
        <v>290</v>
      </c>
      <c r="E132" s="502" t="s">
        <v>292</v>
      </c>
      <c r="F132" s="510">
        <f>+F118+F125</f>
        <v>0</v>
      </c>
      <c r="G132" s="510">
        <f t="shared" ref="G132:M133" si="35">+G118+G125</f>
        <v>0</v>
      </c>
      <c r="H132" s="510">
        <f t="shared" si="35"/>
        <v>0</v>
      </c>
      <c r="I132" s="510">
        <f t="shared" si="35"/>
        <v>0</v>
      </c>
      <c r="J132" s="510">
        <f t="shared" si="35"/>
        <v>0</v>
      </c>
      <c r="K132" s="510">
        <f t="shared" si="35"/>
        <v>0</v>
      </c>
      <c r="L132" s="510">
        <f t="shared" si="35"/>
        <v>0</v>
      </c>
      <c r="M132" s="510">
        <f t="shared" si="35"/>
        <v>0</v>
      </c>
    </row>
    <row r="133" spans="2:13" ht="19.2" customHeight="1" x14ac:dyDescent="0.2">
      <c r="B133" s="734"/>
      <c r="C133" s="735"/>
      <c r="D133" s="721"/>
      <c r="E133" s="492" t="s">
        <v>293</v>
      </c>
      <c r="F133" s="214">
        <f>+F119+F126</f>
        <v>0</v>
      </c>
      <c r="G133" s="214">
        <f t="shared" si="35"/>
        <v>0</v>
      </c>
      <c r="H133" s="214">
        <f t="shared" si="35"/>
        <v>0</v>
      </c>
      <c r="I133" s="214">
        <f t="shared" si="35"/>
        <v>0</v>
      </c>
      <c r="J133" s="214">
        <f t="shared" si="35"/>
        <v>0</v>
      </c>
      <c r="K133" s="215">
        <f t="shared" si="35"/>
        <v>0</v>
      </c>
      <c r="L133" s="216">
        <f t="shared" si="35"/>
        <v>0</v>
      </c>
      <c r="M133" s="216">
        <f t="shared" si="35"/>
        <v>0</v>
      </c>
    </row>
    <row r="134" spans="2:13" ht="19.2" customHeight="1" x14ac:dyDescent="0.2">
      <c r="B134" s="734"/>
      <c r="C134" s="735"/>
      <c r="D134" s="721"/>
      <c r="E134" s="520" t="s">
        <v>294</v>
      </c>
      <c r="F134" s="521">
        <f t="shared" ref="F134:M135" si="36">+F120+F127</f>
        <v>0</v>
      </c>
      <c r="G134" s="521">
        <f t="shared" si="36"/>
        <v>0</v>
      </c>
      <c r="H134" s="521">
        <f t="shared" si="36"/>
        <v>0</v>
      </c>
      <c r="I134" s="521">
        <f t="shared" si="36"/>
        <v>0</v>
      </c>
      <c r="J134" s="521">
        <f t="shared" si="36"/>
        <v>0</v>
      </c>
      <c r="K134" s="522">
        <f t="shared" si="36"/>
        <v>0</v>
      </c>
      <c r="L134" s="523">
        <f t="shared" si="36"/>
        <v>0</v>
      </c>
      <c r="M134" s="523">
        <f t="shared" si="36"/>
        <v>0</v>
      </c>
    </row>
    <row r="135" spans="2:13" ht="19.2" customHeight="1" x14ac:dyDescent="0.2">
      <c r="B135" s="734"/>
      <c r="C135" s="735"/>
      <c r="D135" s="722"/>
      <c r="E135" s="501" t="s">
        <v>296</v>
      </c>
      <c r="F135" s="217">
        <f t="shared" si="36"/>
        <v>0</v>
      </c>
      <c r="G135" s="217">
        <f t="shared" si="36"/>
        <v>0</v>
      </c>
      <c r="H135" s="217">
        <f t="shared" si="36"/>
        <v>0</v>
      </c>
      <c r="I135" s="217">
        <f t="shared" si="36"/>
        <v>0</v>
      </c>
      <c r="J135" s="217">
        <f t="shared" si="36"/>
        <v>0</v>
      </c>
      <c r="K135" s="218">
        <f t="shared" si="36"/>
        <v>0</v>
      </c>
      <c r="L135" s="219">
        <f t="shared" si="36"/>
        <v>0</v>
      </c>
      <c r="M135" s="219">
        <f t="shared" si="36"/>
        <v>0</v>
      </c>
    </row>
    <row r="136" spans="2:13" ht="19.2" customHeight="1" x14ac:dyDescent="0.2">
      <c r="B136" s="734"/>
      <c r="C136" s="735"/>
      <c r="D136" s="723" t="s">
        <v>271</v>
      </c>
      <c r="E136" s="506" t="s">
        <v>295</v>
      </c>
      <c r="F136" s="507">
        <f>SUM(F137:F138)</f>
        <v>0</v>
      </c>
      <c r="G136" s="507">
        <f t="shared" ref="G136:M136" si="37">SUM(G137:G138)</f>
        <v>0</v>
      </c>
      <c r="H136" s="507">
        <f t="shared" si="37"/>
        <v>0</v>
      </c>
      <c r="I136" s="507">
        <f t="shared" si="37"/>
        <v>0</v>
      </c>
      <c r="J136" s="507">
        <f t="shared" si="37"/>
        <v>0</v>
      </c>
      <c r="K136" s="507">
        <f t="shared" si="37"/>
        <v>0</v>
      </c>
      <c r="L136" s="507">
        <f t="shared" si="37"/>
        <v>0</v>
      </c>
      <c r="M136" s="507">
        <f t="shared" si="37"/>
        <v>0</v>
      </c>
    </row>
    <row r="137" spans="2:13" ht="19.2" customHeight="1" x14ac:dyDescent="0.2">
      <c r="B137" s="734"/>
      <c r="C137" s="735"/>
      <c r="D137" s="724"/>
      <c r="E137" s="492" t="s">
        <v>293</v>
      </c>
      <c r="F137" s="214">
        <f t="shared" ref="F137:M138" si="38">+F123+F130</f>
        <v>0</v>
      </c>
      <c r="G137" s="214">
        <f t="shared" si="38"/>
        <v>0</v>
      </c>
      <c r="H137" s="214">
        <f t="shared" si="38"/>
        <v>0</v>
      </c>
      <c r="I137" s="214">
        <f t="shared" si="38"/>
        <v>0</v>
      </c>
      <c r="J137" s="214">
        <f t="shared" si="38"/>
        <v>0</v>
      </c>
      <c r="K137" s="215">
        <f t="shared" si="38"/>
        <v>0</v>
      </c>
      <c r="L137" s="216">
        <f t="shared" si="38"/>
        <v>0</v>
      </c>
      <c r="M137" s="216">
        <f t="shared" si="38"/>
        <v>0</v>
      </c>
    </row>
    <row r="138" spans="2:13" ht="19.2" customHeight="1" x14ac:dyDescent="0.2">
      <c r="B138" s="736"/>
      <c r="C138" s="737"/>
      <c r="D138" s="725"/>
      <c r="E138" s="493" t="s">
        <v>294</v>
      </c>
      <c r="F138" s="211">
        <f t="shared" si="38"/>
        <v>0</v>
      </c>
      <c r="G138" s="211">
        <f t="shared" si="38"/>
        <v>0</v>
      </c>
      <c r="H138" s="211">
        <f t="shared" si="38"/>
        <v>0</v>
      </c>
      <c r="I138" s="211">
        <f t="shared" si="38"/>
        <v>0</v>
      </c>
      <c r="J138" s="211">
        <f t="shared" si="38"/>
        <v>0</v>
      </c>
      <c r="K138" s="212">
        <f t="shared" si="38"/>
        <v>0</v>
      </c>
      <c r="L138" s="213">
        <f t="shared" si="38"/>
        <v>0</v>
      </c>
      <c r="M138" s="213">
        <f t="shared" si="38"/>
        <v>0</v>
      </c>
    </row>
  </sheetData>
  <mergeCells count="66">
    <mergeCell ref="G3:H3"/>
    <mergeCell ref="F10:F12"/>
    <mergeCell ref="C6:F6"/>
    <mergeCell ref="C7:F7"/>
    <mergeCell ref="D17:D19"/>
    <mergeCell ref="C13:C19"/>
    <mergeCell ref="D13:D16"/>
    <mergeCell ref="B34:C40"/>
    <mergeCell ref="D45:D47"/>
    <mergeCell ref="C41:C47"/>
    <mergeCell ref="B41:B75"/>
    <mergeCell ref="L10:M10"/>
    <mergeCell ref="H10:H11"/>
    <mergeCell ref="G10:G11"/>
    <mergeCell ref="B10:C12"/>
    <mergeCell ref="I10:K10"/>
    <mergeCell ref="C20:C26"/>
    <mergeCell ref="D24:D26"/>
    <mergeCell ref="D31:D33"/>
    <mergeCell ref="C27:C33"/>
    <mergeCell ref="B13:B33"/>
    <mergeCell ref="D52:D54"/>
    <mergeCell ref="C48:C54"/>
    <mergeCell ref="D59:D61"/>
    <mergeCell ref="C55:C61"/>
    <mergeCell ref="D55:D58"/>
    <mergeCell ref="D66:D68"/>
    <mergeCell ref="C62:C68"/>
    <mergeCell ref="D73:D75"/>
    <mergeCell ref="C69:C75"/>
    <mergeCell ref="D62:D65"/>
    <mergeCell ref="D69:D72"/>
    <mergeCell ref="D80:D82"/>
    <mergeCell ref="B76:C82"/>
    <mergeCell ref="D87:D89"/>
    <mergeCell ref="B83:C89"/>
    <mergeCell ref="D76:D79"/>
    <mergeCell ref="D83:D86"/>
    <mergeCell ref="B90:B117"/>
    <mergeCell ref="D122:D124"/>
    <mergeCell ref="B118:C124"/>
    <mergeCell ref="D90:D93"/>
    <mergeCell ref="D97:D100"/>
    <mergeCell ref="D104:D107"/>
    <mergeCell ref="D111:D114"/>
    <mergeCell ref="D118:D121"/>
    <mergeCell ref="D108:D110"/>
    <mergeCell ref="C104:C110"/>
    <mergeCell ref="D115:D117"/>
    <mergeCell ref="C111:C117"/>
    <mergeCell ref="D94:D96"/>
    <mergeCell ref="C90:C96"/>
    <mergeCell ref="D101:D103"/>
    <mergeCell ref="C97:C103"/>
    <mergeCell ref="D129:D131"/>
    <mergeCell ref="B125:C131"/>
    <mergeCell ref="D136:D138"/>
    <mergeCell ref="B132:C138"/>
    <mergeCell ref="D125:D128"/>
    <mergeCell ref="D132:D135"/>
    <mergeCell ref="D20:D23"/>
    <mergeCell ref="D27:D30"/>
    <mergeCell ref="D34:D37"/>
    <mergeCell ref="D41:D44"/>
    <mergeCell ref="D48:D51"/>
    <mergeCell ref="D38:D40"/>
  </mergeCells>
  <phoneticPr fontId="1"/>
  <printOptions horizontalCentered="1"/>
  <pageMargins left="0.70866141732283472" right="0.70866141732283472" top="0.74803149606299213" bottom="0.74803149606299213" header="0.31496062992125984" footer="0.31496062992125984"/>
  <pageSetup paperSize="9" scale="46" orientation="portrait" r:id="rId1"/>
  <rowBreaks count="1" manualBreakCount="1">
    <brk id="8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R226"/>
  <sheetViews>
    <sheetView tabSelected="1" topLeftCell="A4" zoomScaleNormal="100" zoomScaleSheetLayoutView="100" workbookViewId="0">
      <pane xSplit="7" ySplit="12" topLeftCell="H16" activePane="bottomRight" state="frozen"/>
      <selection activeCell="A4" sqref="A4"/>
      <selection pane="topRight" activeCell="H4" sqref="H4"/>
      <selection pane="bottomLeft" activeCell="A16" sqref="A16"/>
      <selection pane="bottomRight" activeCell="A4" sqref="A4"/>
    </sheetView>
  </sheetViews>
  <sheetFormatPr defaultColWidth="9" defaultRowHeight="18" customHeight="1" x14ac:dyDescent="0.2"/>
  <cols>
    <col min="1" max="1" width="12.77734375" style="24" customWidth="1"/>
    <col min="2" max="2" width="9" style="24"/>
    <col min="3" max="3" width="9" style="233"/>
    <col min="4" max="4" width="4.77734375" style="25" customWidth="1"/>
    <col min="5" max="5" width="5.21875" style="24" customWidth="1"/>
    <col min="6" max="6" width="10.44140625" style="24" bestFit="1" customWidth="1"/>
    <col min="7" max="7" width="13.77734375" style="25" customWidth="1"/>
    <col min="8" max="8" width="7.44140625" style="25" customWidth="1"/>
    <col min="9" max="9" width="18.6640625" style="25" bestFit="1" customWidth="1"/>
    <col min="10" max="11" width="10.6640625" style="25" customWidth="1"/>
    <col min="12" max="12" width="28" style="25" customWidth="1"/>
    <col min="13" max="13" width="10.6640625" style="25" customWidth="1"/>
    <col min="14" max="14" width="6.88671875" style="24" customWidth="1"/>
    <col min="15" max="15" width="7.33203125" style="24" customWidth="1"/>
    <col min="16" max="16" width="27.77734375" style="25" bestFit="1" customWidth="1"/>
    <col min="17" max="17" width="16.44140625" style="25" bestFit="1" customWidth="1"/>
    <col min="18" max="18" width="6.77734375" style="25" customWidth="1"/>
    <col min="19" max="19" width="4.44140625" style="226" customWidth="1"/>
    <col min="20" max="20" width="7.77734375" style="25" customWidth="1"/>
    <col min="21" max="26" width="13.33203125" style="25" customWidth="1"/>
    <col min="27" max="27" width="6.6640625" style="25" customWidth="1"/>
    <col min="28" max="28" width="4.44140625" style="226" customWidth="1"/>
    <col min="29" max="29" width="7.77734375" style="25" customWidth="1"/>
    <col min="30" max="33" width="13.33203125" style="25" customWidth="1"/>
    <col min="34" max="34" width="6.6640625" style="25" customWidth="1"/>
    <col min="35" max="35" width="4.44140625" style="25" customWidth="1"/>
    <col min="36" max="36" width="7.77734375" style="25" customWidth="1"/>
    <col min="37" max="42" width="13.33203125" style="25" customWidth="1"/>
    <col min="43" max="43" width="6.6640625" style="25" customWidth="1"/>
    <col min="44" max="44" width="4.44140625" style="206" customWidth="1"/>
    <col min="45" max="45" width="7.77734375" style="25" customWidth="1"/>
    <col min="46" max="49" width="13.33203125" style="25" customWidth="1"/>
    <col min="50" max="50" width="6.6640625" style="25" customWidth="1"/>
    <col min="51" max="51" width="4.44140625" style="206" customWidth="1"/>
    <col min="52" max="52" width="7.77734375" style="25" customWidth="1"/>
    <col min="53" max="56" width="13.33203125" style="25" customWidth="1"/>
    <col min="57" max="57" width="6.6640625" style="25" customWidth="1"/>
    <col min="58" max="58" width="4.44140625" style="206" customWidth="1"/>
    <col min="59" max="59" width="7.77734375" style="25" customWidth="1"/>
    <col min="60" max="63" width="13.33203125" style="25" customWidth="1"/>
    <col min="64" max="64" width="6.6640625" style="25" customWidth="1"/>
    <col min="65" max="65" width="4.44140625" style="206" customWidth="1"/>
    <col min="66" max="66" width="7.77734375" style="25" customWidth="1"/>
    <col min="67" max="70" width="13.33203125" style="25" customWidth="1"/>
    <col min="71" max="71" width="4.44140625" style="25" customWidth="1"/>
    <col min="72" max="72" width="7.77734375" style="25" customWidth="1"/>
    <col min="73" max="76" width="13.33203125" style="25" customWidth="1"/>
    <col min="77" max="77" width="6.6640625" style="25" customWidth="1"/>
    <col min="78" max="78" width="4.44140625" style="25" customWidth="1"/>
    <col min="79" max="79" width="7.77734375" style="222" customWidth="1"/>
    <col min="80" max="81" width="13.33203125" style="25" customWidth="1"/>
    <col min="82" max="82" width="13.33203125" style="226" customWidth="1"/>
    <col min="83" max="85" width="13.33203125" style="25" customWidth="1"/>
    <col min="86" max="86" width="6.6640625" style="25" customWidth="1"/>
    <col min="87" max="87" width="4.44140625" style="25" customWidth="1"/>
    <col min="88" max="88" width="7.77734375" style="25" customWidth="1"/>
    <col min="89" max="92" width="13.33203125" style="25" customWidth="1"/>
    <col min="93" max="93" width="6.6640625" style="25" customWidth="1"/>
    <col min="94" max="94" width="4.44140625" style="25" customWidth="1"/>
    <col min="95" max="95" width="7.77734375" style="25" customWidth="1"/>
    <col min="96" max="99" width="13.33203125" style="25" customWidth="1"/>
    <col min="100" max="100" width="6.6640625" style="25" customWidth="1"/>
    <col min="101" max="101" width="4.44140625" style="25" customWidth="1"/>
    <col min="102" max="102" width="7.77734375" style="25" customWidth="1"/>
    <col min="103" max="106" width="13.33203125" style="25" customWidth="1"/>
    <col min="107" max="107" width="6.6640625" style="25" customWidth="1"/>
    <col min="108" max="108" width="4.44140625" style="25" customWidth="1"/>
    <col min="109" max="109" width="7.77734375" style="25" customWidth="1"/>
    <col min="110" max="113" width="13.33203125" style="25" customWidth="1"/>
    <col min="114" max="114" width="4.44140625" style="25" customWidth="1"/>
    <col min="115" max="115" width="6.6640625" style="25" customWidth="1"/>
    <col min="116" max="119" width="13.33203125" style="25" customWidth="1"/>
    <col min="120" max="120" width="4.33203125" style="25" customWidth="1"/>
    <col min="121" max="121" width="7.33203125" style="25" customWidth="1"/>
    <col min="122" max="125" width="13.33203125" style="25" customWidth="1"/>
    <col min="126" max="126" width="6.77734375" style="25" customWidth="1"/>
    <col min="127" max="127" width="4.44140625" style="25" customWidth="1"/>
    <col min="128" max="128" width="7.77734375" style="25" customWidth="1"/>
    <col min="129" max="164" width="13.33203125" style="25" customWidth="1"/>
    <col min="165" max="165" width="13.44140625" style="25" bestFit="1" customWidth="1"/>
    <col min="166" max="166" width="36.6640625" style="706" customWidth="1"/>
    <col min="167" max="167" width="2.21875" style="25" customWidth="1"/>
    <col min="168" max="169" width="7.77734375" style="25" customWidth="1"/>
    <col min="170" max="170" width="27.21875" style="25" customWidth="1"/>
    <col min="171" max="171" width="2.21875" style="25" customWidth="1"/>
    <col min="172" max="173" width="7.77734375" style="25" customWidth="1"/>
    <col min="174" max="174" width="27.21875" style="25" customWidth="1"/>
    <col min="175" max="16384" width="9" style="25"/>
  </cols>
  <sheetData>
    <row r="1" spans="1:174" ht="18" customHeight="1" x14ac:dyDescent="0.2">
      <c r="C1" s="232"/>
      <c r="D1" s="23"/>
      <c r="E1" s="23"/>
      <c r="G1" s="23"/>
      <c r="H1" s="23"/>
      <c r="I1" s="24" t="s">
        <v>64</v>
      </c>
      <c r="Q1" s="78"/>
      <c r="R1" s="79"/>
      <c r="S1" s="79"/>
      <c r="T1" s="80"/>
      <c r="U1" s="23"/>
      <c r="V1" s="23"/>
      <c r="W1" s="23"/>
      <c r="X1" s="23"/>
      <c r="Y1" s="23"/>
      <c r="Z1" s="23"/>
      <c r="AA1" s="23"/>
      <c r="AC1" s="23"/>
      <c r="AD1" s="23"/>
      <c r="AE1" s="23"/>
      <c r="AF1" s="23"/>
      <c r="AG1" s="23"/>
      <c r="AH1" s="23"/>
      <c r="AI1" s="23"/>
      <c r="AJ1" s="23"/>
      <c r="AK1" s="23"/>
      <c r="AL1" s="23"/>
      <c r="AM1" s="23"/>
      <c r="AN1" s="23"/>
      <c r="AO1" s="23"/>
      <c r="AP1" s="23"/>
      <c r="AR1" s="223"/>
      <c r="AS1" s="26"/>
      <c r="AY1" s="223"/>
      <c r="AZ1" s="26"/>
      <c r="BF1" s="223"/>
      <c r="BG1" s="26"/>
      <c r="BM1" s="223"/>
      <c r="BN1" s="26"/>
      <c r="BS1" s="26"/>
      <c r="BT1" s="26"/>
      <c r="BZ1" s="26"/>
      <c r="CA1" s="221"/>
      <c r="CB1" s="26"/>
      <c r="CI1" s="26"/>
      <c r="CJ1" s="26"/>
      <c r="CP1" s="26"/>
      <c r="CQ1" s="26"/>
      <c r="CW1" s="26"/>
      <c r="CX1" s="26"/>
      <c r="DD1" s="26"/>
      <c r="DE1" s="26"/>
      <c r="DJ1" s="26"/>
      <c r="DK1" s="26"/>
      <c r="DP1" s="26"/>
      <c r="DQ1" s="26"/>
      <c r="DW1" s="26"/>
      <c r="DX1" s="26"/>
    </row>
    <row r="2" spans="1:174" ht="18" customHeight="1" x14ac:dyDescent="0.2">
      <c r="C2" s="232"/>
      <c r="D2" s="23"/>
      <c r="E2" s="23"/>
      <c r="G2" s="23"/>
      <c r="H2" s="23"/>
      <c r="I2" s="850" t="s">
        <v>65</v>
      </c>
      <c r="J2" s="850"/>
      <c r="K2" s="850"/>
      <c r="L2" s="850"/>
      <c r="M2" s="850"/>
      <c r="N2" s="850"/>
      <c r="O2" s="850"/>
      <c r="P2" s="850"/>
      <c r="Q2" s="81"/>
      <c r="R2" s="82"/>
      <c r="S2" s="83" t="s">
        <v>197</v>
      </c>
      <c r="T2" s="84"/>
      <c r="U2" s="23"/>
      <c r="V2" s="23"/>
      <c r="W2" s="23"/>
      <c r="X2" s="23"/>
      <c r="Y2" s="23"/>
      <c r="Z2" s="23"/>
      <c r="AA2" s="23"/>
      <c r="AC2" s="23"/>
      <c r="AD2" s="23"/>
      <c r="AE2" s="23"/>
      <c r="AF2" s="23"/>
      <c r="AG2" s="23"/>
      <c r="AH2" s="23"/>
      <c r="AI2" s="23"/>
      <c r="AJ2" s="23"/>
      <c r="AK2" s="23"/>
      <c r="AL2" s="23"/>
      <c r="AM2" s="23"/>
      <c r="AN2" s="23"/>
      <c r="AO2" s="23"/>
      <c r="AP2" s="23"/>
      <c r="AR2" s="223"/>
      <c r="AS2" s="26"/>
      <c r="AY2" s="223"/>
      <c r="AZ2" s="26"/>
      <c r="BF2" s="223"/>
      <c r="BG2" s="26"/>
      <c r="BM2" s="223"/>
      <c r="BN2" s="26"/>
      <c r="BS2" s="26"/>
      <c r="BT2" s="26"/>
      <c r="BZ2" s="26"/>
      <c r="CA2" s="221"/>
      <c r="CB2" s="26"/>
      <c r="CI2" s="26"/>
      <c r="CJ2" s="26"/>
      <c r="CP2" s="26"/>
      <c r="CQ2" s="26"/>
      <c r="CW2" s="26"/>
      <c r="CX2" s="26"/>
      <c r="DD2" s="26"/>
      <c r="DE2" s="26"/>
      <c r="DJ2" s="26"/>
      <c r="DK2" s="26"/>
      <c r="DP2" s="26"/>
      <c r="DQ2" s="26"/>
      <c r="DW2" s="26"/>
      <c r="DX2" s="26"/>
    </row>
    <row r="3" spans="1:174" ht="18" customHeight="1" x14ac:dyDescent="0.2">
      <c r="I3" s="851" t="s">
        <v>125</v>
      </c>
      <c r="J3" s="851"/>
      <c r="K3" s="851"/>
      <c r="L3" s="851"/>
      <c r="M3" s="851"/>
      <c r="N3" s="851"/>
      <c r="O3" s="851"/>
      <c r="P3" s="851"/>
      <c r="Q3" s="81"/>
      <c r="R3" s="31"/>
      <c r="S3" s="85"/>
      <c r="T3" s="84"/>
      <c r="U3" s="23"/>
      <c r="V3" s="23"/>
      <c r="W3" s="23"/>
      <c r="X3" s="23"/>
      <c r="Y3" s="23"/>
      <c r="Z3" s="23"/>
      <c r="AA3" s="23"/>
      <c r="AC3" s="23"/>
      <c r="AD3" s="23"/>
      <c r="AE3" s="23"/>
      <c r="AF3" s="23"/>
      <c r="AG3" s="23"/>
      <c r="AH3" s="23"/>
      <c r="AI3" s="23"/>
      <c r="AJ3" s="23"/>
      <c r="AK3" s="23"/>
      <c r="AL3" s="23"/>
      <c r="AM3" s="23"/>
      <c r="AN3" s="23"/>
      <c r="AO3" s="23"/>
      <c r="AP3" s="23"/>
      <c r="AR3" s="223"/>
      <c r="AS3" s="26"/>
      <c r="AY3" s="223"/>
      <c r="AZ3" s="26"/>
      <c r="BF3" s="223"/>
      <c r="BG3" s="26"/>
      <c r="BM3" s="223"/>
      <c r="BN3" s="26"/>
      <c r="BS3" s="26"/>
      <c r="BT3" s="26"/>
      <c r="BZ3" s="26"/>
      <c r="CA3" s="221"/>
      <c r="CB3" s="26"/>
      <c r="CI3" s="26"/>
      <c r="CJ3" s="26"/>
      <c r="CP3" s="26"/>
      <c r="CQ3" s="26"/>
      <c r="CW3" s="26"/>
      <c r="CX3" s="26"/>
      <c r="DD3" s="26"/>
      <c r="DE3" s="26"/>
      <c r="DJ3" s="26"/>
      <c r="DK3" s="26"/>
      <c r="DP3" s="26"/>
      <c r="DQ3" s="26"/>
      <c r="DW3" s="26"/>
      <c r="DX3" s="26"/>
    </row>
    <row r="4" spans="1:174" ht="18" customHeight="1" x14ac:dyDescent="0.2">
      <c r="I4" s="869" t="s">
        <v>398</v>
      </c>
      <c r="J4" s="869"/>
      <c r="K4" s="23"/>
      <c r="Q4" s="81"/>
      <c r="R4" s="86"/>
      <c r="S4" s="83" t="s">
        <v>198</v>
      </c>
      <c r="T4" s="84"/>
      <c r="U4" s="23"/>
      <c r="V4" s="23"/>
      <c r="W4" s="23"/>
      <c r="X4" s="23"/>
      <c r="Y4" s="23"/>
      <c r="Z4" s="23"/>
      <c r="AA4" s="23"/>
      <c r="AC4" s="23"/>
      <c r="AD4" s="23"/>
      <c r="AE4" s="23"/>
      <c r="AF4" s="23"/>
      <c r="AG4" s="23"/>
      <c r="AH4" s="23"/>
      <c r="AI4" s="23"/>
      <c r="AJ4" s="23"/>
      <c r="AK4" s="23"/>
      <c r="AL4" s="23"/>
      <c r="AM4" s="23"/>
      <c r="AN4" s="23"/>
      <c r="AO4" s="23"/>
      <c r="AP4" s="23"/>
      <c r="AR4" s="223"/>
      <c r="AS4" s="26"/>
      <c r="AY4" s="223"/>
      <c r="AZ4" s="26"/>
      <c r="BF4" s="223"/>
      <c r="BG4" s="26"/>
      <c r="BM4" s="223"/>
      <c r="BN4" s="26"/>
      <c r="BS4" s="26"/>
      <c r="BT4" s="26"/>
      <c r="BZ4" s="26"/>
      <c r="CA4" s="221"/>
      <c r="CB4" s="26"/>
      <c r="CI4" s="26"/>
      <c r="CJ4" s="26"/>
      <c r="CP4" s="26"/>
      <c r="CQ4" s="26"/>
      <c r="CW4" s="26"/>
      <c r="CX4" s="26"/>
      <c r="DD4" s="26"/>
      <c r="DE4" s="26"/>
      <c r="DJ4" s="26"/>
      <c r="DK4" s="26"/>
      <c r="DP4" s="26"/>
      <c r="DQ4" s="26"/>
      <c r="DW4" s="26"/>
      <c r="DX4" s="26"/>
    </row>
    <row r="5" spans="1:174" ht="18" customHeight="1" thickBot="1" x14ac:dyDescent="0.25">
      <c r="C5" s="53"/>
      <c r="E5" s="25"/>
      <c r="I5" s="870"/>
      <c r="J5" s="870"/>
      <c r="Q5" s="81"/>
      <c r="R5" s="31"/>
      <c r="S5" s="85"/>
      <c r="T5" s="87"/>
    </row>
    <row r="6" spans="1:174" ht="18" customHeight="1" x14ac:dyDescent="0.2">
      <c r="A6" s="27"/>
      <c r="B6" s="27"/>
      <c r="C6" s="27"/>
      <c r="D6" s="27"/>
      <c r="E6" s="27"/>
      <c r="I6" s="866" t="s">
        <v>384</v>
      </c>
      <c r="J6" s="863"/>
      <c r="K6" s="862" t="s">
        <v>67</v>
      </c>
      <c r="L6" s="862"/>
      <c r="M6" s="862"/>
      <c r="N6" s="863"/>
      <c r="Q6" s="81"/>
      <c r="R6" s="88"/>
      <c r="S6" s="83" t="s">
        <v>199</v>
      </c>
      <c r="T6" s="87"/>
    </row>
    <row r="7" spans="1:174" ht="18" customHeight="1" thickBot="1" x14ac:dyDescent="0.25">
      <c r="A7" s="557"/>
      <c r="B7" s="557"/>
      <c r="C7" s="557"/>
      <c r="D7" s="557"/>
      <c r="E7" s="557"/>
      <c r="I7" s="867" t="s">
        <v>385</v>
      </c>
      <c r="J7" s="868"/>
      <c r="K7" s="860"/>
      <c r="L7" s="860"/>
      <c r="M7" s="860"/>
      <c r="N7" s="861"/>
      <c r="Q7" s="89"/>
      <c r="R7" s="90"/>
      <c r="S7" s="90"/>
      <c r="T7" s="91"/>
    </row>
    <row r="8" spans="1:174" ht="18" customHeight="1" thickBot="1" x14ac:dyDescent="0.25"/>
    <row r="9" spans="1:174" ht="18" customHeight="1" x14ac:dyDescent="0.2">
      <c r="A9" s="854" t="s">
        <v>130</v>
      </c>
      <c r="B9" s="855"/>
      <c r="C9" s="852" t="s">
        <v>131</v>
      </c>
      <c r="D9" s="811" t="s">
        <v>68</v>
      </c>
      <c r="E9" s="483"/>
      <c r="F9" s="864" t="s">
        <v>288</v>
      </c>
      <c r="G9" s="828" t="s">
        <v>69</v>
      </c>
      <c r="H9" s="821" t="s">
        <v>70</v>
      </c>
      <c r="I9" s="823" t="s">
        <v>71</v>
      </c>
      <c r="J9" s="824"/>
      <c r="K9" s="823" t="s">
        <v>72</v>
      </c>
      <c r="L9" s="847"/>
      <c r="M9" s="824"/>
      <c r="N9" s="789" t="s">
        <v>73</v>
      </c>
      <c r="O9" s="791"/>
      <c r="P9" s="823" t="s">
        <v>74</v>
      </c>
      <c r="Q9" s="844" t="s">
        <v>208</v>
      </c>
      <c r="R9" s="35"/>
      <c r="S9" s="240"/>
      <c r="T9" s="36"/>
      <c r="U9" s="48"/>
      <c r="V9" s="37"/>
      <c r="W9" s="37"/>
      <c r="X9" s="37"/>
      <c r="Y9" s="37"/>
      <c r="Z9" s="37" t="s">
        <v>75</v>
      </c>
      <c r="AA9" s="37"/>
      <c r="AB9" s="227"/>
      <c r="AC9" s="36"/>
      <c r="AD9" s="37"/>
      <c r="AE9" s="37"/>
      <c r="AF9" s="37"/>
      <c r="AG9" s="37"/>
      <c r="AH9" s="37"/>
      <c r="AI9" s="37"/>
      <c r="AJ9" s="36"/>
      <c r="AK9" s="59"/>
      <c r="AL9" s="37"/>
      <c r="AM9" s="37"/>
      <c r="AN9" s="37"/>
      <c r="AO9" s="37"/>
      <c r="AP9" s="37"/>
      <c r="AQ9" s="37"/>
      <c r="AR9" s="224"/>
      <c r="AS9" s="36"/>
      <c r="AT9" s="37"/>
      <c r="AU9" s="37"/>
      <c r="AV9" s="37"/>
      <c r="AW9" s="37"/>
      <c r="AX9" s="37"/>
      <c r="AY9" s="224"/>
      <c r="AZ9" s="36"/>
      <c r="BA9" s="37"/>
      <c r="BB9" s="37"/>
      <c r="BC9" s="37"/>
      <c r="BD9" s="37"/>
      <c r="BE9" s="37"/>
      <c r="BF9" s="224"/>
      <c r="BG9" s="36"/>
      <c r="BH9" s="37"/>
      <c r="BI9" s="37"/>
      <c r="BJ9" s="37"/>
      <c r="BK9" s="37"/>
      <c r="BL9" s="37"/>
      <c r="BM9" s="224"/>
      <c r="BN9" s="36"/>
      <c r="BO9" s="37"/>
      <c r="BP9" s="37"/>
      <c r="BQ9" s="37"/>
      <c r="BR9" s="37"/>
      <c r="BS9" s="37"/>
      <c r="BT9" s="36"/>
      <c r="BU9" s="37"/>
      <c r="BV9" s="37"/>
      <c r="BW9" s="37"/>
      <c r="BX9" s="37"/>
      <c r="BY9" s="37"/>
      <c r="BZ9" s="37"/>
      <c r="CA9" s="228"/>
      <c r="CB9" s="59"/>
      <c r="CC9" s="37"/>
      <c r="CD9" s="227"/>
      <c r="CE9" s="37"/>
      <c r="CF9" s="37"/>
      <c r="CG9" s="37"/>
      <c r="CH9" s="37"/>
      <c r="CI9" s="37"/>
      <c r="CJ9" s="36"/>
      <c r="CK9" s="37"/>
      <c r="CL9" s="37"/>
      <c r="CM9" s="37"/>
      <c r="CN9" s="37"/>
      <c r="CO9" s="37"/>
      <c r="CP9" s="37"/>
      <c r="CQ9" s="36"/>
      <c r="CR9" s="37"/>
      <c r="CS9" s="37"/>
      <c r="CT9" s="37"/>
      <c r="CU9" s="37"/>
      <c r="CV9" s="37"/>
      <c r="CW9" s="37"/>
      <c r="CX9" s="36"/>
      <c r="CY9" s="37"/>
      <c r="CZ9" s="37"/>
      <c r="DA9" s="37"/>
      <c r="DB9" s="37"/>
      <c r="DC9" s="37"/>
      <c r="DD9" s="37"/>
      <c r="DE9" s="36"/>
      <c r="DF9" s="37"/>
      <c r="DG9" s="37"/>
      <c r="DH9" s="37"/>
      <c r="DI9" s="37"/>
      <c r="DJ9" s="37"/>
      <c r="DK9" s="36"/>
      <c r="DL9" s="37"/>
      <c r="DM9" s="37"/>
      <c r="DN9" s="37"/>
      <c r="DO9" s="37"/>
      <c r="DP9" s="818" t="s">
        <v>76</v>
      </c>
      <c r="DQ9" s="813"/>
      <c r="DR9" s="813"/>
      <c r="DS9" s="813"/>
      <c r="DT9" s="813"/>
      <c r="DU9" s="814"/>
      <c r="DV9" s="818" t="s">
        <v>77</v>
      </c>
      <c r="DW9" s="813"/>
      <c r="DX9" s="813"/>
      <c r="DY9" s="813"/>
      <c r="DZ9" s="813"/>
      <c r="EA9" s="813"/>
      <c r="EB9" s="813"/>
      <c r="EC9" s="789" t="s">
        <v>78</v>
      </c>
      <c r="ED9" s="813"/>
      <c r="EE9" s="813"/>
      <c r="EF9" s="814"/>
      <c r="EG9" s="789" t="s">
        <v>79</v>
      </c>
      <c r="EH9" s="790"/>
      <c r="EI9" s="790"/>
      <c r="EJ9" s="790"/>
      <c r="EK9" s="790"/>
      <c r="EL9" s="790"/>
      <c r="EM9" s="790"/>
      <c r="EN9" s="790"/>
      <c r="EO9" s="790"/>
      <c r="EP9" s="790"/>
      <c r="EQ9" s="790"/>
      <c r="ER9" s="790"/>
      <c r="ES9" s="790"/>
      <c r="ET9" s="790"/>
      <c r="EU9" s="790"/>
      <c r="EV9" s="790"/>
      <c r="EW9" s="790"/>
      <c r="EX9" s="790"/>
      <c r="EY9" s="790"/>
      <c r="EZ9" s="790"/>
      <c r="FA9" s="790"/>
      <c r="FB9" s="790"/>
      <c r="FC9" s="790"/>
      <c r="FD9" s="790"/>
      <c r="FE9" s="790"/>
      <c r="FF9" s="790"/>
      <c r="FG9" s="790"/>
      <c r="FH9" s="791"/>
      <c r="FI9" s="808" t="s">
        <v>80</v>
      </c>
      <c r="FK9" s="38"/>
      <c r="FL9" s="38"/>
      <c r="FM9" s="38"/>
    </row>
    <row r="10" spans="1:174" ht="18" customHeight="1" x14ac:dyDescent="0.2">
      <c r="A10" s="856"/>
      <c r="B10" s="857"/>
      <c r="C10" s="853"/>
      <c r="D10" s="812"/>
      <c r="E10" s="482"/>
      <c r="F10" s="865"/>
      <c r="G10" s="829"/>
      <c r="H10" s="822"/>
      <c r="I10" s="830" t="s">
        <v>153</v>
      </c>
      <c r="J10" s="831" t="s">
        <v>81</v>
      </c>
      <c r="K10" s="848" t="s">
        <v>379</v>
      </c>
      <c r="L10" s="833" t="s">
        <v>380</v>
      </c>
      <c r="M10" s="840" t="s">
        <v>381</v>
      </c>
      <c r="N10" s="825"/>
      <c r="O10" s="835"/>
      <c r="P10" s="797"/>
      <c r="Q10" s="845"/>
      <c r="R10" s="843" t="s">
        <v>82</v>
      </c>
      <c r="S10" s="773"/>
      <c r="T10" s="773"/>
      <c r="U10" s="773"/>
      <c r="V10" s="773"/>
      <c r="W10" s="773"/>
      <c r="X10" s="773"/>
      <c r="Y10" s="773"/>
      <c r="Z10" s="773"/>
      <c r="AA10" s="773"/>
      <c r="AB10" s="773"/>
      <c r="AC10" s="773"/>
      <c r="AD10" s="773"/>
      <c r="AE10" s="773"/>
      <c r="AF10" s="773"/>
      <c r="AG10" s="775"/>
      <c r="AH10" s="768" t="s">
        <v>83</v>
      </c>
      <c r="AI10" s="769"/>
      <c r="AJ10" s="769"/>
      <c r="AK10" s="769"/>
      <c r="AL10" s="769"/>
      <c r="AM10" s="769"/>
      <c r="AN10" s="769"/>
      <c r="AO10" s="769"/>
      <c r="AP10" s="779"/>
      <c r="AQ10" s="28"/>
      <c r="AR10" s="225"/>
      <c r="AS10" s="28"/>
      <c r="AT10" s="28"/>
      <c r="AU10" s="28"/>
      <c r="AV10" s="28"/>
      <c r="AW10" s="28"/>
      <c r="AX10" s="28"/>
      <c r="AY10" s="225"/>
      <c r="AZ10" s="28"/>
      <c r="BA10" s="28"/>
      <c r="BB10" s="28" t="s">
        <v>84</v>
      </c>
      <c r="BC10" s="28"/>
      <c r="BD10" s="28"/>
      <c r="BE10" s="28"/>
      <c r="BF10" s="225"/>
      <c r="BG10" s="28"/>
      <c r="BH10" s="28"/>
      <c r="BI10" s="28"/>
      <c r="BJ10" s="28"/>
      <c r="BK10" s="28"/>
      <c r="BL10" s="28"/>
      <c r="BM10" s="225"/>
      <c r="BN10" s="28"/>
      <c r="BO10" s="28"/>
      <c r="BP10" s="28"/>
      <c r="BQ10" s="28"/>
      <c r="BR10" s="29"/>
      <c r="BS10" s="768" t="s">
        <v>85</v>
      </c>
      <c r="BT10" s="769"/>
      <c r="BU10" s="769"/>
      <c r="BV10" s="769"/>
      <c r="BW10" s="769"/>
      <c r="BX10" s="779"/>
      <c r="BY10" s="873" t="s">
        <v>4</v>
      </c>
      <c r="BZ10" s="769"/>
      <c r="CA10" s="769"/>
      <c r="CB10" s="769"/>
      <c r="CC10" s="769"/>
      <c r="CD10" s="769"/>
      <c r="CE10" s="769"/>
      <c r="CF10" s="769"/>
      <c r="CG10" s="779"/>
      <c r="CH10" s="873" t="s">
        <v>5</v>
      </c>
      <c r="CI10" s="769"/>
      <c r="CJ10" s="769"/>
      <c r="CK10" s="769"/>
      <c r="CL10" s="769"/>
      <c r="CM10" s="769"/>
      <c r="CN10" s="779"/>
      <c r="CO10" s="30"/>
      <c r="CP10" s="28"/>
      <c r="CQ10" s="28"/>
      <c r="CR10" s="28"/>
      <c r="CS10" s="28"/>
      <c r="CT10" s="28"/>
      <c r="CU10" s="28" t="s">
        <v>86</v>
      </c>
      <c r="CV10" s="28"/>
      <c r="CW10" s="28"/>
      <c r="CX10" s="28"/>
      <c r="CY10" s="28"/>
      <c r="CZ10" s="28"/>
      <c r="DA10" s="28"/>
      <c r="DB10" s="28"/>
      <c r="DC10" s="28"/>
      <c r="DD10" s="28"/>
      <c r="DE10" s="28"/>
      <c r="DF10" s="28"/>
      <c r="DG10" s="28"/>
      <c r="DH10" s="28"/>
      <c r="DI10" s="28"/>
      <c r="DJ10" s="768" t="s">
        <v>87</v>
      </c>
      <c r="DK10" s="769"/>
      <c r="DL10" s="769"/>
      <c r="DM10" s="769"/>
      <c r="DN10" s="769"/>
      <c r="DO10" s="769"/>
      <c r="DP10" s="815"/>
      <c r="DQ10" s="816"/>
      <c r="DR10" s="816"/>
      <c r="DS10" s="816"/>
      <c r="DT10" s="816"/>
      <c r="DU10" s="817"/>
      <c r="DV10" s="815"/>
      <c r="DW10" s="816"/>
      <c r="DX10" s="816"/>
      <c r="DY10" s="816"/>
      <c r="DZ10" s="816"/>
      <c r="EA10" s="816"/>
      <c r="EB10" s="816"/>
      <c r="EC10" s="815"/>
      <c r="ED10" s="816"/>
      <c r="EE10" s="816"/>
      <c r="EF10" s="817"/>
      <c r="EG10" s="797" t="s">
        <v>88</v>
      </c>
      <c r="EH10" s="798"/>
      <c r="EI10" s="798"/>
      <c r="EJ10" s="798"/>
      <c r="EK10" s="798"/>
      <c r="EL10" s="798"/>
      <c r="EM10" s="798"/>
      <c r="EN10" s="798"/>
      <c r="EO10" s="798"/>
      <c r="EP10" s="798"/>
      <c r="EQ10" s="798"/>
      <c r="ER10" s="798"/>
      <c r="ES10" s="798"/>
      <c r="ET10" s="798"/>
      <c r="EU10" s="798"/>
      <c r="EV10" s="798"/>
      <c r="EW10" s="798"/>
      <c r="EX10" s="798"/>
      <c r="EY10" s="798"/>
      <c r="EZ10" s="798"/>
      <c r="FA10" s="798"/>
      <c r="FB10" s="798"/>
      <c r="FC10" s="798"/>
      <c r="FD10" s="798"/>
      <c r="FE10" s="798"/>
      <c r="FF10" s="799"/>
      <c r="FG10" s="800" t="s">
        <v>89</v>
      </c>
      <c r="FH10" s="801"/>
      <c r="FI10" s="809"/>
      <c r="FK10" s="38"/>
      <c r="FL10" s="38"/>
      <c r="FM10" s="38"/>
    </row>
    <row r="11" spans="1:174" ht="18" customHeight="1" x14ac:dyDescent="0.2">
      <c r="A11" s="856"/>
      <c r="B11" s="857"/>
      <c r="C11" s="853"/>
      <c r="D11" s="812"/>
      <c r="E11" s="482"/>
      <c r="F11" s="865"/>
      <c r="G11" s="829"/>
      <c r="H11" s="822"/>
      <c r="I11" s="820"/>
      <c r="J11" s="832"/>
      <c r="K11" s="782"/>
      <c r="L11" s="827"/>
      <c r="M11" s="832"/>
      <c r="N11" s="825"/>
      <c r="O11" s="841" t="s">
        <v>90</v>
      </c>
      <c r="P11" s="797"/>
      <c r="Q11" s="845" t="s">
        <v>209</v>
      </c>
      <c r="R11" s="843" t="s">
        <v>91</v>
      </c>
      <c r="S11" s="773"/>
      <c r="T11" s="773"/>
      <c r="U11" s="773"/>
      <c r="V11" s="773"/>
      <c r="W11" s="773"/>
      <c r="X11" s="773"/>
      <c r="Y11" s="773"/>
      <c r="Z11" s="775"/>
      <c r="AA11" s="843" t="s">
        <v>92</v>
      </c>
      <c r="AB11" s="773"/>
      <c r="AC11" s="773"/>
      <c r="AD11" s="773"/>
      <c r="AE11" s="773"/>
      <c r="AF11" s="773"/>
      <c r="AG11" s="775"/>
      <c r="AH11" s="770"/>
      <c r="AI11" s="771"/>
      <c r="AJ11" s="771"/>
      <c r="AK11" s="771"/>
      <c r="AL11" s="771"/>
      <c r="AM11" s="771"/>
      <c r="AN11" s="771"/>
      <c r="AO11" s="771"/>
      <c r="AP11" s="780"/>
      <c r="AQ11" s="772" t="s">
        <v>221</v>
      </c>
      <c r="AR11" s="773"/>
      <c r="AS11" s="773"/>
      <c r="AT11" s="773"/>
      <c r="AU11" s="773"/>
      <c r="AV11" s="773"/>
      <c r="AW11" s="775"/>
      <c r="AX11" s="774" t="s">
        <v>8</v>
      </c>
      <c r="AY11" s="773"/>
      <c r="AZ11" s="773"/>
      <c r="BA11" s="773"/>
      <c r="BB11" s="773"/>
      <c r="BC11" s="773"/>
      <c r="BD11" s="775"/>
      <c r="BE11" s="774" t="s">
        <v>225</v>
      </c>
      <c r="BF11" s="773"/>
      <c r="BG11" s="773"/>
      <c r="BH11" s="773"/>
      <c r="BI11" s="773"/>
      <c r="BJ11" s="773"/>
      <c r="BK11" s="775"/>
      <c r="BL11" s="774" t="s">
        <v>3</v>
      </c>
      <c r="BM11" s="773"/>
      <c r="BN11" s="773"/>
      <c r="BO11" s="773"/>
      <c r="BP11" s="773"/>
      <c r="BQ11" s="773"/>
      <c r="BR11" s="773"/>
      <c r="BS11" s="770"/>
      <c r="BT11" s="771"/>
      <c r="BU11" s="771"/>
      <c r="BV11" s="771"/>
      <c r="BW11" s="771"/>
      <c r="BX11" s="780"/>
      <c r="BY11" s="770"/>
      <c r="BZ11" s="771"/>
      <c r="CA11" s="771"/>
      <c r="CB11" s="771"/>
      <c r="CC11" s="771"/>
      <c r="CD11" s="771"/>
      <c r="CE11" s="771"/>
      <c r="CF11" s="771"/>
      <c r="CG11" s="780"/>
      <c r="CH11" s="770"/>
      <c r="CI11" s="771"/>
      <c r="CJ11" s="771"/>
      <c r="CK11" s="771"/>
      <c r="CL11" s="771"/>
      <c r="CM11" s="771"/>
      <c r="CN11" s="780"/>
      <c r="CO11" s="774" t="s">
        <v>6</v>
      </c>
      <c r="CP11" s="773"/>
      <c r="CQ11" s="773"/>
      <c r="CR11" s="773"/>
      <c r="CS11" s="773"/>
      <c r="CT11" s="773"/>
      <c r="CU11" s="775"/>
      <c r="CV11" s="774" t="s">
        <v>231</v>
      </c>
      <c r="CW11" s="773"/>
      <c r="CX11" s="773"/>
      <c r="CY11" s="773"/>
      <c r="CZ11" s="773"/>
      <c r="DA11" s="773"/>
      <c r="DB11" s="775"/>
      <c r="DC11" s="772" t="s">
        <v>233</v>
      </c>
      <c r="DD11" s="773"/>
      <c r="DE11" s="773"/>
      <c r="DF11" s="773"/>
      <c r="DG11" s="773"/>
      <c r="DH11" s="773"/>
      <c r="DI11" s="773"/>
      <c r="DJ11" s="770"/>
      <c r="DK11" s="771"/>
      <c r="DL11" s="771"/>
      <c r="DM11" s="771"/>
      <c r="DN11" s="771"/>
      <c r="DO11" s="771"/>
      <c r="DP11" s="770"/>
      <c r="DQ11" s="771"/>
      <c r="DR11" s="771"/>
      <c r="DS11" s="771"/>
      <c r="DT11" s="771"/>
      <c r="DU11" s="780"/>
      <c r="DV11" s="770"/>
      <c r="DW11" s="771"/>
      <c r="DX11" s="771"/>
      <c r="DY11" s="771"/>
      <c r="DZ11" s="771"/>
      <c r="EA11" s="771"/>
      <c r="EB11" s="771"/>
      <c r="EC11" s="770"/>
      <c r="ED11" s="771"/>
      <c r="EE11" s="771"/>
      <c r="EF11" s="780"/>
      <c r="EG11" s="792" t="s">
        <v>218</v>
      </c>
      <c r="EH11" s="793"/>
      <c r="EI11" s="796" t="s">
        <v>219</v>
      </c>
      <c r="EJ11" s="786"/>
      <c r="EK11" s="796" t="s">
        <v>220</v>
      </c>
      <c r="EL11" s="786"/>
      <c r="EM11" s="796" t="s">
        <v>222</v>
      </c>
      <c r="EN11" s="786"/>
      <c r="EO11" s="785" t="s">
        <v>224</v>
      </c>
      <c r="EP11" s="786"/>
      <c r="EQ11" s="785" t="s">
        <v>226</v>
      </c>
      <c r="ER11" s="786"/>
      <c r="ES11" s="785" t="s">
        <v>227</v>
      </c>
      <c r="ET11" s="786"/>
      <c r="EU11" s="785" t="s">
        <v>228</v>
      </c>
      <c r="EV11" s="786"/>
      <c r="EW11" s="785" t="s">
        <v>229</v>
      </c>
      <c r="EX11" s="786"/>
      <c r="EY11" s="785" t="s">
        <v>230</v>
      </c>
      <c r="EZ11" s="786"/>
      <c r="FA11" s="785" t="s">
        <v>232</v>
      </c>
      <c r="FB11" s="786"/>
      <c r="FC11" s="785" t="s">
        <v>234</v>
      </c>
      <c r="FD11" s="786"/>
      <c r="FE11" s="796" t="s">
        <v>223</v>
      </c>
      <c r="FF11" s="786"/>
      <c r="FG11" s="802"/>
      <c r="FH11" s="803"/>
      <c r="FI11" s="809"/>
      <c r="FK11" s="38"/>
      <c r="FL11" s="38"/>
      <c r="FM11" s="38"/>
    </row>
    <row r="12" spans="1:174" ht="18" customHeight="1" thickBot="1" x14ac:dyDescent="0.25">
      <c r="A12" s="856"/>
      <c r="B12" s="857"/>
      <c r="C12" s="853"/>
      <c r="D12" s="812"/>
      <c r="E12" s="482"/>
      <c r="F12" s="865"/>
      <c r="G12" s="829"/>
      <c r="H12" s="822"/>
      <c r="I12" s="820"/>
      <c r="J12" s="832"/>
      <c r="K12" s="782"/>
      <c r="L12" s="827"/>
      <c r="M12" s="832"/>
      <c r="N12" s="825"/>
      <c r="O12" s="842"/>
      <c r="P12" s="797"/>
      <c r="Q12" s="846"/>
      <c r="R12" s="781" t="s">
        <v>93</v>
      </c>
      <c r="S12" s="777" t="s">
        <v>94</v>
      </c>
      <c r="T12" s="777" t="s">
        <v>95</v>
      </c>
      <c r="U12" s="838" t="s">
        <v>0</v>
      </c>
      <c r="V12" s="839"/>
      <c r="W12" s="839"/>
      <c r="X12" s="806" t="s">
        <v>97</v>
      </c>
      <c r="Y12" s="773"/>
      <c r="Z12" s="775"/>
      <c r="AA12" s="781" t="s">
        <v>93</v>
      </c>
      <c r="AB12" s="777" t="s">
        <v>94</v>
      </c>
      <c r="AC12" s="766" t="s">
        <v>95</v>
      </c>
      <c r="AD12" s="220" t="s">
        <v>241</v>
      </c>
      <c r="AE12" s="806" t="s">
        <v>97</v>
      </c>
      <c r="AF12" s="773"/>
      <c r="AG12" s="775"/>
      <c r="AH12" s="781" t="s">
        <v>93</v>
      </c>
      <c r="AI12" s="777" t="s">
        <v>94</v>
      </c>
      <c r="AJ12" s="766" t="s">
        <v>95</v>
      </c>
      <c r="AK12" s="806" t="s">
        <v>96</v>
      </c>
      <c r="AL12" s="773"/>
      <c r="AM12" s="807"/>
      <c r="AN12" s="776" t="s">
        <v>97</v>
      </c>
      <c r="AO12" s="769"/>
      <c r="AP12" s="779"/>
      <c r="AQ12" s="836" t="s">
        <v>93</v>
      </c>
      <c r="AR12" s="777" t="s">
        <v>94</v>
      </c>
      <c r="AS12" s="766" t="s">
        <v>95</v>
      </c>
      <c r="AT12" s="220" t="s">
        <v>241</v>
      </c>
      <c r="AU12" s="776" t="s">
        <v>97</v>
      </c>
      <c r="AV12" s="769"/>
      <c r="AW12" s="779"/>
      <c r="AX12" s="781" t="s">
        <v>93</v>
      </c>
      <c r="AY12" s="777" t="s">
        <v>94</v>
      </c>
      <c r="AZ12" s="766" t="s">
        <v>95</v>
      </c>
      <c r="BA12" s="220" t="s">
        <v>241</v>
      </c>
      <c r="BB12" s="776" t="s">
        <v>97</v>
      </c>
      <c r="BC12" s="769"/>
      <c r="BD12" s="779"/>
      <c r="BE12" s="781" t="s">
        <v>93</v>
      </c>
      <c r="BF12" s="777" t="s">
        <v>94</v>
      </c>
      <c r="BG12" s="766" t="s">
        <v>95</v>
      </c>
      <c r="BH12" s="220" t="s">
        <v>241</v>
      </c>
      <c r="BI12" s="776" t="s">
        <v>97</v>
      </c>
      <c r="BJ12" s="769"/>
      <c r="BK12" s="779"/>
      <c r="BL12" s="781" t="s">
        <v>93</v>
      </c>
      <c r="BM12" s="777" t="s">
        <v>94</v>
      </c>
      <c r="BN12" s="766" t="s">
        <v>95</v>
      </c>
      <c r="BO12" s="220" t="s">
        <v>241</v>
      </c>
      <c r="BP12" s="776" t="s">
        <v>97</v>
      </c>
      <c r="BQ12" s="769"/>
      <c r="BR12" s="769"/>
      <c r="BS12" s="783" t="s">
        <v>94</v>
      </c>
      <c r="BT12" s="766" t="s">
        <v>95</v>
      </c>
      <c r="BU12" s="60" t="s">
        <v>96</v>
      </c>
      <c r="BV12" s="776" t="s">
        <v>97</v>
      </c>
      <c r="BW12" s="769"/>
      <c r="BX12" s="769"/>
      <c r="BY12" s="781" t="s">
        <v>93</v>
      </c>
      <c r="BZ12" s="777" t="s">
        <v>94</v>
      </c>
      <c r="CA12" s="871" t="s">
        <v>242</v>
      </c>
      <c r="CB12" s="806" t="s">
        <v>96</v>
      </c>
      <c r="CC12" s="773"/>
      <c r="CD12" s="807"/>
      <c r="CE12" s="776" t="s">
        <v>97</v>
      </c>
      <c r="CF12" s="769"/>
      <c r="CG12" s="769"/>
      <c r="CH12" s="781" t="s">
        <v>93</v>
      </c>
      <c r="CI12" s="777" t="s">
        <v>94</v>
      </c>
      <c r="CJ12" s="766" t="s">
        <v>95</v>
      </c>
      <c r="CK12" s="220" t="s">
        <v>241</v>
      </c>
      <c r="CL12" s="776" t="s">
        <v>97</v>
      </c>
      <c r="CM12" s="769"/>
      <c r="CN12" s="769"/>
      <c r="CO12" s="781" t="s">
        <v>93</v>
      </c>
      <c r="CP12" s="777" t="s">
        <v>94</v>
      </c>
      <c r="CQ12" s="766" t="s">
        <v>95</v>
      </c>
      <c r="CR12" s="220" t="s">
        <v>241</v>
      </c>
      <c r="CS12" s="776" t="s">
        <v>97</v>
      </c>
      <c r="CT12" s="769"/>
      <c r="CU12" s="769"/>
      <c r="CV12" s="781" t="s">
        <v>93</v>
      </c>
      <c r="CW12" s="777" t="s">
        <v>94</v>
      </c>
      <c r="CX12" s="766" t="s">
        <v>95</v>
      </c>
      <c r="CY12" s="220" t="s">
        <v>241</v>
      </c>
      <c r="CZ12" s="776" t="s">
        <v>97</v>
      </c>
      <c r="DA12" s="769"/>
      <c r="DB12" s="779"/>
      <c r="DC12" s="836" t="s">
        <v>93</v>
      </c>
      <c r="DD12" s="777" t="s">
        <v>94</v>
      </c>
      <c r="DE12" s="766" t="s">
        <v>95</v>
      </c>
      <c r="DF12" s="220" t="s">
        <v>241</v>
      </c>
      <c r="DG12" s="776" t="s">
        <v>97</v>
      </c>
      <c r="DH12" s="769"/>
      <c r="DI12" s="769"/>
      <c r="DJ12" s="783" t="s">
        <v>94</v>
      </c>
      <c r="DK12" s="766" t="s">
        <v>95</v>
      </c>
      <c r="DL12" s="826" t="s">
        <v>96</v>
      </c>
      <c r="DM12" s="776" t="s">
        <v>97</v>
      </c>
      <c r="DN12" s="769"/>
      <c r="DO12" s="769"/>
      <c r="DP12" s="783" t="s">
        <v>94</v>
      </c>
      <c r="DQ12" s="766" t="s">
        <v>95</v>
      </c>
      <c r="DR12" s="826" t="s">
        <v>96</v>
      </c>
      <c r="DS12" s="776" t="s">
        <v>97</v>
      </c>
      <c r="DT12" s="769"/>
      <c r="DU12" s="769"/>
      <c r="DV12" s="781" t="s">
        <v>93</v>
      </c>
      <c r="DW12" s="777" t="s">
        <v>94</v>
      </c>
      <c r="DX12" s="766" t="s">
        <v>95</v>
      </c>
      <c r="DY12" s="826" t="s">
        <v>96</v>
      </c>
      <c r="DZ12" s="776" t="s">
        <v>97</v>
      </c>
      <c r="EA12" s="769"/>
      <c r="EB12" s="769"/>
      <c r="EC12" s="819" t="s">
        <v>96</v>
      </c>
      <c r="ED12" s="769" t="s">
        <v>97</v>
      </c>
      <c r="EE12" s="773"/>
      <c r="EF12" s="775"/>
      <c r="EG12" s="794"/>
      <c r="EH12" s="795"/>
      <c r="EI12" s="787"/>
      <c r="EJ12" s="788"/>
      <c r="EK12" s="787"/>
      <c r="EL12" s="788"/>
      <c r="EM12" s="787"/>
      <c r="EN12" s="788"/>
      <c r="EO12" s="787"/>
      <c r="EP12" s="788"/>
      <c r="EQ12" s="787"/>
      <c r="ER12" s="788"/>
      <c r="ES12" s="787"/>
      <c r="ET12" s="788"/>
      <c r="EU12" s="787"/>
      <c r="EV12" s="788"/>
      <c r="EW12" s="787"/>
      <c r="EX12" s="788"/>
      <c r="EY12" s="787"/>
      <c r="EZ12" s="788"/>
      <c r="FA12" s="787"/>
      <c r="FB12" s="788"/>
      <c r="FC12" s="787"/>
      <c r="FD12" s="788"/>
      <c r="FE12" s="787"/>
      <c r="FF12" s="788"/>
      <c r="FG12" s="804"/>
      <c r="FH12" s="805"/>
      <c r="FI12" s="809"/>
      <c r="FK12" s="38"/>
      <c r="FL12" s="38"/>
      <c r="FM12" s="38"/>
    </row>
    <row r="13" spans="1:174" ht="18" customHeight="1" thickTop="1" x14ac:dyDescent="0.2">
      <c r="A13" s="858"/>
      <c r="B13" s="859"/>
      <c r="C13" s="853"/>
      <c r="D13" s="812"/>
      <c r="E13" s="482"/>
      <c r="F13" s="865"/>
      <c r="G13" s="829"/>
      <c r="H13" s="822"/>
      <c r="I13" s="820"/>
      <c r="J13" s="832"/>
      <c r="K13" s="782"/>
      <c r="L13" s="827"/>
      <c r="M13" s="832"/>
      <c r="N13" s="825"/>
      <c r="O13" s="842"/>
      <c r="P13" s="797"/>
      <c r="Q13" s="846"/>
      <c r="R13" s="782"/>
      <c r="S13" s="778"/>
      <c r="T13" s="778"/>
      <c r="U13" s="106" t="s">
        <v>205</v>
      </c>
      <c r="V13" s="107" t="s">
        <v>206</v>
      </c>
      <c r="W13" s="158" t="s">
        <v>98</v>
      </c>
      <c r="X13" s="61" t="s">
        <v>217</v>
      </c>
      <c r="Y13" s="118" t="s">
        <v>99</v>
      </c>
      <c r="Z13" s="159" t="s">
        <v>100</v>
      </c>
      <c r="AA13" s="782"/>
      <c r="AB13" s="778"/>
      <c r="AC13" s="767"/>
      <c r="AD13" s="107" t="s">
        <v>206</v>
      </c>
      <c r="AE13" s="61" t="s">
        <v>217</v>
      </c>
      <c r="AF13" s="118" t="s">
        <v>99</v>
      </c>
      <c r="AG13" s="119" t="s">
        <v>100</v>
      </c>
      <c r="AH13" s="782"/>
      <c r="AI13" s="778"/>
      <c r="AJ13" s="767"/>
      <c r="AK13" s="106" t="s">
        <v>205</v>
      </c>
      <c r="AL13" s="107" t="s">
        <v>206</v>
      </c>
      <c r="AM13" s="158" t="s">
        <v>98</v>
      </c>
      <c r="AN13" s="60" t="s">
        <v>98</v>
      </c>
      <c r="AO13" s="164" t="s">
        <v>99</v>
      </c>
      <c r="AP13" s="175" t="s">
        <v>100</v>
      </c>
      <c r="AQ13" s="837"/>
      <c r="AR13" s="778"/>
      <c r="AS13" s="767"/>
      <c r="AT13" s="107" t="s">
        <v>206</v>
      </c>
      <c r="AU13" s="60" t="s">
        <v>98</v>
      </c>
      <c r="AV13" s="164" t="s">
        <v>99</v>
      </c>
      <c r="AW13" s="175" t="s">
        <v>100</v>
      </c>
      <c r="AX13" s="782"/>
      <c r="AY13" s="778"/>
      <c r="AZ13" s="767"/>
      <c r="BA13" s="107" t="s">
        <v>206</v>
      </c>
      <c r="BB13" s="60" t="s">
        <v>98</v>
      </c>
      <c r="BC13" s="164" t="s">
        <v>99</v>
      </c>
      <c r="BD13" s="175" t="s">
        <v>100</v>
      </c>
      <c r="BE13" s="782"/>
      <c r="BF13" s="778"/>
      <c r="BG13" s="767"/>
      <c r="BH13" s="107" t="s">
        <v>206</v>
      </c>
      <c r="BI13" s="60" t="s">
        <v>98</v>
      </c>
      <c r="BJ13" s="164" t="s">
        <v>99</v>
      </c>
      <c r="BK13" s="175" t="s">
        <v>100</v>
      </c>
      <c r="BL13" s="782"/>
      <c r="BM13" s="778"/>
      <c r="BN13" s="767"/>
      <c r="BO13" s="107" t="s">
        <v>206</v>
      </c>
      <c r="BP13" s="60" t="s">
        <v>98</v>
      </c>
      <c r="BQ13" s="164" t="s">
        <v>99</v>
      </c>
      <c r="BR13" s="186" t="s">
        <v>100</v>
      </c>
      <c r="BS13" s="784"/>
      <c r="BT13" s="767"/>
      <c r="BU13" s="61"/>
      <c r="BV13" s="60" t="s">
        <v>98</v>
      </c>
      <c r="BW13" s="164" t="s">
        <v>99</v>
      </c>
      <c r="BX13" s="186" t="s">
        <v>100</v>
      </c>
      <c r="BY13" s="782"/>
      <c r="BZ13" s="778"/>
      <c r="CA13" s="872"/>
      <c r="CB13" s="106" t="s">
        <v>205</v>
      </c>
      <c r="CC13" s="107" t="s">
        <v>206</v>
      </c>
      <c r="CD13" s="158" t="s">
        <v>98</v>
      </c>
      <c r="CE13" s="60" t="s">
        <v>98</v>
      </c>
      <c r="CF13" s="164" t="s">
        <v>99</v>
      </c>
      <c r="CG13" s="186" t="s">
        <v>100</v>
      </c>
      <c r="CH13" s="782"/>
      <c r="CI13" s="778"/>
      <c r="CJ13" s="767"/>
      <c r="CK13" s="107" t="s">
        <v>206</v>
      </c>
      <c r="CL13" s="60" t="s">
        <v>98</v>
      </c>
      <c r="CM13" s="164" t="s">
        <v>99</v>
      </c>
      <c r="CN13" s="186" t="s">
        <v>100</v>
      </c>
      <c r="CO13" s="782"/>
      <c r="CP13" s="778"/>
      <c r="CQ13" s="767"/>
      <c r="CR13" s="107" t="s">
        <v>206</v>
      </c>
      <c r="CS13" s="60" t="s">
        <v>98</v>
      </c>
      <c r="CT13" s="164" t="s">
        <v>99</v>
      </c>
      <c r="CU13" s="186" t="s">
        <v>100</v>
      </c>
      <c r="CV13" s="782"/>
      <c r="CW13" s="778"/>
      <c r="CX13" s="767"/>
      <c r="CY13" s="107" t="s">
        <v>206</v>
      </c>
      <c r="CZ13" s="60" t="s">
        <v>98</v>
      </c>
      <c r="DA13" s="164" t="s">
        <v>99</v>
      </c>
      <c r="DB13" s="175" t="s">
        <v>100</v>
      </c>
      <c r="DC13" s="837"/>
      <c r="DD13" s="778"/>
      <c r="DE13" s="767"/>
      <c r="DF13" s="107" t="s">
        <v>206</v>
      </c>
      <c r="DG13" s="60" t="s">
        <v>98</v>
      </c>
      <c r="DH13" s="164" t="s">
        <v>99</v>
      </c>
      <c r="DI13" s="186" t="s">
        <v>100</v>
      </c>
      <c r="DJ13" s="784"/>
      <c r="DK13" s="767"/>
      <c r="DL13" s="827"/>
      <c r="DM13" s="60" t="s">
        <v>98</v>
      </c>
      <c r="DN13" s="164" t="s">
        <v>99</v>
      </c>
      <c r="DO13" s="186" t="s">
        <v>100</v>
      </c>
      <c r="DP13" s="784"/>
      <c r="DQ13" s="767"/>
      <c r="DR13" s="827"/>
      <c r="DS13" s="60" t="s">
        <v>98</v>
      </c>
      <c r="DT13" s="164" t="s">
        <v>99</v>
      </c>
      <c r="DU13" s="186" t="s">
        <v>100</v>
      </c>
      <c r="DV13" s="782"/>
      <c r="DW13" s="778"/>
      <c r="DX13" s="767"/>
      <c r="DY13" s="827"/>
      <c r="DZ13" s="60" t="s">
        <v>98</v>
      </c>
      <c r="EA13" s="164" t="s">
        <v>99</v>
      </c>
      <c r="EB13" s="186" t="s">
        <v>100</v>
      </c>
      <c r="EC13" s="820"/>
      <c r="ED13" s="61" t="s">
        <v>98</v>
      </c>
      <c r="EE13" s="164" t="s">
        <v>99</v>
      </c>
      <c r="EF13" s="186" t="s">
        <v>100</v>
      </c>
      <c r="EG13" s="39" t="s">
        <v>101</v>
      </c>
      <c r="EH13" s="40" t="s">
        <v>102</v>
      </c>
      <c r="EI13" s="41" t="s">
        <v>101</v>
      </c>
      <c r="EJ13" s="42" t="s">
        <v>102</v>
      </c>
      <c r="EK13" s="43" t="s">
        <v>101</v>
      </c>
      <c r="EL13" s="44" t="s">
        <v>102</v>
      </c>
      <c r="EM13" s="43" t="s">
        <v>101</v>
      </c>
      <c r="EN13" s="44" t="s">
        <v>102</v>
      </c>
      <c r="EO13" s="41" t="s">
        <v>101</v>
      </c>
      <c r="EP13" s="42" t="s">
        <v>102</v>
      </c>
      <c r="EQ13" s="43" t="s">
        <v>101</v>
      </c>
      <c r="ER13" s="44" t="s">
        <v>102</v>
      </c>
      <c r="ES13" s="41" t="s">
        <v>101</v>
      </c>
      <c r="ET13" s="42" t="s">
        <v>102</v>
      </c>
      <c r="EU13" s="43" t="s">
        <v>101</v>
      </c>
      <c r="EV13" s="44" t="s">
        <v>102</v>
      </c>
      <c r="EW13" s="41" t="s">
        <v>101</v>
      </c>
      <c r="EX13" s="42" t="s">
        <v>102</v>
      </c>
      <c r="EY13" s="43" t="s">
        <v>101</v>
      </c>
      <c r="EZ13" s="44" t="s">
        <v>102</v>
      </c>
      <c r="FA13" s="41" t="s">
        <v>101</v>
      </c>
      <c r="FB13" s="44" t="s">
        <v>102</v>
      </c>
      <c r="FC13" s="41" t="s">
        <v>101</v>
      </c>
      <c r="FD13" s="44" t="s">
        <v>102</v>
      </c>
      <c r="FE13" s="43" t="s">
        <v>101</v>
      </c>
      <c r="FF13" s="44" t="s">
        <v>102</v>
      </c>
      <c r="FG13" s="41" t="s">
        <v>101</v>
      </c>
      <c r="FH13" s="45" t="s">
        <v>102</v>
      </c>
      <c r="FI13" s="809"/>
      <c r="FK13" s="38"/>
      <c r="FL13" s="763" t="s">
        <v>402</v>
      </c>
      <c r="FM13" s="764"/>
      <c r="FN13" s="765"/>
      <c r="FP13" s="763" t="s">
        <v>403</v>
      </c>
      <c r="FQ13" s="764"/>
      <c r="FR13" s="765"/>
    </row>
    <row r="14" spans="1:174" ht="18" customHeight="1" x14ac:dyDescent="0.2">
      <c r="A14" s="285" t="s">
        <v>132</v>
      </c>
      <c r="B14" s="286" t="s">
        <v>133</v>
      </c>
      <c r="C14" s="853"/>
      <c r="D14" s="812"/>
      <c r="E14" s="482"/>
      <c r="F14" s="550" t="s">
        <v>289</v>
      </c>
      <c r="G14" s="829"/>
      <c r="H14" s="822"/>
      <c r="I14" s="820"/>
      <c r="J14" s="832"/>
      <c r="K14" s="849"/>
      <c r="L14" s="827"/>
      <c r="M14" s="832"/>
      <c r="N14" s="825"/>
      <c r="O14" s="842"/>
      <c r="P14" s="834"/>
      <c r="Q14" s="846"/>
      <c r="R14" s="271" t="s">
        <v>103</v>
      </c>
      <c r="S14" s="778"/>
      <c r="T14" s="277" t="s">
        <v>104</v>
      </c>
      <c r="U14" s="277" t="s">
        <v>207</v>
      </c>
      <c r="V14" s="273" t="s">
        <v>207</v>
      </c>
      <c r="W14" s="276" t="s">
        <v>105</v>
      </c>
      <c r="X14" s="273" t="s">
        <v>207</v>
      </c>
      <c r="Y14" s="273" t="s">
        <v>105</v>
      </c>
      <c r="Z14" s="275" t="s">
        <v>105</v>
      </c>
      <c r="AA14" s="271" t="s">
        <v>103</v>
      </c>
      <c r="AB14" s="778"/>
      <c r="AC14" s="272" t="s">
        <v>106</v>
      </c>
      <c r="AD14" s="273" t="s">
        <v>105</v>
      </c>
      <c r="AE14" s="273" t="s">
        <v>207</v>
      </c>
      <c r="AF14" s="273" t="s">
        <v>105</v>
      </c>
      <c r="AG14" s="276" t="s">
        <v>105</v>
      </c>
      <c r="AH14" s="271" t="s">
        <v>103</v>
      </c>
      <c r="AI14" s="778"/>
      <c r="AJ14" s="272" t="s">
        <v>104</v>
      </c>
      <c r="AK14" s="277" t="s">
        <v>207</v>
      </c>
      <c r="AL14" s="273" t="s">
        <v>105</v>
      </c>
      <c r="AM14" s="276" t="s">
        <v>105</v>
      </c>
      <c r="AN14" s="273" t="s">
        <v>105</v>
      </c>
      <c r="AO14" s="273" t="s">
        <v>105</v>
      </c>
      <c r="AP14" s="275" t="s">
        <v>105</v>
      </c>
      <c r="AQ14" s="274" t="s">
        <v>103</v>
      </c>
      <c r="AR14" s="778"/>
      <c r="AS14" s="272" t="s">
        <v>104</v>
      </c>
      <c r="AT14" s="273" t="s">
        <v>105</v>
      </c>
      <c r="AU14" s="273" t="s">
        <v>105</v>
      </c>
      <c r="AV14" s="273" t="s">
        <v>105</v>
      </c>
      <c r="AW14" s="276" t="s">
        <v>105</v>
      </c>
      <c r="AX14" s="271" t="s">
        <v>103</v>
      </c>
      <c r="AY14" s="778"/>
      <c r="AZ14" s="272" t="s">
        <v>107</v>
      </c>
      <c r="BA14" s="273" t="s">
        <v>105</v>
      </c>
      <c r="BB14" s="273" t="s">
        <v>105</v>
      </c>
      <c r="BC14" s="273" t="s">
        <v>105</v>
      </c>
      <c r="BD14" s="276" t="s">
        <v>105</v>
      </c>
      <c r="BE14" s="271" t="s">
        <v>103</v>
      </c>
      <c r="BF14" s="778"/>
      <c r="BG14" s="272" t="s">
        <v>104</v>
      </c>
      <c r="BH14" s="273" t="s">
        <v>105</v>
      </c>
      <c r="BI14" s="273" t="s">
        <v>105</v>
      </c>
      <c r="BJ14" s="273" t="s">
        <v>105</v>
      </c>
      <c r="BK14" s="276" t="s">
        <v>105</v>
      </c>
      <c r="BL14" s="271" t="s">
        <v>103</v>
      </c>
      <c r="BM14" s="778"/>
      <c r="BN14" s="272" t="s">
        <v>106</v>
      </c>
      <c r="BO14" s="273" t="s">
        <v>105</v>
      </c>
      <c r="BP14" s="273" t="s">
        <v>105</v>
      </c>
      <c r="BQ14" s="273" t="s">
        <v>105</v>
      </c>
      <c r="BR14" s="276" t="s">
        <v>105</v>
      </c>
      <c r="BS14" s="784"/>
      <c r="BT14" s="272" t="s">
        <v>104</v>
      </c>
      <c r="BU14" s="273" t="s">
        <v>105</v>
      </c>
      <c r="BV14" s="273" t="s">
        <v>105</v>
      </c>
      <c r="BW14" s="273" t="s">
        <v>105</v>
      </c>
      <c r="BX14" s="276" t="s">
        <v>105</v>
      </c>
      <c r="BY14" s="271" t="s">
        <v>103</v>
      </c>
      <c r="BZ14" s="778"/>
      <c r="CA14" s="278" t="s">
        <v>243</v>
      </c>
      <c r="CB14" s="277" t="s">
        <v>207</v>
      </c>
      <c r="CC14" s="273" t="s">
        <v>105</v>
      </c>
      <c r="CD14" s="276" t="s">
        <v>105</v>
      </c>
      <c r="CE14" s="273" t="s">
        <v>105</v>
      </c>
      <c r="CF14" s="273" t="s">
        <v>105</v>
      </c>
      <c r="CG14" s="276" t="s">
        <v>105</v>
      </c>
      <c r="CH14" s="271" t="s">
        <v>103</v>
      </c>
      <c r="CI14" s="778"/>
      <c r="CJ14" s="272" t="s">
        <v>107</v>
      </c>
      <c r="CK14" s="273" t="s">
        <v>105</v>
      </c>
      <c r="CL14" s="273" t="s">
        <v>105</v>
      </c>
      <c r="CM14" s="273" t="s">
        <v>105</v>
      </c>
      <c r="CN14" s="276" t="s">
        <v>105</v>
      </c>
      <c r="CO14" s="271" t="s">
        <v>103</v>
      </c>
      <c r="CP14" s="778"/>
      <c r="CQ14" s="272" t="s">
        <v>107</v>
      </c>
      <c r="CR14" s="273" t="s">
        <v>105</v>
      </c>
      <c r="CS14" s="273" t="s">
        <v>105</v>
      </c>
      <c r="CT14" s="273" t="s">
        <v>105</v>
      </c>
      <c r="CU14" s="276" t="s">
        <v>105</v>
      </c>
      <c r="CV14" s="271" t="s">
        <v>103</v>
      </c>
      <c r="CW14" s="778"/>
      <c r="CX14" s="272" t="s">
        <v>106</v>
      </c>
      <c r="CY14" s="273" t="s">
        <v>105</v>
      </c>
      <c r="CZ14" s="273" t="s">
        <v>105</v>
      </c>
      <c r="DA14" s="273" t="s">
        <v>105</v>
      </c>
      <c r="DB14" s="275" t="s">
        <v>105</v>
      </c>
      <c r="DC14" s="274" t="s">
        <v>103</v>
      </c>
      <c r="DD14" s="778"/>
      <c r="DE14" s="272" t="s">
        <v>107</v>
      </c>
      <c r="DF14" s="273" t="s">
        <v>105</v>
      </c>
      <c r="DG14" s="273" t="s">
        <v>105</v>
      </c>
      <c r="DH14" s="273" t="s">
        <v>105</v>
      </c>
      <c r="DI14" s="276" t="s">
        <v>105</v>
      </c>
      <c r="DJ14" s="784"/>
      <c r="DK14" s="272" t="s">
        <v>107</v>
      </c>
      <c r="DL14" s="273" t="s">
        <v>105</v>
      </c>
      <c r="DM14" s="273" t="s">
        <v>105</v>
      </c>
      <c r="DN14" s="273" t="s">
        <v>105</v>
      </c>
      <c r="DO14" s="276" t="s">
        <v>105</v>
      </c>
      <c r="DP14" s="784"/>
      <c r="DQ14" s="272" t="s">
        <v>107</v>
      </c>
      <c r="DR14" s="273" t="s">
        <v>105</v>
      </c>
      <c r="DS14" s="273" t="s">
        <v>105</v>
      </c>
      <c r="DT14" s="273" t="s">
        <v>105</v>
      </c>
      <c r="DU14" s="276" t="s">
        <v>105</v>
      </c>
      <c r="DV14" s="279" t="s">
        <v>103</v>
      </c>
      <c r="DW14" s="778"/>
      <c r="DX14" s="272" t="s">
        <v>107</v>
      </c>
      <c r="DY14" s="273" t="s">
        <v>105</v>
      </c>
      <c r="DZ14" s="273" t="s">
        <v>105</v>
      </c>
      <c r="EA14" s="273" t="s">
        <v>105</v>
      </c>
      <c r="EB14" s="276" t="s">
        <v>105</v>
      </c>
      <c r="EC14" s="271" t="s">
        <v>105</v>
      </c>
      <c r="ED14" s="273" t="s">
        <v>105</v>
      </c>
      <c r="EE14" s="273" t="s">
        <v>105</v>
      </c>
      <c r="EF14" s="275" t="s">
        <v>105</v>
      </c>
      <c r="EG14" s="280" t="s">
        <v>105</v>
      </c>
      <c r="EH14" s="282" t="s">
        <v>105</v>
      </c>
      <c r="EI14" s="283" t="s">
        <v>105</v>
      </c>
      <c r="EJ14" s="274" t="s">
        <v>105</v>
      </c>
      <c r="EK14" s="276" t="s">
        <v>105</v>
      </c>
      <c r="EL14" s="284" t="s">
        <v>105</v>
      </c>
      <c r="EM14" s="276" t="s">
        <v>105</v>
      </c>
      <c r="EN14" s="284" t="s">
        <v>105</v>
      </c>
      <c r="EO14" s="283" t="s">
        <v>105</v>
      </c>
      <c r="EP14" s="274" t="s">
        <v>105</v>
      </c>
      <c r="EQ14" s="276" t="s">
        <v>105</v>
      </c>
      <c r="ER14" s="284" t="s">
        <v>105</v>
      </c>
      <c r="ES14" s="283" t="s">
        <v>105</v>
      </c>
      <c r="ET14" s="274" t="s">
        <v>105</v>
      </c>
      <c r="EU14" s="276" t="s">
        <v>105</v>
      </c>
      <c r="EV14" s="284" t="s">
        <v>105</v>
      </c>
      <c r="EW14" s="283" t="s">
        <v>105</v>
      </c>
      <c r="EX14" s="274" t="s">
        <v>105</v>
      </c>
      <c r="EY14" s="276" t="s">
        <v>105</v>
      </c>
      <c r="EZ14" s="284" t="s">
        <v>105</v>
      </c>
      <c r="FA14" s="283" t="s">
        <v>105</v>
      </c>
      <c r="FB14" s="284" t="s">
        <v>105</v>
      </c>
      <c r="FC14" s="283" t="s">
        <v>105</v>
      </c>
      <c r="FD14" s="284" t="s">
        <v>105</v>
      </c>
      <c r="FE14" s="276" t="s">
        <v>105</v>
      </c>
      <c r="FF14" s="284" t="s">
        <v>105</v>
      </c>
      <c r="FG14" s="283" t="s">
        <v>105</v>
      </c>
      <c r="FH14" s="281" t="s">
        <v>105</v>
      </c>
      <c r="FI14" s="810"/>
      <c r="FJ14" s="707" t="s">
        <v>150</v>
      </c>
      <c r="FK14" s="38"/>
      <c r="FL14" s="689" t="s">
        <v>400</v>
      </c>
      <c r="FM14" s="690" t="s">
        <v>399</v>
      </c>
      <c r="FN14" s="691" t="s">
        <v>401</v>
      </c>
      <c r="FP14" s="689" t="s">
        <v>400</v>
      </c>
      <c r="FQ14" s="690" t="s">
        <v>399</v>
      </c>
      <c r="FR14" s="691" t="s">
        <v>401</v>
      </c>
    </row>
    <row r="15" spans="1:174" ht="18" customHeight="1" thickBot="1" x14ac:dyDescent="0.25">
      <c r="A15" s="51"/>
      <c r="B15" s="52"/>
      <c r="C15" s="296"/>
      <c r="D15" s="297"/>
      <c r="E15" s="298"/>
      <c r="F15" s="551"/>
      <c r="G15" s="299"/>
      <c r="H15" s="534"/>
      <c r="I15" s="528"/>
      <c r="J15" s="539"/>
      <c r="K15" s="528"/>
      <c r="L15" s="300"/>
      <c r="M15" s="529"/>
      <c r="N15" s="269"/>
      <c r="O15" s="301"/>
      <c r="P15" s="269"/>
      <c r="Q15" s="302"/>
      <c r="R15" s="303"/>
      <c r="S15" s="304"/>
      <c r="T15" s="305"/>
      <c r="U15" s="305"/>
      <c r="V15" s="306"/>
      <c r="W15" s="307"/>
      <c r="X15" s="308"/>
      <c r="Y15" s="306"/>
      <c r="Z15" s="309"/>
      <c r="AA15" s="303"/>
      <c r="AB15" s="304"/>
      <c r="AC15" s="305"/>
      <c r="AD15" s="306"/>
      <c r="AE15" s="306"/>
      <c r="AF15" s="306"/>
      <c r="AG15" s="310"/>
      <c r="AH15" s="303"/>
      <c r="AI15" s="304"/>
      <c r="AJ15" s="305"/>
      <c r="AK15" s="311"/>
      <c r="AL15" s="306"/>
      <c r="AM15" s="307"/>
      <c r="AN15" s="308"/>
      <c r="AO15" s="306"/>
      <c r="AP15" s="309"/>
      <c r="AQ15" s="308"/>
      <c r="AR15" s="304"/>
      <c r="AS15" s="305"/>
      <c r="AT15" s="306"/>
      <c r="AU15" s="308"/>
      <c r="AV15" s="306"/>
      <c r="AW15" s="310"/>
      <c r="AX15" s="303"/>
      <c r="AY15" s="304"/>
      <c r="AZ15" s="305"/>
      <c r="BA15" s="306"/>
      <c r="BB15" s="308"/>
      <c r="BC15" s="306"/>
      <c r="BD15" s="310"/>
      <c r="BE15" s="303"/>
      <c r="BF15" s="304"/>
      <c r="BG15" s="305"/>
      <c r="BH15" s="306"/>
      <c r="BI15" s="308"/>
      <c r="BJ15" s="306"/>
      <c r="BK15" s="310"/>
      <c r="BL15" s="303"/>
      <c r="BM15" s="304"/>
      <c r="BN15" s="305"/>
      <c r="BO15" s="306"/>
      <c r="BP15" s="308"/>
      <c r="BQ15" s="306"/>
      <c r="BR15" s="310"/>
      <c r="BS15" s="312"/>
      <c r="BT15" s="305"/>
      <c r="BU15" s="308"/>
      <c r="BV15" s="308"/>
      <c r="BW15" s="308"/>
      <c r="BX15" s="307"/>
      <c r="BY15" s="308"/>
      <c r="BZ15" s="304"/>
      <c r="CA15" s="313"/>
      <c r="CB15" s="305"/>
      <c r="CC15" s="306"/>
      <c r="CD15" s="307"/>
      <c r="CE15" s="308"/>
      <c r="CF15" s="306"/>
      <c r="CG15" s="310"/>
      <c r="CH15" s="303"/>
      <c r="CI15" s="304"/>
      <c r="CJ15" s="305"/>
      <c r="CK15" s="306"/>
      <c r="CL15" s="308"/>
      <c r="CM15" s="306"/>
      <c r="CN15" s="310"/>
      <c r="CO15" s="303"/>
      <c r="CP15" s="304"/>
      <c r="CQ15" s="305"/>
      <c r="CR15" s="306"/>
      <c r="CS15" s="308"/>
      <c r="CT15" s="306"/>
      <c r="CU15" s="310"/>
      <c r="CV15" s="303"/>
      <c r="CW15" s="304"/>
      <c r="CX15" s="305"/>
      <c r="CY15" s="306"/>
      <c r="CZ15" s="308"/>
      <c r="DA15" s="306"/>
      <c r="DB15" s="309"/>
      <c r="DC15" s="308"/>
      <c r="DD15" s="304"/>
      <c r="DE15" s="305"/>
      <c r="DF15" s="306"/>
      <c r="DG15" s="308"/>
      <c r="DH15" s="306"/>
      <c r="DI15" s="310"/>
      <c r="DJ15" s="312"/>
      <c r="DK15" s="305"/>
      <c r="DL15" s="306"/>
      <c r="DM15" s="308"/>
      <c r="DN15" s="306"/>
      <c r="DO15" s="310"/>
      <c r="DP15" s="314"/>
      <c r="DQ15" s="315"/>
      <c r="DR15" s="310"/>
      <c r="DS15" s="306"/>
      <c r="DT15" s="308"/>
      <c r="DU15" s="307"/>
      <c r="DV15" s="316"/>
      <c r="DW15" s="304"/>
      <c r="DX15" s="305"/>
      <c r="DY15" s="306"/>
      <c r="DZ15" s="308"/>
      <c r="EA15" s="306"/>
      <c r="EB15" s="310"/>
      <c r="EC15" s="317"/>
      <c r="ED15" s="308"/>
      <c r="EE15" s="306"/>
      <c r="EF15" s="318"/>
      <c r="EG15" s="317"/>
      <c r="EH15" s="319"/>
      <c r="EI15" s="320"/>
      <c r="EJ15" s="308"/>
      <c r="EK15" s="310"/>
      <c r="EL15" s="321"/>
      <c r="EM15" s="310"/>
      <c r="EN15" s="321"/>
      <c r="EO15" s="320"/>
      <c r="EP15" s="308"/>
      <c r="EQ15" s="310"/>
      <c r="ER15" s="321"/>
      <c r="ES15" s="320"/>
      <c r="ET15" s="308"/>
      <c r="EU15" s="310"/>
      <c r="EV15" s="321"/>
      <c r="EW15" s="320"/>
      <c r="EX15" s="308"/>
      <c r="EY15" s="310"/>
      <c r="EZ15" s="321"/>
      <c r="FA15" s="320"/>
      <c r="FB15" s="321"/>
      <c r="FC15" s="320"/>
      <c r="FD15" s="321"/>
      <c r="FE15" s="310"/>
      <c r="FF15" s="321"/>
      <c r="FG15" s="320"/>
      <c r="FH15" s="318"/>
      <c r="FI15" s="268"/>
      <c r="FJ15" s="707"/>
      <c r="FK15" s="38"/>
      <c r="FL15" s="716"/>
      <c r="FM15" s="717"/>
      <c r="FN15" s="718"/>
      <c r="FO15" s="719"/>
      <c r="FP15" s="716"/>
      <c r="FQ15" s="717"/>
      <c r="FR15" s="718"/>
    </row>
    <row r="16" spans="1:174" ht="18" customHeight="1" x14ac:dyDescent="0.2">
      <c r="A16" s="54"/>
      <c r="B16" s="55"/>
      <c r="C16" s="234" t="s">
        <v>246</v>
      </c>
      <c r="D16" s="287">
        <v>1</v>
      </c>
      <c r="E16" s="288" t="s">
        <v>108</v>
      </c>
      <c r="F16" s="484">
        <f>IF(F17=" "," ",+F17)</f>
        <v>0</v>
      </c>
      <c r="G16" s="552"/>
      <c r="H16" s="535"/>
      <c r="I16" s="540"/>
      <c r="J16" s="541"/>
      <c r="K16" s="540"/>
      <c r="L16" s="63"/>
      <c r="M16" s="530"/>
      <c r="N16" s="65"/>
      <c r="O16" s="69" t="str">
        <f>IF(L16="","",VLOOKUP(L16,リスト!$Q$3:$R$25,2,0))</f>
        <v/>
      </c>
      <c r="P16" s="94"/>
      <c r="Q16" s="123"/>
      <c r="R16" s="99" t="str">
        <f>IF(L16="","",VLOOKUP(L16,リスト!$X$3:$Y$25,2,0))</f>
        <v/>
      </c>
      <c r="S16" s="160">
        <f>IF(T16&gt;0,1,0)</f>
        <v>0</v>
      </c>
      <c r="T16" s="142"/>
      <c r="U16" s="111">
        <f t="shared" ref="U16:U47" si="0">IF(T16&gt;0,ROUND(R16*T16,0),0)</f>
        <v>0</v>
      </c>
      <c r="V16" s="289"/>
      <c r="W16" s="111">
        <f>+U16+V16</f>
        <v>0</v>
      </c>
      <c r="X16" s="111">
        <f>+Y16+Z16</f>
        <v>0</v>
      </c>
      <c r="Y16" s="135">
        <f t="shared" ref="Y16:Y47" si="1">IF($Q16="初 年 度",IF(+U16=0,TRUNC((+V16-EG16)/2,0),+U16-EG16),0)</f>
        <v>0</v>
      </c>
      <c r="Z16" s="290">
        <f t="shared" ref="Z16:Z47" si="2">IF($Q16="次 年 度",IF(+U16=0,TRUNC((+V16-EG16)/2,0),+U16-EG16),0)</f>
        <v>0</v>
      </c>
      <c r="AA16" s="179" t="s">
        <v>109</v>
      </c>
      <c r="AB16" s="160">
        <f>IF(AC16&gt;0,1,0)</f>
        <v>0</v>
      </c>
      <c r="AC16" s="142"/>
      <c r="AD16" s="291"/>
      <c r="AE16" s="135">
        <f>+AF16+AG16</f>
        <v>0</v>
      </c>
      <c r="AF16" s="135">
        <f t="shared" ref="AF16:AF47" si="3">IF($Q16="初 年 度",TRUNC((+AD16-EI16)/2,0),0)</f>
        <v>0</v>
      </c>
      <c r="AG16" s="290">
        <f t="shared" ref="AG16:AG47" si="4">IF($Q16="次 年 度",TRUNC((+AD16-EI16)/2,0),0)</f>
        <v>0</v>
      </c>
      <c r="AH16" s="99" t="str">
        <f>IF(AJ16="","",VLOOKUP(L16,リスト!$AA$3:$AB$25,2,0))</f>
        <v/>
      </c>
      <c r="AI16" s="160">
        <f>IF(AJ16&gt;0,1,0)</f>
        <v>0</v>
      </c>
      <c r="AJ16" s="142"/>
      <c r="AK16" s="292">
        <f t="shared" ref="AK16:AK17" si="5">IF(AJ16&gt;0,ROUND(AH16*AJ16,0),0)</f>
        <v>0</v>
      </c>
      <c r="AL16" s="291"/>
      <c r="AM16" s="160">
        <f>+AK16+AL16</f>
        <v>0</v>
      </c>
      <c r="AN16" s="111">
        <f>+AO16+AP16</f>
        <v>0</v>
      </c>
      <c r="AO16" s="135">
        <f t="shared" ref="AO16:AO47" si="6">IF($Q16="初 年 度",IF(+AK16=0,TRUNC((+AL16-EK16)/2,0),+AK16-EK16),0)</f>
        <v>0</v>
      </c>
      <c r="AP16" s="290">
        <f t="shared" ref="AP16:AP47" si="7">IF($Q16="次 年 度",IF(+AK16=0,TRUNC((+AL16-EK16)/2,0),+AK16-EK16),0)</f>
        <v>0</v>
      </c>
      <c r="AQ16" s="103" t="s">
        <v>216</v>
      </c>
      <c r="AR16" s="160">
        <f>IF(AS16&gt;0,1,0)</f>
        <v>0</v>
      </c>
      <c r="AS16" s="142"/>
      <c r="AT16" s="291"/>
      <c r="AU16" s="111">
        <f>+AV16+AW16</f>
        <v>0</v>
      </c>
      <c r="AV16" s="135">
        <f t="shared" ref="AV16:AV47" si="8">IF($Q16="初 年 度",TRUNC((+AT16-EM16)/2,0),0)</f>
        <v>0</v>
      </c>
      <c r="AW16" s="290">
        <f t="shared" ref="AW16:AW47" si="9">IF($Q16="次 年 度",TRUNC((+AT16-EM16)/2,0),0)</f>
        <v>0</v>
      </c>
      <c r="AX16" s="179" t="s">
        <v>110</v>
      </c>
      <c r="AY16" s="160">
        <f>IF(AZ16&gt;0,1,0)</f>
        <v>0</v>
      </c>
      <c r="AZ16" s="142"/>
      <c r="BA16" s="291"/>
      <c r="BB16" s="111">
        <f>+BC16+BD16</f>
        <v>0</v>
      </c>
      <c r="BC16" s="135">
        <f t="shared" ref="BC16:BC47" si="10">IF($Q16="初 年 度",TRUNC((+BA16-EO16)/2,0),0)</f>
        <v>0</v>
      </c>
      <c r="BD16" s="290">
        <f t="shared" ref="BD16:BD47" si="11">IF($Q16="次 年 度",TRUNC((+BA16-EO16)/2,0),0)</f>
        <v>0</v>
      </c>
      <c r="BE16" s="179" t="s">
        <v>109</v>
      </c>
      <c r="BF16" s="160">
        <f>IF(BG16&gt;0,1,0)</f>
        <v>0</v>
      </c>
      <c r="BG16" s="142"/>
      <c r="BH16" s="291"/>
      <c r="BI16" s="111">
        <f>+BJ16+BK16</f>
        <v>0</v>
      </c>
      <c r="BJ16" s="135">
        <f t="shared" ref="BJ16:BJ47" si="12">IF($Q16="初 年 度",TRUNC((+BH16-EQ16)/2,0),0)</f>
        <v>0</v>
      </c>
      <c r="BK16" s="290">
        <f t="shared" ref="BK16:BK47" si="13">IF($Q16="次 年 度",TRUNC((+BH16-EQ16)/2,0),0)</f>
        <v>0</v>
      </c>
      <c r="BL16" s="179" t="s">
        <v>109</v>
      </c>
      <c r="BM16" s="160">
        <f>IF(BN16&gt;0,1,0)</f>
        <v>0</v>
      </c>
      <c r="BN16" s="142"/>
      <c r="BO16" s="291"/>
      <c r="BP16" s="111">
        <f>+BQ16+BR16</f>
        <v>0</v>
      </c>
      <c r="BQ16" s="135">
        <f t="shared" ref="BQ16:BQ47" si="14">IF($Q16="初 年 度",TRUNC((+BO16-ES16)/2,0),0)</f>
        <v>0</v>
      </c>
      <c r="BR16" s="290">
        <f t="shared" ref="BR16:BR47" si="15">IF($Q16="次 年 度",TRUNC((+BO16-ES16)/2,0),0)</f>
        <v>0</v>
      </c>
      <c r="BS16" s="99">
        <f t="shared" ref="BS16:BX17" si="16">SUM(AR16,AY16,BF16,BM16)</f>
        <v>0</v>
      </c>
      <c r="BT16" s="111">
        <f t="shared" si="16"/>
        <v>0</v>
      </c>
      <c r="BU16" s="111">
        <f t="shared" si="16"/>
        <v>0</v>
      </c>
      <c r="BV16" s="111">
        <f t="shared" si="16"/>
        <v>0</v>
      </c>
      <c r="BW16" s="111">
        <f t="shared" si="16"/>
        <v>0</v>
      </c>
      <c r="BX16" s="187">
        <f t="shared" si="16"/>
        <v>0</v>
      </c>
      <c r="BY16" s="111" t="str">
        <f>IF(CA16="","",VLOOKUP(L16,リスト!$AD$3:$AE$25,2,0))</f>
        <v/>
      </c>
      <c r="BZ16" s="104">
        <f>IF(CA16&gt;0,1,0)</f>
        <v>0</v>
      </c>
      <c r="CA16" s="142"/>
      <c r="CB16" s="111">
        <f t="shared" ref="CB16:CB47" si="17">IF(CA16&gt;0,ROUND(BY16*CA16,0),0)</f>
        <v>0</v>
      </c>
      <c r="CC16" s="291"/>
      <c r="CD16" s="160">
        <f>+CB16+CC16</f>
        <v>0</v>
      </c>
      <c r="CE16" s="111">
        <f>+CF16+CG16</f>
        <v>0</v>
      </c>
      <c r="CF16" s="135">
        <f t="shared" ref="CF16:CF47" si="18">IF($Q16="初 年 度",IF(+CB16=0,TRUNC((+CC16-EU16)/2,0),+CB16-EU16),0)</f>
        <v>0</v>
      </c>
      <c r="CG16" s="290">
        <f t="shared" ref="CG16:CG47" si="19">IF($Q16="次 年 度",IF(+CB16=0,TRUNC((+CC16-EU16)/2,0),+CB16-EU16),0)</f>
        <v>0</v>
      </c>
      <c r="CH16" s="179" t="s">
        <v>110</v>
      </c>
      <c r="CI16" s="104">
        <f>IF(CJ16&gt;0,1,0)</f>
        <v>0</v>
      </c>
      <c r="CJ16" s="142"/>
      <c r="CK16" s="291"/>
      <c r="CL16" s="111">
        <f>+CM16+CN16</f>
        <v>0</v>
      </c>
      <c r="CM16" s="135">
        <f t="shared" ref="CM16:CM47" si="20">IF($Q16="初 年 度",TRUNC((+CK16-EW16)/2,0),0)</f>
        <v>0</v>
      </c>
      <c r="CN16" s="290">
        <f t="shared" ref="CN16:CN47" si="21">IF($Q16="次 年 度",TRUNC((+CK16-EW16)/2,0),0)</f>
        <v>0</v>
      </c>
      <c r="CO16" s="179" t="s">
        <v>110</v>
      </c>
      <c r="CP16" s="104">
        <f>IF(CQ16&gt;0,1,0)</f>
        <v>0</v>
      </c>
      <c r="CQ16" s="142"/>
      <c r="CR16" s="291"/>
      <c r="CS16" s="111">
        <f>+CT16+CU16</f>
        <v>0</v>
      </c>
      <c r="CT16" s="135">
        <f t="shared" ref="CT16:CT47" si="22">IF($Q16="初 年 度",TRUNC((+CR16-EY16)/2,0),0)</f>
        <v>0</v>
      </c>
      <c r="CU16" s="290">
        <f t="shared" ref="CU16:CU47" si="23">IF($Q16="次 年 度",TRUNC((+CR16-EY16)/2,0),0)</f>
        <v>0</v>
      </c>
      <c r="CV16" s="179" t="s">
        <v>109</v>
      </c>
      <c r="CW16" s="104">
        <f>IF(CX16&gt;0,1,0)</f>
        <v>0</v>
      </c>
      <c r="CX16" s="142"/>
      <c r="CY16" s="291"/>
      <c r="CZ16" s="111">
        <f>+DA16+DB16</f>
        <v>0</v>
      </c>
      <c r="DA16" s="135">
        <f t="shared" ref="DA16:DA47" si="24">IF($Q16="初 年 度",TRUNC((+CY16-FA16)/2,0),0)</f>
        <v>0</v>
      </c>
      <c r="DB16" s="290">
        <f t="shared" ref="DB16:DB47" si="25">IF($Q16="次 年 度",TRUNC((+CY16-FA16)/2,0),0)</f>
        <v>0</v>
      </c>
      <c r="DC16" s="179" t="s">
        <v>109</v>
      </c>
      <c r="DD16" s="104">
        <f>IF(DE16&gt;0,1,0)</f>
        <v>0</v>
      </c>
      <c r="DE16" s="142"/>
      <c r="DF16" s="291"/>
      <c r="DG16" s="111">
        <f>+DH16+DI16</f>
        <v>0</v>
      </c>
      <c r="DH16" s="135">
        <f t="shared" ref="DH16:DH47" si="26">IF($Q16="初 年 度",TRUNC((+DF16-FC16)/2,0),0)</f>
        <v>0</v>
      </c>
      <c r="DI16" s="290">
        <f t="shared" ref="DI16:DI47" si="27">IF($Q16="次 年 度",TRUNC((+DF16-FC16)/2,0),0)</f>
        <v>0</v>
      </c>
      <c r="DJ16" s="99">
        <f t="shared" ref="DJ16:DL17" si="28">SUM(CP16,CW16,DD16)</f>
        <v>0</v>
      </c>
      <c r="DK16" s="293">
        <f t="shared" si="28"/>
        <v>0</v>
      </c>
      <c r="DL16" s="293">
        <f t="shared" si="28"/>
        <v>0</v>
      </c>
      <c r="DM16" s="111">
        <f>+DN16+DO16</f>
        <v>0</v>
      </c>
      <c r="DN16" s="293">
        <f t="shared" ref="DN16:DN17" si="29">SUM(CT16,DA16,DH16)</f>
        <v>0</v>
      </c>
      <c r="DO16" s="294">
        <f t="shared" ref="DO16:DO17" si="30">SUM(CU16,DB16,DI16)</f>
        <v>0</v>
      </c>
      <c r="DP16" s="295">
        <f t="shared" ref="DP16:DQ17" si="31">SUM(S16,AB16,AI16,BS16,BZ16,CI16,DJ16)</f>
        <v>0</v>
      </c>
      <c r="DQ16" s="294">
        <f t="shared" si="31"/>
        <v>0</v>
      </c>
      <c r="DR16" s="294">
        <f>SUM(W16,AD16,AM16,BU16,CD16,CK16,DL16)</f>
        <v>0</v>
      </c>
      <c r="DS16" s="293">
        <f>+DT16+DU16</f>
        <v>0</v>
      </c>
      <c r="DT16" s="111">
        <f t="shared" ref="DT16:DT17" si="32">SUM(Y16,AF16,AO16,BW16,CF16,CM16,DN16)</f>
        <v>0</v>
      </c>
      <c r="DU16" s="187">
        <f t="shared" ref="DU16:DU17" si="33">SUM(Z16,AG16,AP16,BX16,CG16,CN16,DO16)</f>
        <v>0</v>
      </c>
      <c r="DV16" s="99">
        <f t="shared" ref="DV16:DV17" si="34">IF(H16="（○）",220,0)</f>
        <v>0</v>
      </c>
      <c r="DW16" s="111">
        <f t="shared" ref="DW16:DW79" si="35">IF(H16="（○）",SUM(S16,AI16),0)</f>
        <v>0</v>
      </c>
      <c r="DX16" s="293">
        <f t="shared" ref="DX16:DX79" si="36">IF(H16="（○）",SUM(T16,AJ16),0)</f>
        <v>0</v>
      </c>
      <c r="DY16" s="293">
        <f>ROUND(DV16*DX16,0)</f>
        <v>0</v>
      </c>
      <c r="DZ16" s="111">
        <f>+EA16+EB16</f>
        <v>0</v>
      </c>
      <c r="EA16" s="135">
        <f t="shared" ref="EA16:EA47" si="37">IF($Q16="初 年 度",TRUNC((+DY16-FG16),0),0)</f>
        <v>0</v>
      </c>
      <c r="EB16" s="290">
        <f t="shared" ref="EB16:EB47" si="38">IF($Q16="次 年 度",TRUNC((+DY16-FG16),0),0)</f>
        <v>0</v>
      </c>
      <c r="EC16" s="295">
        <f>SUM(DR16,DY16)</f>
        <v>0</v>
      </c>
      <c r="ED16" s="111">
        <f>+EE16+EF16</f>
        <v>0</v>
      </c>
      <c r="EE16" s="293">
        <f>SUM(DT16,EA16)</f>
        <v>0</v>
      </c>
      <c r="EF16" s="187">
        <f>SUM(DU16,EB16)</f>
        <v>0</v>
      </c>
      <c r="EG16" s="127">
        <f t="shared" ref="EG16:EG17" si="39">IF(P16="課税事業者（一般課税）",INT(U16*0.0909090909090909)+INT(V16*0.0909090909090909),0)</f>
        <v>0</v>
      </c>
      <c r="EH16" s="131">
        <f t="shared" ref="EH16:EH17" si="40">IF(U16=0,INT(EG16/2),EG16)</f>
        <v>0</v>
      </c>
      <c r="EI16" s="146">
        <f t="shared" ref="EI16:EI17" si="41">IF(P16="課税事業者（一般課税）",INT(AD16*0.0909090909090909),0)</f>
        <v>0</v>
      </c>
      <c r="EJ16" s="150">
        <f>INT(EI16/2)</f>
        <v>0</v>
      </c>
      <c r="EK16" s="165">
        <f t="shared" ref="EK16:EK17" si="42">IF(P16="課税事業者（一般課税）",INT(AK16*0.0909090909090909)+INT(AL16*0.0909090909090909),0)</f>
        <v>0</v>
      </c>
      <c r="EL16" s="169">
        <f t="shared" ref="EL16:EL17" si="43">IF(AK16=0,INT(EK16/2),EK16)</f>
        <v>0</v>
      </c>
      <c r="EM16" s="165">
        <f t="shared" ref="EM16:EM17" si="44">IF(P16="課税事業者（一般課税）",INT(AT16*0.0909090909090909),0)</f>
        <v>0</v>
      </c>
      <c r="EN16" s="169">
        <f>INT(EM16/2)</f>
        <v>0</v>
      </c>
      <c r="EO16" s="146">
        <f t="shared" ref="EO16:EO47" si="45">IF(P16="課税事業者（一般課税）",INT(+BA16*0.0909090909090909),0)</f>
        <v>0</v>
      </c>
      <c r="EP16" s="150">
        <f>INT(EO16/2)</f>
        <v>0</v>
      </c>
      <c r="EQ16" s="165">
        <f t="shared" ref="EQ16:EQ47" si="46">IF(P16="課税事業者（一般課税）",INT(+BH16*0.0909090909090909),0)</f>
        <v>0</v>
      </c>
      <c r="ER16" s="169">
        <f>INT(EQ16/2)</f>
        <v>0</v>
      </c>
      <c r="ES16" s="146">
        <f t="shared" ref="ES16:ES47" si="47">IF(P16="課税事業者（一般課税）",INT(BO16*0.0909090909090909),0)</f>
        <v>0</v>
      </c>
      <c r="ET16" s="150">
        <f>INT(ES16/2)</f>
        <v>0</v>
      </c>
      <c r="EU16" s="165">
        <f t="shared" ref="EU16:EU17" si="48">IF(P16="課税事業者（一般課税）",INT(CB16*0.0909090909090909)+INT(CC16*0.0909090909090909),0)</f>
        <v>0</v>
      </c>
      <c r="EV16" s="169">
        <f t="shared" ref="EV16:EV17" si="49">IF(CB16=0,INT(EU16/2),EU16)</f>
        <v>0</v>
      </c>
      <c r="EW16" s="146">
        <f t="shared" ref="EW16:EW47" si="50">IF(P16="課税事業者（一般課税）",INT(+CK16*0.0909090909090909),0)</f>
        <v>0</v>
      </c>
      <c r="EX16" s="150">
        <f>INT(EW16/2)</f>
        <v>0</v>
      </c>
      <c r="EY16" s="165">
        <f t="shared" ref="EY16:EY47" si="51">IF(P16="課税事業者（一般課税）",INT(+CR16*0.0909090909090909),0)</f>
        <v>0</v>
      </c>
      <c r="EZ16" s="169">
        <f>INT(EY16/2)</f>
        <v>0</v>
      </c>
      <c r="FA16" s="146">
        <f t="shared" ref="FA16:FA47" si="52">IF(P16="課税事業者（一般課税）",INT(+CY16*0.0909090909090909),0)</f>
        <v>0</v>
      </c>
      <c r="FB16" s="169">
        <f>INT(FA16/2)</f>
        <v>0</v>
      </c>
      <c r="FC16" s="146">
        <f t="shared" ref="FC16:FC47" si="53">IF(P16="課税事業者（一般課税）",INT(+DF16*0.0909090909090909),0)</f>
        <v>0</v>
      </c>
      <c r="FD16" s="169">
        <f>INT(FC16/2)</f>
        <v>0</v>
      </c>
      <c r="FE16" s="165">
        <f>SUM(EG16,EI16,EK16,EM16,EO16,EQ16,ES16,EU16,EW16,EY16,FA16,FC16)</f>
        <v>0</v>
      </c>
      <c r="FF16" s="169">
        <f>SUM(EH16,EJ16,EL16,EN16,EP16,ER16,ET16,EV16,EX16,EZ16,FB16,FD16)</f>
        <v>0</v>
      </c>
      <c r="FG16" s="146">
        <f t="shared" ref="FG16:FG47" si="54">IF(P16="課税事業者（一般課税）",INT(DY16*0.0909090909090909),0)</f>
        <v>0</v>
      </c>
      <c r="FH16" s="196">
        <f>+FG16</f>
        <v>0</v>
      </c>
      <c r="FI16" s="94"/>
      <c r="FJ16" s="708">
        <f>+K7</f>
        <v>0</v>
      </c>
      <c r="FK16" s="38"/>
      <c r="FL16" s="713">
        <f>IF(T16&gt;0,ROUND(O16/1000,5),0)</f>
        <v>0</v>
      </c>
      <c r="FM16" s="714">
        <f>IF(T16&gt;0,ROUND(N16/T16,5),0)</f>
        <v>0</v>
      </c>
      <c r="FN16" s="715" t="str">
        <f>IF(FM16&gt;=FL16,"OK","下限本数を下回っています")</f>
        <v>OK</v>
      </c>
      <c r="FP16" s="713">
        <f>IF(AJ16&gt;0,ROUND(O16/1000,5),0)</f>
        <v>0</v>
      </c>
      <c r="FQ16" s="714">
        <f>IF(AJ16&gt;0,ROUND(N16/AJ16,5),0)</f>
        <v>0</v>
      </c>
      <c r="FR16" s="715" t="str">
        <f>IF(FQ16&gt;=FP16,"OK","下限本数を下回っています")</f>
        <v>OK</v>
      </c>
    </row>
    <row r="17" spans="1:174" ht="18" customHeight="1" x14ac:dyDescent="0.2">
      <c r="A17" s="72">
        <f>+A16</f>
        <v>0</v>
      </c>
      <c r="B17" s="73">
        <f>+B16</f>
        <v>0</v>
      </c>
      <c r="C17" s="231" t="str">
        <f>+C16</f>
        <v>福島県</v>
      </c>
      <c r="D17" s="57">
        <v>1</v>
      </c>
      <c r="E17" s="50" t="s">
        <v>111</v>
      </c>
      <c r="F17" s="484"/>
      <c r="G17" s="553">
        <f>+G16</f>
        <v>0</v>
      </c>
      <c r="H17" s="536"/>
      <c r="I17" s="542"/>
      <c r="J17" s="543"/>
      <c r="K17" s="542"/>
      <c r="L17" s="64"/>
      <c r="M17" s="531"/>
      <c r="N17" s="67"/>
      <c r="O17" s="71" t="str">
        <f>IF(L17="","",VLOOKUP(L17,リスト!$Q$3:$R$25,2,0))</f>
        <v/>
      </c>
      <c r="P17" s="95"/>
      <c r="Q17" s="126"/>
      <c r="R17" s="102" t="str">
        <f>IF(L17="","",VLOOKUP(L17,リスト!$X$3:$Y$25,2,0))</f>
        <v/>
      </c>
      <c r="S17" s="161">
        <f t="shared" ref="S17" si="55">IF(T17&gt;0,1,0)</f>
        <v>0</v>
      </c>
      <c r="T17" s="145"/>
      <c r="U17" s="114">
        <f t="shared" si="0"/>
        <v>0</v>
      </c>
      <c r="V17" s="110"/>
      <c r="W17" s="117">
        <f t="shared" ref="W17" si="56">+U17+V17</f>
        <v>0</v>
      </c>
      <c r="X17" s="117">
        <f t="shared" ref="X17" si="57">+Y17+Z17</f>
        <v>0</v>
      </c>
      <c r="Y17" s="136">
        <f t="shared" si="1"/>
        <v>0</v>
      </c>
      <c r="Z17" s="141">
        <f t="shared" si="2"/>
        <v>0</v>
      </c>
      <c r="AA17" s="182" t="s">
        <v>216</v>
      </c>
      <c r="AB17" s="161">
        <f t="shared" ref="AB17" si="58">IF(AC17&gt;0,1,0)</f>
        <v>0</v>
      </c>
      <c r="AC17" s="145"/>
      <c r="AD17" s="122"/>
      <c r="AE17" s="136">
        <f t="shared" ref="AE17" si="59">+AF17+AG17</f>
        <v>0</v>
      </c>
      <c r="AF17" s="136">
        <f t="shared" si="3"/>
        <v>0</v>
      </c>
      <c r="AG17" s="141">
        <f t="shared" si="4"/>
        <v>0</v>
      </c>
      <c r="AH17" s="100" t="str">
        <f>IF(AJ17="","",VLOOKUP(L17,リスト!$AA$3:$AB$25,2,0))</f>
        <v/>
      </c>
      <c r="AI17" s="161">
        <f t="shared" ref="AI17" si="60">IF(AJ17&gt;0,1,0)</f>
        <v>0</v>
      </c>
      <c r="AJ17" s="145"/>
      <c r="AK17" s="155">
        <f t="shared" si="5"/>
        <v>0</v>
      </c>
      <c r="AL17" s="122"/>
      <c r="AM17" s="161">
        <f t="shared" ref="AM17" si="61">+AK17+AL17</f>
        <v>0</v>
      </c>
      <c r="AN17" s="114">
        <f t="shared" ref="AN17" si="62">+AO17+AP17</f>
        <v>0</v>
      </c>
      <c r="AO17" s="136">
        <f t="shared" si="6"/>
        <v>0</v>
      </c>
      <c r="AP17" s="140">
        <f t="shared" si="7"/>
        <v>0</v>
      </c>
      <c r="AQ17" s="185" t="s">
        <v>216</v>
      </c>
      <c r="AR17" s="161">
        <f t="shared" ref="AR17" si="63">IF(AS17&gt;0,1,0)</f>
        <v>0</v>
      </c>
      <c r="AS17" s="145"/>
      <c r="AT17" s="122"/>
      <c r="AU17" s="113">
        <f t="shared" ref="AU17" si="64">+AV17+AW17</f>
        <v>0</v>
      </c>
      <c r="AV17" s="136">
        <f t="shared" si="8"/>
        <v>0</v>
      </c>
      <c r="AW17" s="141">
        <f t="shared" si="9"/>
        <v>0</v>
      </c>
      <c r="AX17" s="181" t="s">
        <v>216</v>
      </c>
      <c r="AY17" s="161">
        <f t="shared" ref="AY17" si="65">IF(AZ17&gt;0,1,0)</f>
        <v>0</v>
      </c>
      <c r="AZ17" s="144"/>
      <c r="BA17" s="122"/>
      <c r="BB17" s="116">
        <f t="shared" ref="BB17" si="66">+BC17+BD17</f>
        <v>0</v>
      </c>
      <c r="BC17" s="136">
        <f t="shared" si="10"/>
        <v>0</v>
      </c>
      <c r="BD17" s="141">
        <f t="shared" si="11"/>
        <v>0</v>
      </c>
      <c r="BE17" s="181" t="s">
        <v>216</v>
      </c>
      <c r="BF17" s="161">
        <f t="shared" ref="BF17" si="67">IF(BG17&gt;0,1,0)</f>
        <v>0</v>
      </c>
      <c r="BG17" s="144"/>
      <c r="BH17" s="122"/>
      <c r="BI17" s="116">
        <f t="shared" ref="BI17" si="68">+BJ17+BK17</f>
        <v>0</v>
      </c>
      <c r="BJ17" s="136">
        <f t="shared" si="12"/>
        <v>0</v>
      </c>
      <c r="BK17" s="141">
        <f t="shared" si="13"/>
        <v>0</v>
      </c>
      <c r="BL17" s="181" t="s">
        <v>216</v>
      </c>
      <c r="BM17" s="161">
        <f t="shared" ref="BM17" si="69">IF(BN17&gt;0,1,0)</f>
        <v>0</v>
      </c>
      <c r="BN17" s="144"/>
      <c r="BO17" s="122"/>
      <c r="BP17" s="116">
        <f t="shared" ref="BP17" si="70">+BQ17+BR17</f>
        <v>0</v>
      </c>
      <c r="BQ17" s="136">
        <f t="shared" si="14"/>
        <v>0</v>
      </c>
      <c r="BR17" s="141">
        <f t="shared" si="15"/>
        <v>0</v>
      </c>
      <c r="BS17" s="100">
        <f t="shared" si="16"/>
        <v>0</v>
      </c>
      <c r="BT17" s="114">
        <f t="shared" si="16"/>
        <v>0</v>
      </c>
      <c r="BU17" s="114">
        <f t="shared" si="16"/>
        <v>0</v>
      </c>
      <c r="BV17" s="114">
        <f t="shared" si="16"/>
        <v>0</v>
      </c>
      <c r="BW17" s="114">
        <f t="shared" si="16"/>
        <v>0</v>
      </c>
      <c r="BX17" s="190">
        <f t="shared" si="16"/>
        <v>0</v>
      </c>
      <c r="BY17" s="114" t="str">
        <f>IF(CA17="","",VLOOKUP(L17,リスト!$AD$3:$AE$25,2,0))</f>
        <v/>
      </c>
      <c r="BZ17" s="191">
        <f t="shared" ref="BZ17" si="71">IF(CA17&gt;0,1,0)</f>
        <v>0</v>
      </c>
      <c r="CA17" s="145"/>
      <c r="CB17" s="114">
        <f t="shared" si="17"/>
        <v>0</v>
      </c>
      <c r="CC17" s="122"/>
      <c r="CD17" s="161">
        <f t="shared" ref="CD17" si="72">+CB17+CC17</f>
        <v>0</v>
      </c>
      <c r="CE17" s="114">
        <f t="shared" ref="CE17" si="73">+CF17+CG17</f>
        <v>0</v>
      </c>
      <c r="CF17" s="136">
        <f t="shared" si="18"/>
        <v>0</v>
      </c>
      <c r="CG17" s="141">
        <f t="shared" si="19"/>
        <v>0</v>
      </c>
      <c r="CH17" s="182" t="s">
        <v>216</v>
      </c>
      <c r="CI17" s="191">
        <f t="shared" ref="CI17" si="74">IF(CJ17&gt;0,1,0)</f>
        <v>0</v>
      </c>
      <c r="CJ17" s="145"/>
      <c r="CK17" s="122"/>
      <c r="CL17" s="116">
        <f t="shared" ref="CL17" si="75">+CM17+CN17</f>
        <v>0</v>
      </c>
      <c r="CM17" s="136">
        <f t="shared" si="20"/>
        <v>0</v>
      </c>
      <c r="CN17" s="141">
        <f t="shared" si="21"/>
        <v>0</v>
      </c>
      <c r="CO17" s="182" t="s">
        <v>216</v>
      </c>
      <c r="CP17" s="191">
        <f t="shared" ref="CP17" si="76">IF(CQ17&gt;0,1,0)</f>
        <v>0</v>
      </c>
      <c r="CQ17" s="145"/>
      <c r="CR17" s="122"/>
      <c r="CS17" s="116">
        <f t="shared" ref="CS17" si="77">+CT17+CU17</f>
        <v>0</v>
      </c>
      <c r="CT17" s="136">
        <f t="shared" si="22"/>
        <v>0</v>
      </c>
      <c r="CU17" s="141">
        <f t="shared" si="23"/>
        <v>0</v>
      </c>
      <c r="CV17" s="182" t="s">
        <v>216</v>
      </c>
      <c r="CW17" s="191">
        <f t="shared" ref="CW17" si="78">IF(CX17&gt;0,1,0)</f>
        <v>0</v>
      </c>
      <c r="CX17" s="145"/>
      <c r="CY17" s="122"/>
      <c r="CZ17" s="116">
        <f t="shared" ref="CZ17" si="79">+DA17+DB17</f>
        <v>0</v>
      </c>
      <c r="DA17" s="136">
        <f t="shared" si="24"/>
        <v>0</v>
      </c>
      <c r="DB17" s="141">
        <f t="shared" si="25"/>
        <v>0</v>
      </c>
      <c r="DC17" s="182" t="s">
        <v>216</v>
      </c>
      <c r="DD17" s="191">
        <f t="shared" ref="DD17" si="80">IF(DE17&gt;0,1,0)</f>
        <v>0</v>
      </c>
      <c r="DE17" s="145"/>
      <c r="DF17" s="122"/>
      <c r="DG17" s="116">
        <f t="shared" ref="DG17" si="81">+DH17+DI17</f>
        <v>0</v>
      </c>
      <c r="DH17" s="136">
        <f t="shared" si="26"/>
        <v>0</v>
      </c>
      <c r="DI17" s="141">
        <f t="shared" si="27"/>
        <v>0</v>
      </c>
      <c r="DJ17" s="100">
        <f t="shared" si="28"/>
        <v>0</v>
      </c>
      <c r="DK17" s="117">
        <f t="shared" si="28"/>
        <v>0</v>
      </c>
      <c r="DL17" s="117">
        <f t="shared" si="28"/>
        <v>0</v>
      </c>
      <c r="DM17" s="116">
        <f t="shared" ref="DM17" si="82">+DN17+DO17</f>
        <v>0</v>
      </c>
      <c r="DN17" s="117">
        <f t="shared" si="29"/>
        <v>0</v>
      </c>
      <c r="DO17" s="178">
        <f t="shared" si="30"/>
        <v>0</v>
      </c>
      <c r="DP17" s="195">
        <f t="shared" si="31"/>
        <v>0</v>
      </c>
      <c r="DQ17" s="178">
        <f t="shared" si="31"/>
        <v>0</v>
      </c>
      <c r="DR17" s="178">
        <f t="shared" ref="DR17:DR80" si="83">SUM(W17,AD17,AM17,BU17,CD17,CK17,DL17)</f>
        <v>0</v>
      </c>
      <c r="DS17" s="116">
        <f t="shared" ref="DS17" si="84">+DT17+DU17</f>
        <v>0</v>
      </c>
      <c r="DT17" s="114">
        <f t="shared" si="32"/>
        <v>0</v>
      </c>
      <c r="DU17" s="190">
        <f t="shared" si="33"/>
        <v>0</v>
      </c>
      <c r="DV17" s="100">
        <f t="shared" si="34"/>
        <v>0</v>
      </c>
      <c r="DW17" s="114">
        <f t="shared" si="35"/>
        <v>0</v>
      </c>
      <c r="DX17" s="117">
        <f t="shared" si="36"/>
        <v>0</v>
      </c>
      <c r="DY17" s="116">
        <f t="shared" ref="DY17" si="85">ROUND(DV17*DX17,0)</f>
        <v>0</v>
      </c>
      <c r="DZ17" s="116">
        <f t="shared" ref="DZ17" si="86">+EA17+EB17</f>
        <v>0</v>
      </c>
      <c r="EA17" s="136">
        <f t="shared" si="37"/>
        <v>0</v>
      </c>
      <c r="EB17" s="141">
        <f t="shared" si="38"/>
        <v>0</v>
      </c>
      <c r="EC17" s="195">
        <f t="shared" ref="EC17" si="87">SUM(DR17,DY17)</f>
        <v>0</v>
      </c>
      <c r="ED17" s="116">
        <f t="shared" ref="ED17" si="88">+EE17+EF17</f>
        <v>0</v>
      </c>
      <c r="EE17" s="117">
        <f t="shared" ref="EE17" si="89">SUM(DT17,EA17)</f>
        <v>0</v>
      </c>
      <c r="EF17" s="190">
        <f t="shared" ref="EF17" si="90">SUM(DU17,EB17)</f>
        <v>0</v>
      </c>
      <c r="EG17" s="130">
        <f t="shared" si="39"/>
        <v>0</v>
      </c>
      <c r="EH17" s="134">
        <f t="shared" si="40"/>
        <v>0</v>
      </c>
      <c r="EI17" s="149">
        <f t="shared" si="41"/>
        <v>0</v>
      </c>
      <c r="EJ17" s="151">
        <f t="shared" ref="EJ17" si="91">INT(EI17/2)</f>
        <v>0</v>
      </c>
      <c r="EK17" s="168">
        <f t="shared" si="42"/>
        <v>0</v>
      </c>
      <c r="EL17" s="172">
        <f t="shared" si="43"/>
        <v>0</v>
      </c>
      <c r="EM17" s="168">
        <f t="shared" si="44"/>
        <v>0</v>
      </c>
      <c r="EN17" s="172">
        <f t="shared" ref="EN17" si="92">INT(EM17/2)</f>
        <v>0</v>
      </c>
      <c r="EO17" s="149">
        <f t="shared" si="45"/>
        <v>0</v>
      </c>
      <c r="EP17" s="172">
        <f t="shared" ref="EP17" si="93">INT(EO17/2)</f>
        <v>0</v>
      </c>
      <c r="EQ17" s="168">
        <f t="shared" si="46"/>
        <v>0</v>
      </c>
      <c r="ER17" s="172">
        <f t="shared" ref="ER17" si="94">INT(EQ17/2)</f>
        <v>0</v>
      </c>
      <c r="ES17" s="149">
        <f t="shared" si="47"/>
        <v>0</v>
      </c>
      <c r="ET17" s="151">
        <f t="shared" ref="ET17" si="95">INT(ES17/2)</f>
        <v>0</v>
      </c>
      <c r="EU17" s="168">
        <f t="shared" si="48"/>
        <v>0</v>
      </c>
      <c r="EV17" s="172">
        <f t="shared" si="49"/>
        <v>0</v>
      </c>
      <c r="EW17" s="149">
        <f t="shared" si="50"/>
        <v>0</v>
      </c>
      <c r="EX17" s="151">
        <f t="shared" ref="EX17" si="96">INT(EW17/2)</f>
        <v>0</v>
      </c>
      <c r="EY17" s="168">
        <f t="shared" si="51"/>
        <v>0</v>
      </c>
      <c r="EZ17" s="172">
        <f t="shared" ref="EZ17" si="97">INT(EY17/2)</f>
        <v>0</v>
      </c>
      <c r="FA17" s="149">
        <f t="shared" si="52"/>
        <v>0</v>
      </c>
      <c r="FB17" s="172">
        <f t="shared" ref="FB17" si="98">INT(FA17/2)</f>
        <v>0</v>
      </c>
      <c r="FC17" s="148">
        <f t="shared" si="53"/>
        <v>0</v>
      </c>
      <c r="FD17" s="171">
        <f t="shared" ref="FD17" si="99">INT(FC17/2)</f>
        <v>0</v>
      </c>
      <c r="FE17" s="167">
        <f t="shared" ref="FE17:FF17" si="100">SUM(EG17,EI17,EK17,EM17,EO17,EQ17,ES17,EU17,EW17,EY17,FA17,FC17)</f>
        <v>0</v>
      </c>
      <c r="FF17" s="171">
        <f t="shared" si="100"/>
        <v>0</v>
      </c>
      <c r="FG17" s="149">
        <f t="shared" si="54"/>
        <v>0</v>
      </c>
      <c r="FH17" s="197">
        <f t="shared" ref="FH17" si="101">+FG17</f>
        <v>0</v>
      </c>
      <c r="FI17" s="200"/>
      <c r="FJ17" s="708">
        <f>+FJ16</f>
        <v>0</v>
      </c>
      <c r="FK17" s="38"/>
      <c r="FL17" s="695">
        <f t="shared" ref="FL17:FL31" si="102">IF(T17&gt;0,ROUND(O17/1000,5),0)</f>
        <v>0</v>
      </c>
      <c r="FM17" s="696">
        <f t="shared" ref="FM17:FM31" si="103">IF(T17&gt;0,ROUND(N17/T17,5),0)</f>
        <v>0</v>
      </c>
      <c r="FN17" s="697" t="str">
        <f t="shared" ref="FN17:FN31" si="104">IF(FM17&gt;=FL17,"OK","下限本数を下回っています")</f>
        <v>OK</v>
      </c>
      <c r="FP17" s="695">
        <f t="shared" ref="FP17:FP80" si="105">IF(AJ17&gt;0,ROUND(O17/1000,5),0)</f>
        <v>0</v>
      </c>
      <c r="FQ17" s="696">
        <f t="shared" ref="FQ17:FQ80" si="106">IF(AJ17&gt;0,ROUND(N17/AJ17,5),0)</f>
        <v>0</v>
      </c>
      <c r="FR17" s="697" t="str">
        <f t="shared" ref="FR17:FR80" si="107">IF(FQ17&gt;=FP17,"OK","下限本数を下回っています")</f>
        <v>OK</v>
      </c>
    </row>
    <row r="18" spans="1:174" ht="18" customHeight="1" x14ac:dyDescent="0.2">
      <c r="A18" s="74">
        <f t="shared" ref="A18:A49" si="108">+A17</f>
        <v>0</v>
      </c>
      <c r="B18" s="75">
        <f t="shared" ref="B18:B49" si="109">+B17</f>
        <v>0</v>
      </c>
      <c r="C18" s="235" t="str">
        <f t="shared" ref="C18:C81" si="110">+C17</f>
        <v>福島県</v>
      </c>
      <c r="D18" s="58">
        <f t="shared" ref="D18:D49" si="111">+D16+1</f>
        <v>2</v>
      </c>
      <c r="E18" s="49" t="s">
        <v>244</v>
      </c>
      <c r="F18" s="486">
        <f>IF(F19=" "," ",+F19)</f>
        <v>0</v>
      </c>
      <c r="G18" s="554"/>
      <c r="H18" s="537"/>
      <c r="I18" s="544"/>
      <c r="J18" s="545"/>
      <c r="K18" s="544"/>
      <c r="L18" s="229"/>
      <c r="M18" s="532"/>
      <c r="N18" s="66"/>
      <c r="O18" s="70" t="str">
        <f>IF(L18="","",VLOOKUP(L18,リスト!$Q$3:$R$25,2,0))</f>
        <v/>
      </c>
      <c r="P18" s="202"/>
      <c r="Q18" s="230"/>
      <c r="R18" s="154" t="str">
        <f>IF(L18="","",VLOOKUP(L18,リスト!$X$3:$Y$25,2,0))</f>
        <v/>
      </c>
      <c r="S18" s="162">
        <f>IF(T18&gt;0,1,0)</f>
        <v>0</v>
      </c>
      <c r="T18" s="143"/>
      <c r="U18" s="112">
        <f t="shared" si="0"/>
        <v>0</v>
      </c>
      <c r="V18" s="108"/>
      <c r="W18" s="115">
        <f>+U18+V18</f>
        <v>0</v>
      </c>
      <c r="X18" s="115">
        <f>+Y18+Z18</f>
        <v>0</v>
      </c>
      <c r="Y18" s="137">
        <f t="shared" si="1"/>
        <v>0</v>
      </c>
      <c r="Z18" s="139">
        <f t="shared" si="2"/>
        <v>0</v>
      </c>
      <c r="AA18" s="180" t="s">
        <v>216</v>
      </c>
      <c r="AB18" s="162">
        <f>IF(AC18&gt;0,1,0)</f>
        <v>0</v>
      </c>
      <c r="AC18" s="143"/>
      <c r="AD18" s="120"/>
      <c r="AE18" s="137">
        <f>+AF18+AG18</f>
        <v>0</v>
      </c>
      <c r="AF18" s="137">
        <f t="shared" si="3"/>
        <v>0</v>
      </c>
      <c r="AG18" s="139">
        <f t="shared" si="4"/>
        <v>0</v>
      </c>
      <c r="AH18" s="101" t="str">
        <f>IF(AJ18="","",VLOOKUP(L18,リスト!$AA$3:$AB$25,2,0))</f>
        <v/>
      </c>
      <c r="AI18" s="162">
        <f>IF(AJ18&gt;0,1,0)</f>
        <v>0</v>
      </c>
      <c r="AJ18" s="143"/>
      <c r="AK18" s="156">
        <f t="shared" ref="AK18:AK19" si="112">IF(AJ18&gt;0,ROUND(AH18*AJ18,0),0)</f>
        <v>0</v>
      </c>
      <c r="AL18" s="120"/>
      <c r="AM18" s="162">
        <f>+AK18+AL18</f>
        <v>0</v>
      </c>
      <c r="AN18" s="112">
        <f>+AO18+AP18</f>
        <v>0</v>
      </c>
      <c r="AO18" s="115">
        <f t="shared" si="6"/>
        <v>0</v>
      </c>
      <c r="AP18" s="173">
        <f t="shared" si="7"/>
        <v>0</v>
      </c>
      <c r="AQ18" s="183" t="s">
        <v>216</v>
      </c>
      <c r="AR18" s="162">
        <f>IF(AS18&gt;0,1,0)</f>
        <v>0</v>
      </c>
      <c r="AS18" s="143"/>
      <c r="AT18" s="120"/>
      <c r="AU18" s="112">
        <f>+AV18+AW18</f>
        <v>0</v>
      </c>
      <c r="AV18" s="115">
        <f t="shared" si="8"/>
        <v>0</v>
      </c>
      <c r="AW18" s="176">
        <f t="shared" si="9"/>
        <v>0</v>
      </c>
      <c r="AX18" s="180" t="s">
        <v>216</v>
      </c>
      <c r="AY18" s="162">
        <f>IF(AZ18&gt;0,1,0)</f>
        <v>0</v>
      </c>
      <c r="AZ18" s="143"/>
      <c r="BA18" s="120"/>
      <c r="BB18" s="112">
        <f>+BC18+BD18</f>
        <v>0</v>
      </c>
      <c r="BC18" s="115">
        <f t="shared" si="10"/>
        <v>0</v>
      </c>
      <c r="BD18" s="173">
        <f t="shared" si="11"/>
        <v>0</v>
      </c>
      <c r="BE18" s="180" t="s">
        <v>216</v>
      </c>
      <c r="BF18" s="162">
        <f>IF(BG18&gt;0,1,0)</f>
        <v>0</v>
      </c>
      <c r="BG18" s="143"/>
      <c r="BH18" s="120"/>
      <c r="BI18" s="112">
        <f>+BJ18+BK18</f>
        <v>0</v>
      </c>
      <c r="BJ18" s="115">
        <f t="shared" si="12"/>
        <v>0</v>
      </c>
      <c r="BK18" s="176">
        <f t="shared" si="13"/>
        <v>0</v>
      </c>
      <c r="BL18" s="180" t="s">
        <v>216</v>
      </c>
      <c r="BM18" s="162">
        <f>IF(BN18&gt;0,1,0)</f>
        <v>0</v>
      </c>
      <c r="BN18" s="143"/>
      <c r="BO18" s="120"/>
      <c r="BP18" s="112">
        <f>+BQ18+BR18</f>
        <v>0</v>
      </c>
      <c r="BQ18" s="115">
        <f t="shared" si="14"/>
        <v>0</v>
      </c>
      <c r="BR18" s="176">
        <f t="shared" si="15"/>
        <v>0</v>
      </c>
      <c r="BS18" s="101">
        <f t="shared" ref="BS18:BS19" si="113">SUM(AR18,AY18,BF18,BM18)</f>
        <v>0</v>
      </c>
      <c r="BT18" s="112">
        <f t="shared" ref="BT18:BT19" si="114">SUM(AS18,AZ18,BG18,BN18)</f>
        <v>0</v>
      </c>
      <c r="BU18" s="112">
        <f t="shared" ref="BU18:BU19" si="115">SUM(AT18,BA18,BH18,BO18)</f>
        <v>0</v>
      </c>
      <c r="BV18" s="115">
        <f t="shared" ref="BV18:BV19" si="116">SUM(AU18,BB18,BI18,BP18)</f>
        <v>0</v>
      </c>
      <c r="BW18" s="112">
        <f t="shared" ref="BW18:BW19" si="117">SUM(AV18,BC18,BJ18,BQ18)</f>
        <v>0</v>
      </c>
      <c r="BX18" s="188">
        <f t="shared" ref="BX18:BX19" si="118">SUM(AW18,BD18,BK18,BR18)</f>
        <v>0</v>
      </c>
      <c r="BY18" s="101" t="str">
        <f>IF(CA18="","",VLOOKUP(L18,リスト!$AD$3:$AE$25,2,0))</f>
        <v/>
      </c>
      <c r="BZ18" s="192">
        <f>IF(CA18&gt;0,1,0)</f>
        <v>0</v>
      </c>
      <c r="CA18" s="143"/>
      <c r="CB18" s="112">
        <f t="shared" si="17"/>
        <v>0</v>
      </c>
      <c r="CC18" s="120"/>
      <c r="CD18" s="162">
        <f>+CB18+CC18</f>
        <v>0</v>
      </c>
      <c r="CE18" s="112">
        <f>+CF18+CG18</f>
        <v>0</v>
      </c>
      <c r="CF18" s="115">
        <f t="shared" si="18"/>
        <v>0</v>
      </c>
      <c r="CG18" s="173">
        <f t="shared" si="19"/>
        <v>0</v>
      </c>
      <c r="CH18" s="180" t="s">
        <v>216</v>
      </c>
      <c r="CI18" s="192">
        <f>IF(CJ18&gt;0,1,0)</f>
        <v>0</v>
      </c>
      <c r="CJ18" s="143"/>
      <c r="CK18" s="120"/>
      <c r="CL18" s="112">
        <f>+CM18+CN18</f>
        <v>0</v>
      </c>
      <c r="CM18" s="115">
        <f t="shared" si="20"/>
        <v>0</v>
      </c>
      <c r="CN18" s="173">
        <f t="shared" si="21"/>
        <v>0</v>
      </c>
      <c r="CO18" s="180" t="s">
        <v>216</v>
      </c>
      <c r="CP18" s="192">
        <f>IF(CQ18&gt;0,1,0)</f>
        <v>0</v>
      </c>
      <c r="CQ18" s="143"/>
      <c r="CR18" s="120"/>
      <c r="CS18" s="112">
        <f>+CT18+CU18</f>
        <v>0</v>
      </c>
      <c r="CT18" s="115">
        <f t="shared" si="22"/>
        <v>0</v>
      </c>
      <c r="CU18" s="173">
        <f t="shared" si="23"/>
        <v>0</v>
      </c>
      <c r="CV18" s="180" t="s">
        <v>216</v>
      </c>
      <c r="CW18" s="192">
        <f>IF(CX18&gt;0,1,0)</f>
        <v>0</v>
      </c>
      <c r="CX18" s="143"/>
      <c r="CY18" s="120"/>
      <c r="CZ18" s="112">
        <f>+DA18+DB18</f>
        <v>0</v>
      </c>
      <c r="DA18" s="115">
        <f t="shared" si="24"/>
        <v>0</v>
      </c>
      <c r="DB18" s="173">
        <f t="shared" si="25"/>
        <v>0</v>
      </c>
      <c r="DC18" s="180" t="s">
        <v>216</v>
      </c>
      <c r="DD18" s="192">
        <f>IF(DE18&gt;0,1,0)</f>
        <v>0</v>
      </c>
      <c r="DE18" s="143"/>
      <c r="DF18" s="120"/>
      <c r="DG18" s="112">
        <f>+DH18+DI18</f>
        <v>0</v>
      </c>
      <c r="DH18" s="115">
        <f t="shared" si="26"/>
        <v>0</v>
      </c>
      <c r="DI18" s="176">
        <f t="shared" si="27"/>
        <v>0</v>
      </c>
      <c r="DJ18" s="101">
        <f t="shared" ref="DJ18:DJ19" si="119">SUM(CP18,CW18,DD18)</f>
        <v>0</v>
      </c>
      <c r="DK18" s="115">
        <f t="shared" ref="DK18:DK19" si="120">SUM(CQ18,CX18,DE18)</f>
        <v>0</v>
      </c>
      <c r="DL18" s="115">
        <f t="shared" ref="DL18:DL19" si="121">SUM(CR18,CY18,DF18)</f>
        <v>0</v>
      </c>
      <c r="DM18" s="115">
        <f>+DN18+DO18</f>
        <v>0</v>
      </c>
      <c r="DN18" s="115">
        <f t="shared" ref="DN18:DN19" si="122">SUM(CT18,DA18,DH18)</f>
        <v>0</v>
      </c>
      <c r="DO18" s="176">
        <f t="shared" ref="DO18:DO19" si="123">SUM(CU18,DB18,DI18)</f>
        <v>0</v>
      </c>
      <c r="DP18" s="193">
        <f t="shared" ref="DP18:DP19" si="124">SUM(S18,AB18,AI18,BS18,BZ18,CI18,DJ18)</f>
        <v>0</v>
      </c>
      <c r="DQ18" s="176">
        <f t="shared" ref="DQ18:DQ19" si="125">SUM(T18,AC18,AJ18,BT18,CA18,CJ18,DK18)</f>
        <v>0</v>
      </c>
      <c r="DR18" s="115">
        <f t="shared" si="83"/>
        <v>0</v>
      </c>
      <c r="DS18" s="115">
        <f>+DT18+DU18</f>
        <v>0</v>
      </c>
      <c r="DT18" s="112">
        <f t="shared" ref="DT18:DT19" si="126">SUM(Y18,AF18,AO18,BW18,CF18,CM18,DN18)</f>
        <v>0</v>
      </c>
      <c r="DU18" s="188">
        <f t="shared" ref="DU18:DU19" si="127">SUM(Z18,AG18,AP18,BX18,CG18,CN18,DO18)</f>
        <v>0</v>
      </c>
      <c r="DV18" s="101">
        <f t="shared" ref="DV18:DV19" si="128">IF(H18="（○）",220,0)</f>
        <v>0</v>
      </c>
      <c r="DW18" s="115">
        <f t="shared" si="35"/>
        <v>0</v>
      </c>
      <c r="DX18" s="115">
        <f t="shared" si="36"/>
        <v>0</v>
      </c>
      <c r="DY18" s="115">
        <f>ROUND(DV18*DX18,0)</f>
        <v>0</v>
      </c>
      <c r="DZ18" s="115">
        <f>+EA18+EB18</f>
        <v>0</v>
      </c>
      <c r="EA18" s="115">
        <f t="shared" si="37"/>
        <v>0</v>
      </c>
      <c r="EB18" s="173">
        <f t="shared" si="38"/>
        <v>0</v>
      </c>
      <c r="EC18" s="193">
        <f>SUM(DR18,DY18)</f>
        <v>0</v>
      </c>
      <c r="ED18" s="115">
        <f>+EE18+EF18</f>
        <v>0</v>
      </c>
      <c r="EE18" s="115">
        <f>SUM(DT18,EA18)</f>
        <v>0</v>
      </c>
      <c r="EF18" s="188">
        <f>SUM(DU18,EB18)</f>
        <v>0</v>
      </c>
      <c r="EG18" s="128">
        <f t="shared" ref="EG18:EG19" si="129">IF(P18="課税事業者（一般課税）",INT(U18*0.0909090909090909)+INT(V18*0.0909090909090909),0)</f>
        <v>0</v>
      </c>
      <c r="EH18" s="132">
        <f t="shared" ref="EH18:EH19" si="130">IF(U18=0,INT(EG18/2),EG18)</f>
        <v>0</v>
      </c>
      <c r="EI18" s="147">
        <f t="shared" ref="EI18:EI19" si="131">IF(P18="課税事業者（一般課税）",INT(AD18*0.0909090909090909),0)</f>
        <v>0</v>
      </c>
      <c r="EJ18" s="152">
        <f>INT(EI18/2)</f>
        <v>0</v>
      </c>
      <c r="EK18" s="166">
        <f t="shared" ref="EK18:EK19" si="132">IF(P18="課税事業者（一般課税）",INT(AK18*0.0909090909090909)+INT(AL18*0.0909090909090909),0)</f>
        <v>0</v>
      </c>
      <c r="EL18" s="170">
        <f t="shared" ref="EL18:EL19" si="133">IF(AK18=0,INT(EK18/2),EK18)</f>
        <v>0</v>
      </c>
      <c r="EM18" s="166">
        <f t="shared" ref="EM18:EM19" si="134">IF(P18="課税事業者（一般課税）",INT(AT18*0.0909090909090909),0)</f>
        <v>0</v>
      </c>
      <c r="EN18" s="170">
        <f>INT(EM18/2)</f>
        <v>0</v>
      </c>
      <c r="EO18" s="147">
        <f t="shared" si="45"/>
        <v>0</v>
      </c>
      <c r="EP18" s="170">
        <f>INT(EO18/2)</f>
        <v>0</v>
      </c>
      <c r="EQ18" s="166">
        <f t="shared" si="46"/>
        <v>0</v>
      </c>
      <c r="ER18" s="170">
        <f>INT(EQ18/2)</f>
        <v>0</v>
      </c>
      <c r="ES18" s="147">
        <f t="shared" si="47"/>
        <v>0</v>
      </c>
      <c r="ET18" s="152">
        <f>INT(ES18/2)</f>
        <v>0</v>
      </c>
      <c r="EU18" s="166">
        <f t="shared" ref="EU18:EU19" si="135">IF(P18="課税事業者（一般課税）",INT(CB18*0.0909090909090909)+INT(CC18*0.0909090909090909),0)</f>
        <v>0</v>
      </c>
      <c r="EV18" s="170">
        <f t="shared" ref="EV18:EV19" si="136">IF(CB18=0,INT(EU18/2),EU18)</f>
        <v>0</v>
      </c>
      <c r="EW18" s="147">
        <f t="shared" si="50"/>
        <v>0</v>
      </c>
      <c r="EX18" s="152">
        <f>INT(EW18/2)</f>
        <v>0</v>
      </c>
      <c r="EY18" s="166">
        <f t="shared" si="51"/>
        <v>0</v>
      </c>
      <c r="EZ18" s="170">
        <f>INT(EY18/2)</f>
        <v>0</v>
      </c>
      <c r="FA18" s="147">
        <f t="shared" si="52"/>
        <v>0</v>
      </c>
      <c r="FB18" s="170">
        <f>INT(FA18/2)</f>
        <v>0</v>
      </c>
      <c r="FC18" s="147">
        <f t="shared" si="53"/>
        <v>0</v>
      </c>
      <c r="FD18" s="170">
        <f>INT(FC18/2)</f>
        <v>0</v>
      </c>
      <c r="FE18" s="166">
        <f>SUM(EG18,EI18,EK18,EM18,EO18,EQ18,ES18,EU18,EW18,EY18,FA18,FC18)</f>
        <v>0</v>
      </c>
      <c r="FF18" s="170">
        <f>SUM(EH18,EJ18,EL18,EN18,EP18,ER18,ET18,EV18,EX18,EZ18,FB18,FD18)</f>
        <v>0</v>
      </c>
      <c r="FG18" s="147">
        <f t="shared" si="54"/>
        <v>0</v>
      </c>
      <c r="FH18" s="198">
        <f>+FG18</f>
        <v>0</v>
      </c>
      <c r="FI18" s="201"/>
      <c r="FJ18" s="708">
        <f>+FJ16</f>
        <v>0</v>
      </c>
      <c r="FK18" s="38"/>
      <c r="FL18" s="698">
        <f t="shared" si="102"/>
        <v>0</v>
      </c>
      <c r="FM18" s="699">
        <f t="shared" si="103"/>
        <v>0</v>
      </c>
      <c r="FN18" s="700" t="str">
        <f t="shared" si="104"/>
        <v>OK</v>
      </c>
      <c r="FP18" s="698">
        <f t="shared" si="105"/>
        <v>0</v>
      </c>
      <c r="FQ18" s="699">
        <f t="shared" si="106"/>
        <v>0</v>
      </c>
      <c r="FR18" s="700" t="str">
        <f t="shared" si="107"/>
        <v>OK</v>
      </c>
    </row>
    <row r="19" spans="1:174" ht="18" customHeight="1" x14ac:dyDescent="0.2">
      <c r="A19" s="76">
        <f t="shared" si="108"/>
        <v>0</v>
      </c>
      <c r="B19" s="77">
        <f t="shared" si="109"/>
        <v>0</v>
      </c>
      <c r="C19" s="236" t="str">
        <f t="shared" si="110"/>
        <v>福島県</v>
      </c>
      <c r="D19" s="47">
        <f t="shared" si="111"/>
        <v>2</v>
      </c>
      <c r="E19" s="56" t="s">
        <v>245</v>
      </c>
      <c r="F19" s="487"/>
      <c r="G19" s="555">
        <f>+G18</f>
        <v>0</v>
      </c>
      <c r="H19" s="536"/>
      <c r="I19" s="542"/>
      <c r="J19" s="543"/>
      <c r="K19" s="542"/>
      <c r="L19" s="64"/>
      <c r="M19" s="531"/>
      <c r="N19" s="67"/>
      <c r="O19" s="71" t="str">
        <f>IF(L19="","",VLOOKUP(L19,リスト!$Q$3:$R$25,2,0))</f>
        <v/>
      </c>
      <c r="P19" s="95"/>
      <c r="Q19" s="124"/>
      <c r="R19" s="102" t="str">
        <f>IF(L19="","",VLOOKUP(L19,リスト!$X$3:$Y$25,2,0))</f>
        <v/>
      </c>
      <c r="S19" s="163">
        <f t="shared" ref="S19" si="137">IF(T19&gt;0,1,0)</f>
        <v>0</v>
      </c>
      <c r="T19" s="144"/>
      <c r="U19" s="113">
        <f t="shared" si="0"/>
        <v>0</v>
      </c>
      <c r="V19" s="109"/>
      <c r="W19" s="116">
        <f t="shared" ref="W19" si="138">+U19+V19</f>
        <v>0</v>
      </c>
      <c r="X19" s="116">
        <f t="shared" ref="X19" si="139">+Y19+Z19</f>
        <v>0</v>
      </c>
      <c r="Y19" s="138">
        <f t="shared" si="1"/>
        <v>0</v>
      </c>
      <c r="Z19" s="140">
        <f t="shared" si="2"/>
        <v>0</v>
      </c>
      <c r="AA19" s="181" t="s">
        <v>216</v>
      </c>
      <c r="AB19" s="163">
        <f t="shared" ref="AB19" si="140">IF(AC19&gt;0,1,0)</f>
        <v>0</v>
      </c>
      <c r="AC19" s="144"/>
      <c r="AD19" s="121"/>
      <c r="AE19" s="138">
        <f t="shared" ref="AE19" si="141">+AF19+AG19</f>
        <v>0</v>
      </c>
      <c r="AF19" s="138">
        <f t="shared" si="3"/>
        <v>0</v>
      </c>
      <c r="AG19" s="140">
        <f t="shared" si="4"/>
        <v>0</v>
      </c>
      <c r="AH19" s="102" t="str">
        <f>IF(AJ19="","",VLOOKUP(L19,リスト!$AA$3:$AB$25,2,0))</f>
        <v/>
      </c>
      <c r="AI19" s="163">
        <f t="shared" ref="AI19" si="142">IF(AJ19&gt;0,1,0)</f>
        <v>0</v>
      </c>
      <c r="AJ19" s="144"/>
      <c r="AK19" s="157">
        <f t="shared" si="112"/>
        <v>0</v>
      </c>
      <c r="AL19" s="121"/>
      <c r="AM19" s="163">
        <f t="shared" ref="AM19" si="143">+AK19+AL19</f>
        <v>0</v>
      </c>
      <c r="AN19" s="113">
        <f t="shared" ref="AN19" si="144">+AO19+AP19</f>
        <v>0</v>
      </c>
      <c r="AO19" s="116">
        <f t="shared" si="6"/>
        <v>0</v>
      </c>
      <c r="AP19" s="174">
        <f t="shared" si="7"/>
        <v>0</v>
      </c>
      <c r="AQ19" s="184" t="s">
        <v>216</v>
      </c>
      <c r="AR19" s="163">
        <f t="shared" ref="AR19" si="145">IF(AS19&gt;0,1,0)</f>
        <v>0</v>
      </c>
      <c r="AS19" s="144"/>
      <c r="AT19" s="121"/>
      <c r="AU19" s="113">
        <f t="shared" ref="AU19" si="146">+AV19+AW19</f>
        <v>0</v>
      </c>
      <c r="AV19" s="116">
        <f t="shared" si="8"/>
        <v>0</v>
      </c>
      <c r="AW19" s="177">
        <f t="shared" si="9"/>
        <v>0</v>
      </c>
      <c r="AX19" s="181" t="s">
        <v>216</v>
      </c>
      <c r="AY19" s="163">
        <f t="shared" ref="AY19" si="147">IF(AZ19&gt;0,1,0)</f>
        <v>0</v>
      </c>
      <c r="AZ19" s="144"/>
      <c r="BA19" s="121"/>
      <c r="BB19" s="113">
        <f t="shared" ref="BB19" si="148">+BC19+BD19</f>
        <v>0</v>
      </c>
      <c r="BC19" s="116">
        <f t="shared" si="10"/>
        <v>0</v>
      </c>
      <c r="BD19" s="174">
        <f t="shared" si="11"/>
        <v>0</v>
      </c>
      <c r="BE19" s="181" t="s">
        <v>216</v>
      </c>
      <c r="BF19" s="163">
        <f t="shared" ref="BF19" si="149">IF(BG19&gt;0,1,0)</f>
        <v>0</v>
      </c>
      <c r="BG19" s="144"/>
      <c r="BH19" s="121"/>
      <c r="BI19" s="113">
        <f t="shared" ref="BI19" si="150">+BJ19+BK19</f>
        <v>0</v>
      </c>
      <c r="BJ19" s="116">
        <f t="shared" si="12"/>
        <v>0</v>
      </c>
      <c r="BK19" s="177">
        <f t="shared" si="13"/>
        <v>0</v>
      </c>
      <c r="BL19" s="181" t="s">
        <v>216</v>
      </c>
      <c r="BM19" s="163">
        <f t="shared" ref="BM19" si="151">IF(BN19&gt;0,1,0)</f>
        <v>0</v>
      </c>
      <c r="BN19" s="144"/>
      <c r="BO19" s="121"/>
      <c r="BP19" s="113">
        <f t="shared" ref="BP19" si="152">+BQ19+BR19</f>
        <v>0</v>
      </c>
      <c r="BQ19" s="116">
        <f t="shared" si="14"/>
        <v>0</v>
      </c>
      <c r="BR19" s="177">
        <f t="shared" si="15"/>
        <v>0</v>
      </c>
      <c r="BS19" s="102">
        <f t="shared" si="113"/>
        <v>0</v>
      </c>
      <c r="BT19" s="113">
        <f t="shared" si="114"/>
        <v>0</v>
      </c>
      <c r="BU19" s="113">
        <f t="shared" si="115"/>
        <v>0</v>
      </c>
      <c r="BV19" s="116">
        <f t="shared" si="116"/>
        <v>0</v>
      </c>
      <c r="BW19" s="113">
        <f t="shared" si="117"/>
        <v>0</v>
      </c>
      <c r="BX19" s="189">
        <f t="shared" si="118"/>
        <v>0</v>
      </c>
      <c r="BY19" s="102" t="str">
        <f>IF(CA19="","",VLOOKUP(L19,リスト!$AD$3:$AE$25,2,0))</f>
        <v/>
      </c>
      <c r="BZ19" s="105">
        <f t="shared" ref="BZ19" si="153">IF(CA19&gt;0,1,0)</f>
        <v>0</v>
      </c>
      <c r="CA19" s="144"/>
      <c r="CB19" s="113">
        <f t="shared" si="17"/>
        <v>0</v>
      </c>
      <c r="CC19" s="121"/>
      <c r="CD19" s="163">
        <f t="shared" ref="CD19" si="154">+CB19+CC19</f>
        <v>0</v>
      </c>
      <c r="CE19" s="113">
        <f t="shared" ref="CE19" si="155">+CF19+CG19</f>
        <v>0</v>
      </c>
      <c r="CF19" s="116">
        <f t="shared" si="18"/>
        <v>0</v>
      </c>
      <c r="CG19" s="177">
        <f t="shared" si="19"/>
        <v>0</v>
      </c>
      <c r="CH19" s="181" t="s">
        <v>216</v>
      </c>
      <c r="CI19" s="105">
        <f t="shared" ref="CI19" si="156">IF(CJ19&gt;0,1,0)</f>
        <v>0</v>
      </c>
      <c r="CJ19" s="144"/>
      <c r="CK19" s="121"/>
      <c r="CL19" s="113">
        <f t="shared" ref="CL19" si="157">+CM19+CN19</f>
        <v>0</v>
      </c>
      <c r="CM19" s="116">
        <f t="shared" si="20"/>
        <v>0</v>
      </c>
      <c r="CN19" s="174">
        <f t="shared" si="21"/>
        <v>0</v>
      </c>
      <c r="CO19" s="181" t="s">
        <v>216</v>
      </c>
      <c r="CP19" s="105">
        <f t="shared" ref="CP19" si="158">IF(CQ19&gt;0,1,0)</f>
        <v>0</v>
      </c>
      <c r="CQ19" s="144"/>
      <c r="CR19" s="121"/>
      <c r="CS19" s="113">
        <f t="shared" ref="CS19" si="159">+CT19+CU19</f>
        <v>0</v>
      </c>
      <c r="CT19" s="116">
        <f t="shared" si="22"/>
        <v>0</v>
      </c>
      <c r="CU19" s="174">
        <f t="shared" si="23"/>
        <v>0</v>
      </c>
      <c r="CV19" s="181" t="s">
        <v>216</v>
      </c>
      <c r="CW19" s="105">
        <f t="shared" ref="CW19" si="160">IF(CX19&gt;0,1,0)</f>
        <v>0</v>
      </c>
      <c r="CX19" s="144"/>
      <c r="CY19" s="121"/>
      <c r="CZ19" s="113">
        <f t="shared" ref="CZ19" si="161">+DA19+DB19</f>
        <v>0</v>
      </c>
      <c r="DA19" s="116">
        <f t="shared" si="24"/>
        <v>0</v>
      </c>
      <c r="DB19" s="174">
        <f t="shared" si="25"/>
        <v>0</v>
      </c>
      <c r="DC19" s="181" t="s">
        <v>216</v>
      </c>
      <c r="DD19" s="105">
        <f t="shared" ref="DD19" si="162">IF(DE19&gt;0,1,0)</f>
        <v>0</v>
      </c>
      <c r="DE19" s="144"/>
      <c r="DF19" s="121"/>
      <c r="DG19" s="113">
        <f t="shared" ref="DG19" si="163">+DH19+DI19</f>
        <v>0</v>
      </c>
      <c r="DH19" s="116">
        <f t="shared" si="26"/>
        <v>0</v>
      </c>
      <c r="DI19" s="177">
        <f t="shared" si="27"/>
        <v>0</v>
      </c>
      <c r="DJ19" s="102">
        <f t="shared" si="119"/>
        <v>0</v>
      </c>
      <c r="DK19" s="116">
        <f t="shared" si="120"/>
        <v>0</v>
      </c>
      <c r="DL19" s="116">
        <f t="shared" si="121"/>
        <v>0</v>
      </c>
      <c r="DM19" s="116">
        <f t="shared" ref="DM19" si="164">+DN19+DO19</f>
        <v>0</v>
      </c>
      <c r="DN19" s="116">
        <f t="shared" si="122"/>
        <v>0</v>
      </c>
      <c r="DO19" s="177">
        <f t="shared" si="123"/>
        <v>0</v>
      </c>
      <c r="DP19" s="194">
        <f t="shared" si="124"/>
        <v>0</v>
      </c>
      <c r="DQ19" s="177">
        <f t="shared" si="125"/>
        <v>0</v>
      </c>
      <c r="DR19" s="116">
        <f t="shared" si="83"/>
        <v>0</v>
      </c>
      <c r="DS19" s="116">
        <f t="shared" ref="DS19" si="165">+DT19+DU19</f>
        <v>0</v>
      </c>
      <c r="DT19" s="113">
        <f t="shared" si="126"/>
        <v>0</v>
      </c>
      <c r="DU19" s="189">
        <f t="shared" si="127"/>
        <v>0</v>
      </c>
      <c r="DV19" s="102">
        <f t="shared" si="128"/>
        <v>0</v>
      </c>
      <c r="DW19" s="116">
        <f t="shared" si="35"/>
        <v>0</v>
      </c>
      <c r="DX19" s="116">
        <f t="shared" si="36"/>
        <v>0</v>
      </c>
      <c r="DY19" s="116">
        <f t="shared" ref="DY19" si="166">ROUND(DV19*DX19,0)</f>
        <v>0</v>
      </c>
      <c r="DZ19" s="116">
        <f t="shared" ref="DZ19" si="167">+EA19+EB19</f>
        <v>0</v>
      </c>
      <c r="EA19" s="116">
        <f t="shared" si="37"/>
        <v>0</v>
      </c>
      <c r="EB19" s="174">
        <f t="shared" si="38"/>
        <v>0</v>
      </c>
      <c r="EC19" s="194">
        <f t="shared" ref="EC19" si="168">SUM(DR19,DY19)</f>
        <v>0</v>
      </c>
      <c r="ED19" s="116">
        <f t="shared" ref="ED19" si="169">+EE19+EF19</f>
        <v>0</v>
      </c>
      <c r="EE19" s="116">
        <f t="shared" ref="EE19" si="170">SUM(DT19,EA19)</f>
        <v>0</v>
      </c>
      <c r="EF19" s="189">
        <f t="shared" ref="EF19" si="171">SUM(DU19,EB19)</f>
        <v>0</v>
      </c>
      <c r="EG19" s="129">
        <f t="shared" si="129"/>
        <v>0</v>
      </c>
      <c r="EH19" s="133">
        <f t="shared" si="130"/>
        <v>0</v>
      </c>
      <c r="EI19" s="148">
        <f t="shared" si="131"/>
        <v>0</v>
      </c>
      <c r="EJ19" s="153">
        <f t="shared" ref="EJ19" si="172">INT(EI19/2)</f>
        <v>0</v>
      </c>
      <c r="EK19" s="167">
        <f t="shared" si="132"/>
        <v>0</v>
      </c>
      <c r="EL19" s="171">
        <f t="shared" si="133"/>
        <v>0</v>
      </c>
      <c r="EM19" s="167">
        <f t="shared" si="134"/>
        <v>0</v>
      </c>
      <c r="EN19" s="171">
        <f t="shared" ref="EN19" si="173">INT(EM19/2)</f>
        <v>0</v>
      </c>
      <c r="EO19" s="148">
        <f t="shared" si="45"/>
        <v>0</v>
      </c>
      <c r="EP19" s="153">
        <f t="shared" ref="EP19" si="174">INT(EO19/2)</f>
        <v>0</v>
      </c>
      <c r="EQ19" s="167">
        <f t="shared" si="46"/>
        <v>0</v>
      </c>
      <c r="ER19" s="171">
        <f t="shared" ref="ER19" si="175">INT(EQ19/2)</f>
        <v>0</v>
      </c>
      <c r="ES19" s="148">
        <f t="shared" si="47"/>
        <v>0</v>
      </c>
      <c r="ET19" s="153">
        <f t="shared" ref="ET19" si="176">INT(ES19/2)</f>
        <v>0</v>
      </c>
      <c r="EU19" s="167">
        <f t="shared" si="135"/>
        <v>0</v>
      </c>
      <c r="EV19" s="171">
        <f t="shared" si="136"/>
        <v>0</v>
      </c>
      <c r="EW19" s="148">
        <f t="shared" si="50"/>
        <v>0</v>
      </c>
      <c r="EX19" s="153">
        <f t="shared" ref="EX19" si="177">INT(EW19/2)</f>
        <v>0</v>
      </c>
      <c r="EY19" s="167">
        <f t="shared" si="51"/>
        <v>0</v>
      </c>
      <c r="EZ19" s="171">
        <f t="shared" ref="EZ19" si="178">INT(EY19/2)</f>
        <v>0</v>
      </c>
      <c r="FA19" s="148">
        <f t="shared" si="52"/>
        <v>0</v>
      </c>
      <c r="FB19" s="171">
        <f t="shared" ref="FB19" si="179">INT(FA19/2)</f>
        <v>0</v>
      </c>
      <c r="FC19" s="148">
        <f t="shared" si="53"/>
        <v>0</v>
      </c>
      <c r="FD19" s="171">
        <f t="shared" ref="FD19" si="180">INT(FC19/2)</f>
        <v>0</v>
      </c>
      <c r="FE19" s="167">
        <f t="shared" ref="FE19" si="181">SUM(EG19,EI19,EK19,EM19,EO19,EQ19,ES19,EU19,EW19,EY19,FA19,FC19)</f>
        <v>0</v>
      </c>
      <c r="FF19" s="171">
        <f t="shared" ref="FF19" si="182">SUM(EH19,EJ19,EL19,EN19,EP19,ER19,ET19,EV19,EX19,EZ19,FB19,FD19)</f>
        <v>0</v>
      </c>
      <c r="FG19" s="148">
        <f t="shared" si="54"/>
        <v>0</v>
      </c>
      <c r="FH19" s="199">
        <f t="shared" ref="FH19" si="183">+FG19</f>
        <v>0</v>
      </c>
      <c r="FI19" s="95"/>
      <c r="FJ19" s="708">
        <f>+FJ18</f>
        <v>0</v>
      </c>
      <c r="FK19" s="38"/>
      <c r="FL19" s="692">
        <f t="shared" si="102"/>
        <v>0</v>
      </c>
      <c r="FM19" s="693">
        <f t="shared" si="103"/>
        <v>0</v>
      </c>
      <c r="FN19" s="694" t="str">
        <f t="shared" si="104"/>
        <v>OK</v>
      </c>
      <c r="FP19" s="692">
        <f t="shared" si="105"/>
        <v>0</v>
      </c>
      <c r="FQ19" s="693">
        <f t="shared" si="106"/>
        <v>0</v>
      </c>
      <c r="FR19" s="694" t="str">
        <f t="shared" si="107"/>
        <v>OK</v>
      </c>
    </row>
    <row r="20" spans="1:174" ht="18" customHeight="1" x14ac:dyDescent="0.2">
      <c r="A20" s="74">
        <f t="shared" si="108"/>
        <v>0</v>
      </c>
      <c r="B20" s="75">
        <f t="shared" si="109"/>
        <v>0</v>
      </c>
      <c r="C20" s="235" t="str">
        <f t="shared" si="110"/>
        <v>福島県</v>
      </c>
      <c r="D20" s="58">
        <f t="shared" si="111"/>
        <v>3</v>
      </c>
      <c r="E20" s="49" t="s">
        <v>244</v>
      </c>
      <c r="F20" s="486">
        <f>IF(F21=" "," ",+F21)</f>
        <v>0</v>
      </c>
      <c r="G20" s="554"/>
      <c r="H20" s="537"/>
      <c r="I20" s="544"/>
      <c r="J20" s="545"/>
      <c r="K20" s="544"/>
      <c r="L20" s="229"/>
      <c r="M20" s="532"/>
      <c r="N20" s="66"/>
      <c r="O20" s="70" t="str">
        <f>IF(L20="","",VLOOKUP(L20,リスト!$Q$3:$R$25,2,0))</f>
        <v/>
      </c>
      <c r="P20" s="202"/>
      <c r="Q20" s="125"/>
      <c r="R20" s="154" t="str">
        <f>IF(L20="","",VLOOKUP(L20,リスト!$X$3:$Y$25,2,0))</f>
        <v/>
      </c>
      <c r="S20" s="162">
        <f>IF(T20&gt;0,1,0)</f>
        <v>0</v>
      </c>
      <c r="T20" s="143"/>
      <c r="U20" s="112">
        <f t="shared" si="0"/>
        <v>0</v>
      </c>
      <c r="V20" s="108"/>
      <c r="W20" s="115">
        <f>+U20+V20</f>
        <v>0</v>
      </c>
      <c r="X20" s="115">
        <f>+Y20+Z20</f>
        <v>0</v>
      </c>
      <c r="Y20" s="137">
        <f t="shared" si="1"/>
        <v>0</v>
      </c>
      <c r="Z20" s="139">
        <f t="shared" si="2"/>
        <v>0</v>
      </c>
      <c r="AA20" s="180" t="s">
        <v>216</v>
      </c>
      <c r="AB20" s="162">
        <f>IF(AC20&gt;0,1,0)</f>
        <v>0</v>
      </c>
      <c r="AC20" s="143"/>
      <c r="AD20" s="120"/>
      <c r="AE20" s="137">
        <f>+AF20+AG20</f>
        <v>0</v>
      </c>
      <c r="AF20" s="137">
        <f t="shared" si="3"/>
        <v>0</v>
      </c>
      <c r="AG20" s="139">
        <f t="shared" si="4"/>
        <v>0</v>
      </c>
      <c r="AH20" s="101" t="str">
        <f>IF(AJ20="","",VLOOKUP(L20,リスト!$AA$3:$AB$25,2,0))</f>
        <v/>
      </c>
      <c r="AI20" s="162">
        <f>IF(AJ20&gt;0,1,0)</f>
        <v>0</v>
      </c>
      <c r="AJ20" s="143"/>
      <c r="AK20" s="156">
        <f t="shared" ref="AK20:AK21" si="184">IF(AJ20&gt;0,ROUND(AH20*AJ20,0),0)</f>
        <v>0</v>
      </c>
      <c r="AL20" s="120"/>
      <c r="AM20" s="162">
        <f>+AK20+AL20</f>
        <v>0</v>
      </c>
      <c r="AN20" s="112">
        <f>+AO20+AP20</f>
        <v>0</v>
      </c>
      <c r="AO20" s="115">
        <f t="shared" si="6"/>
        <v>0</v>
      </c>
      <c r="AP20" s="173">
        <f t="shared" si="7"/>
        <v>0</v>
      </c>
      <c r="AQ20" s="183" t="s">
        <v>216</v>
      </c>
      <c r="AR20" s="162">
        <f>IF(AS20&gt;0,1,0)</f>
        <v>0</v>
      </c>
      <c r="AS20" s="143"/>
      <c r="AT20" s="120"/>
      <c r="AU20" s="112">
        <f>+AV20+AW20</f>
        <v>0</v>
      </c>
      <c r="AV20" s="115">
        <f t="shared" si="8"/>
        <v>0</v>
      </c>
      <c r="AW20" s="176">
        <f t="shared" si="9"/>
        <v>0</v>
      </c>
      <c r="AX20" s="180" t="s">
        <v>216</v>
      </c>
      <c r="AY20" s="162">
        <f>IF(AZ20&gt;0,1,0)</f>
        <v>0</v>
      </c>
      <c r="AZ20" s="143"/>
      <c r="BA20" s="120"/>
      <c r="BB20" s="112">
        <f>+BC20+BD20</f>
        <v>0</v>
      </c>
      <c r="BC20" s="115">
        <f t="shared" si="10"/>
        <v>0</v>
      </c>
      <c r="BD20" s="173">
        <f t="shared" si="11"/>
        <v>0</v>
      </c>
      <c r="BE20" s="180" t="s">
        <v>216</v>
      </c>
      <c r="BF20" s="162">
        <f>IF(BG20&gt;0,1,0)</f>
        <v>0</v>
      </c>
      <c r="BG20" s="143"/>
      <c r="BH20" s="120"/>
      <c r="BI20" s="112">
        <f>+BJ20+BK20</f>
        <v>0</v>
      </c>
      <c r="BJ20" s="115">
        <f t="shared" si="12"/>
        <v>0</v>
      </c>
      <c r="BK20" s="176">
        <f t="shared" si="13"/>
        <v>0</v>
      </c>
      <c r="BL20" s="180" t="s">
        <v>216</v>
      </c>
      <c r="BM20" s="162">
        <f>IF(BN20&gt;0,1,0)</f>
        <v>0</v>
      </c>
      <c r="BN20" s="143"/>
      <c r="BO20" s="120"/>
      <c r="BP20" s="112">
        <f>+BQ20+BR20</f>
        <v>0</v>
      </c>
      <c r="BQ20" s="115">
        <f t="shared" si="14"/>
        <v>0</v>
      </c>
      <c r="BR20" s="176">
        <f t="shared" si="15"/>
        <v>0</v>
      </c>
      <c r="BS20" s="101">
        <f t="shared" ref="BS20:BS21" si="185">SUM(AR20,AY20,BF20,BM20)</f>
        <v>0</v>
      </c>
      <c r="BT20" s="112">
        <f t="shared" ref="BT20:BT21" si="186">SUM(AS20,AZ20,BG20,BN20)</f>
        <v>0</v>
      </c>
      <c r="BU20" s="112">
        <f t="shared" ref="BU20:BU21" si="187">SUM(AT20,BA20,BH20,BO20)</f>
        <v>0</v>
      </c>
      <c r="BV20" s="115">
        <f t="shared" ref="BV20:BV21" si="188">SUM(AU20,BB20,BI20,BP20)</f>
        <v>0</v>
      </c>
      <c r="BW20" s="112">
        <f t="shared" ref="BW20:BW21" si="189">SUM(AV20,BC20,BJ20,BQ20)</f>
        <v>0</v>
      </c>
      <c r="BX20" s="188">
        <f t="shared" ref="BX20:BX21" si="190">SUM(AW20,BD20,BK20,BR20)</f>
        <v>0</v>
      </c>
      <c r="BY20" s="101" t="str">
        <f>IF(CA20="","",VLOOKUP(L20,リスト!$AD$3:$AE$25,2,0))</f>
        <v/>
      </c>
      <c r="BZ20" s="192">
        <f>IF(CA20&gt;0,1,0)</f>
        <v>0</v>
      </c>
      <c r="CA20" s="143"/>
      <c r="CB20" s="112">
        <f t="shared" si="17"/>
        <v>0</v>
      </c>
      <c r="CC20" s="120"/>
      <c r="CD20" s="162">
        <f>+CB20+CC20</f>
        <v>0</v>
      </c>
      <c r="CE20" s="112">
        <f>+CF20+CG20</f>
        <v>0</v>
      </c>
      <c r="CF20" s="115">
        <f t="shared" si="18"/>
        <v>0</v>
      </c>
      <c r="CG20" s="173">
        <f t="shared" si="19"/>
        <v>0</v>
      </c>
      <c r="CH20" s="180" t="s">
        <v>216</v>
      </c>
      <c r="CI20" s="192">
        <f>IF(CJ20&gt;0,1,0)</f>
        <v>0</v>
      </c>
      <c r="CJ20" s="143"/>
      <c r="CK20" s="120"/>
      <c r="CL20" s="112">
        <f>+CM20+CN20</f>
        <v>0</v>
      </c>
      <c r="CM20" s="115">
        <f t="shared" si="20"/>
        <v>0</v>
      </c>
      <c r="CN20" s="173">
        <f t="shared" si="21"/>
        <v>0</v>
      </c>
      <c r="CO20" s="180" t="s">
        <v>216</v>
      </c>
      <c r="CP20" s="192">
        <f>IF(CQ20&gt;0,1,0)</f>
        <v>0</v>
      </c>
      <c r="CQ20" s="143"/>
      <c r="CR20" s="120"/>
      <c r="CS20" s="112">
        <f>+CT20+CU20</f>
        <v>0</v>
      </c>
      <c r="CT20" s="115">
        <f t="shared" si="22"/>
        <v>0</v>
      </c>
      <c r="CU20" s="173">
        <f t="shared" si="23"/>
        <v>0</v>
      </c>
      <c r="CV20" s="180" t="s">
        <v>216</v>
      </c>
      <c r="CW20" s="192">
        <f>IF(CX20&gt;0,1,0)</f>
        <v>0</v>
      </c>
      <c r="CX20" s="143"/>
      <c r="CY20" s="120"/>
      <c r="CZ20" s="112">
        <f>+DA20+DB20</f>
        <v>0</v>
      </c>
      <c r="DA20" s="115">
        <f t="shared" si="24"/>
        <v>0</v>
      </c>
      <c r="DB20" s="173">
        <f t="shared" si="25"/>
        <v>0</v>
      </c>
      <c r="DC20" s="180" t="s">
        <v>216</v>
      </c>
      <c r="DD20" s="192">
        <f>IF(DE20&gt;0,1,0)</f>
        <v>0</v>
      </c>
      <c r="DE20" s="143"/>
      <c r="DF20" s="120"/>
      <c r="DG20" s="112">
        <f>+DH20+DI20</f>
        <v>0</v>
      </c>
      <c r="DH20" s="115">
        <f t="shared" si="26"/>
        <v>0</v>
      </c>
      <c r="DI20" s="176">
        <f t="shared" si="27"/>
        <v>0</v>
      </c>
      <c r="DJ20" s="101">
        <f t="shared" ref="DJ20:DJ21" si="191">SUM(CP20,CW20,DD20)</f>
        <v>0</v>
      </c>
      <c r="DK20" s="115">
        <f t="shared" ref="DK20:DK21" si="192">SUM(CQ20,CX20,DE20)</f>
        <v>0</v>
      </c>
      <c r="DL20" s="115">
        <f t="shared" ref="DL20:DL21" si="193">SUM(CR20,CY20,DF20)</f>
        <v>0</v>
      </c>
      <c r="DM20" s="115">
        <f>+DN20+DO20</f>
        <v>0</v>
      </c>
      <c r="DN20" s="115">
        <f t="shared" ref="DN20:DN21" si="194">SUM(CT20,DA20,DH20)</f>
        <v>0</v>
      </c>
      <c r="DO20" s="176">
        <f t="shared" ref="DO20:DO21" si="195">SUM(CU20,DB20,DI20)</f>
        <v>0</v>
      </c>
      <c r="DP20" s="193">
        <f t="shared" ref="DP20:DP21" si="196">SUM(S20,AB20,AI20,BS20,BZ20,CI20,DJ20)</f>
        <v>0</v>
      </c>
      <c r="DQ20" s="176">
        <f t="shared" ref="DQ20:DQ21" si="197">SUM(T20,AC20,AJ20,BT20,CA20,CJ20,DK20)</f>
        <v>0</v>
      </c>
      <c r="DR20" s="115">
        <f t="shared" si="83"/>
        <v>0</v>
      </c>
      <c r="DS20" s="115">
        <f>+DT20+DU20</f>
        <v>0</v>
      </c>
      <c r="DT20" s="112">
        <f t="shared" ref="DT20:DT21" si="198">SUM(Y20,AF20,AO20,BW20,CF20,CM20,DN20)</f>
        <v>0</v>
      </c>
      <c r="DU20" s="188">
        <f t="shared" ref="DU20:DU21" si="199">SUM(Z20,AG20,AP20,BX20,CG20,CN20,DO20)</f>
        <v>0</v>
      </c>
      <c r="DV20" s="101">
        <f t="shared" ref="DV20:DV21" si="200">IF(H20="（○）",220,0)</f>
        <v>0</v>
      </c>
      <c r="DW20" s="115">
        <f t="shared" si="35"/>
        <v>0</v>
      </c>
      <c r="DX20" s="115">
        <f t="shared" si="36"/>
        <v>0</v>
      </c>
      <c r="DY20" s="115">
        <f>ROUND(DV20*DX20,0)</f>
        <v>0</v>
      </c>
      <c r="DZ20" s="115">
        <f>+EA20+EB20</f>
        <v>0</v>
      </c>
      <c r="EA20" s="115">
        <f t="shared" si="37"/>
        <v>0</v>
      </c>
      <c r="EB20" s="173">
        <f t="shared" si="38"/>
        <v>0</v>
      </c>
      <c r="EC20" s="193">
        <f>SUM(DR20,DY20)</f>
        <v>0</v>
      </c>
      <c r="ED20" s="115">
        <f>+EE20+EF20</f>
        <v>0</v>
      </c>
      <c r="EE20" s="115">
        <f>SUM(DT20,EA20)</f>
        <v>0</v>
      </c>
      <c r="EF20" s="188">
        <f>SUM(DU20,EB20)</f>
        <v>0</v>
      </c>
      <c r="EG20" s="128">
        <f t="shared" ref="EG20:EG21" si="201">IF(P20="課税事業者（一般課税）",INT(U20*0.0909090909090909)+INT(V20*0.0909090909090909),0)</f>
        <v>0</v>
      </c>
      <c r="EH20" s="132">
        <f t="shared" ref="EH20:EH21" si="202">IF(U20=0,INT(EG20/2),EG20)</f>
        <v>0</v>
      </c>
      <c r="EI20" s="147">
        <f t="shared" ref="EI20:EI21" si="203">IF(P20="課税事業者（一般課税）",INT(AD20*0.0909090909090909),0)</f>
        <v>0</v>
      </c>
      <c r="EJ20" s="152">
        <f>INT(EI20/2)</f>
        <v>0</v>
      </c>
      <c r="EK20" s="166">
        <f t="shared" ref="EK20:EK21" si="204">IF(P20="課税事業者（一般課税）",INT(AK20*0.0909090909090909)+INT(AL20*0.0909090909090909),0)</f>
        <v>0</v>
      </c>
      <c r="EL20" s="170">
        <f t="shared" ref="EL20:EL21" si="205">IF(AK20=0,INT(EK20/2),EK20)</f>
        <v>0</v>
      </c>
      <c r="EM20" s="166">
        <f t="shared" ref="EM20:EM21" si="206">IF(P20="課税事業者（一般課税）",INT(AT20*0.0909090909090909),0)</f>
        <v>0</v>
      </c>
      <c r="EN20" s="170">
        <f>INT(EM20/2)</f>
        <v>0</v>
      </c>
      <c r="EO20" s="147">
        <f t="shared" si="45"/>
        <v>0</v>
      </c>
      <c r="EP20" s="170">
        <f>INT(EO20/2)</f>
        <v>0</v>
      </c>
      <c r="EQ20" s="166">
        <f t="shared" si="46"/>
        <v>0</v>
      </c>
      <c r="ER20" s="170">
        <f>INT(EQ20/2)</f>
        <v>0</v>
      </c>
      <c r="ES20" s="147">
        <f t="shared" si="47"/>
        <v>0</v>
      </c>
      <c r="ET20" s="152">
        <f>INT(ES20/2)</f>
        <v>0</v>
      </c>
      <c r="EU20" s="166">
        <f t="shared" ref="EU20:EU21" si="207">IF(P20="課税事業者（一般課税）",INT(CB20*0.0909090909090909)+INT(CC20*0.0909090909090909),0)</f>
        <v>0</v>
      </c>
      <c r="EV20" s="170">
        <f t="shared" ref="EV20:EV21" si="208">IF(CB20=0,INT(EU20/2),EU20)</f>
        <v>0</v>
      </c>
      <c r="EW20" s="147">
        <f t="shared" si="50"/>
        <v>0</v>
      </c>
      <c r="EX20" s="152">
        <f>INT(EW20/2)</f>
        <v>0</v>
      </c>
      <c r="EY20" s="166">
        <f t="shared" si="51"/>
        <v>0</v>
      </c>
      <c r="EZ20" s="170">
        <f>INT(EY20/2)</f>
        <v>0</v>
      </c>
      <c r="FA20" s="147">
        <f t="shared" si="52"/>
        <v>0</v>
      </c>
      <c r="FB20" s="170">
        <f>INT(FA20/2)</f>
        <v>0</v>
      </c>
      <c r="FC20" s="147">
        <f t="shared" si="53"/>
        <v>0</v>
      </c>
      <c r="FD20" s="170">
        <f>INT(FC20/2)</f>
        <v>0</v>
      </c>
      <c r="FE20" s="166">
        <f>SUM(EG20,EI20,EK20,EM20,EO20,EQ20,ES20,EU20,EW20,EY20,FA20,FC20)</f>
        <v>0</v>
      </c>
      <c r="FF20" s="170">
        <f>SUM(EH20,EJ20,EL20,EN20,EP20,ER20,ET20,EV20,EX20,EZ20,FB20,FD20)</f>
        <v>0</v>
      </c>
      <c r="FG20" s="147">
        <f t="shared" si="54"/>
        <v>0</v>
      </c>
      <c r="FH20" s="198">
        <f>+FG20</f>
        <v>0</v>
      </c>
      <c r="FI20" s="201"/>
      <c r="FJ20" s="708">
        <f>+FJ18</f>
        <v>0</v>
      </c>
      <c r="FK20" s="38"/>
      <c r="FL20" s="701">
        <f t="shared" si="102"/>
        <v>0</v>
      </c>
      <c r="FM20" s="688">
        <f t="shared" si="103"/>
        <v>0</v>
      </c>
      <c r="FN20" s="702" t="str">
        <f t="shared" si="104"/>
        <v>OK</v>
      </c>
      <c r="FP20" s="701">
        <f t="shared" si="105"/>
        <v>0</v>
      </c>
      <c r="FQ20" s="688">
        <f t="shared" si="106"/>
        <v>0</v>
      </c>
      <c r="FR20" s="702" t="str">
        <f t="shared" si="107"/>
        <v>OK</v>
      </c>
    </row>
    <row r="21" spans="1:174" ht="18" customHeight="1" x14ac:dyDescent="0.2">
      <c r="A21" s="76">
        <f t="shared" si="108"/>
        <v>0</v>
      </c>
      <c r="B21" s="77">
        <f t="shared" si="109"/>
        <v>0</v>
      </c>
      <c r="C21" s="236" t="str">
        <f t="shared" si="110"/>
        <v>福島県</v>
      </c>
      <c r="D21" s="47">
        <f t="shared" si="111"/>
        <v>3</v>
      </c>
      <c r="E21" s="56" t="s">
        <v>245</v>
      </c>
      <c r="F21" s="487"/>
      <c r="G21" s="555">
        <f>+G20</f>
        <v>0</v>
      </c>
      <c r="H21" s="536"/>
      <c r="I21" s="542"/>
      <c r="J21" s="543"/>
      <c r="K21" s="542"/>
      <c r="L21" s="64"/>
      <c r="M21" s="531"/>
      <c r="N21" s="67"/>
      <c r="O21" s="71" t="str">
        <f>IF(L21="","",VLOOKUP(L21,リスト!$Q$3:$R$25,2,0))</f>
        <v/>
      </c>
      <c r="P21" s="95"/>
      <c r="Q21" s="126"/>
      <c r="R21" s="102" t="str">
        <f>IF(L21="","",VLOOKUP(L21,リスト!$X$3:$Y$25,2,0))</f>
        <v/>
      </c>
      <c r="S21" s="163">
        <f t="shared" ref="S21" si="209">IF(T21&gt;0,1,0)</f>
        <v>0</v>
      </c>
      <c r="T21" s="144"/>
      <c r="U21" s="113">
        <f t="shared" si="0"/>
        <v>0</v>
      </c>
      <c r="V21" s="109"/>
      <c r="W21" s="116">
        <f t="shared" ref="W21" si="210">+U21+V21</f>
        <v>0</v>
      </c>
      <c r="X21" s="116">
        <f t="shared" ref="X21" si="211">+Y21+Z21</f>
        <v>0</v>
      </c>
      <c r="Y21" s="138">
        <f t="shared" si="1"/>
        <v>0</v>
      </c>
      <c r="Z21" s="140">
        <f t="shared" si="2"/>
        <v>0</v>
      </c>
      <c r="AA21" s="181" t="s">
        <v>216</v>
      </c>
      <c r="AB21" s="163">
        <f t="shared" ref="AB21" si="212">IF(AC21&gt;0,1,0)</f>
        <v>0</v>
      </c>
      <c r="AC21" s="144"/>
      <c r="AD21" s="121"/>
      <c r="AE21" s="138">
        <f t="shared" ref="AE21" si="213">+AF21+AG21</f>
        <v>0</v>
      </c>
      <c r="AF21" s="138">
        <f t="shared" si="3"/>
        <v>0</v>
      </c>
      <c r="AG21" s="140">
        <f t="shared" si="4"/>
        <v>0</v>
      </c>
      <c r="AH21" s="102" t="str">
        <f>IF(AJ21="","",VLOOKUP(L21,リスト!$AA$3:$AB$25,2,0))</f>
        <v/>
      </c>
      <c r="AI21" s="163">
        <f t="shared" ref="AI21" si="214">IF(AJ21&gt;0,1,0)</f>
        <v>0</v>
      </c>
      <c r="AJ21" s="144"/>
      <c r="AK21" s="157">
        <f t="shared" si="184"/>
        <v>0</v>
      </c>
      <c r="AL21" s="121"/>
      <c r="AM21" s="163">
        <f t="shared" ref="AM21" si="215">+AK21+AL21</f>
        <v>0</v>
      </c>
      <c r="AN21" s="113">
        <f t="shared" ref="AN21" si="216">+AO21+AP21</f>
        <v>0</v>
      </c>
      <c r="AO21" s="116">
        <f t="shared" si="6"/>
        <v>0</v>
      </c>
      <c r="AP21" s="174">
        <f t="shared" si="7"/>
        <v>0</v>
      </c>
      <c r="AQ21" s="184" t="s">
        <v>216</v>
      </c>
      <c r="AR21" s="163">
        <f t="shared" ref="AR21" si="217">IF(AS21&gt;0,1,0)</f>
        <v>0</v>
      </c>
      <c r="AS21" s="144"/>
      <c r="AT21" s="121"/>
      <c r="AU21" s="113">
        <f t="shared" ref="AU21" si="218">+AV21+AW21</f>
        <v>0</v>
      </c>
      <c r="AV21" s="116">
        <f t="shared" si="8"/>
        <v>0</v>
      </c>
      <c r="AW21" s="177">
        <f t="shared" si="9"/>
        <v>0</v>
      </c>
      <c r="AX21" s="181" t="s">
        <v>216</v>
      </c>
      <c r="AY21" s="163">
        <f t="shared" ref="AY21" si="219">IF(AZ21&gt;0,1,0)</f>
        <v>0</v>
      </c>
      <c r="AZ21" s="144"/>
      <c r="BA21" s="121"/>
      <c r="BB21" s="113">
        <f t="shared" ref="BB21" si="220">+BC21+BD21</f>
        <v>0</v>
      </c>
      <c r="BC21" s="116">
        <f t="shared" si="10"/>
        <v>0</v>
      </c>
      <c r="BD21" s="174">
        <f t="shared" si="11"/>
        <v>0</v>
      </c>
      <c r="BE21" s="181" t="s">
        <v>216</v>
      </c>
      <c r="BF21" s="163">
        <f t="shared" ref="BF21" si="221">IF(BG21&gt;0,1,0)</f>
        <v>0</v>
      </c>
      <c r="BG21" s="144"/>
      <c r="BH21" s="121"/>
      <c r="BI21" s="113">
        <f t="shared" ref="BI21" si="222">+BJ21+BK21</f>
        <v>0</v>
      </c>
      <c r="BJ21" s="116">
        <f t="shared" si="12"/>
        <v>0</v>
      </c>
      <c r="BK21" s="177">
        <f t="shared" si="13"/>
        <v>0</v>
      </c>
      <c r="BL21" s="181" t="s">
        <v>216</v>
      </c>
      <c r="BM21" s="163">
        <f t="shared" ref="BM21" si="223">IF(BN21&gt;0,1,0)</f>
        <v>0</v>
      </c>
      <c r="BN21" s="144"/>
      <c r="BO21" s="121"/>
      <c r="BP21" s="113">
        <f t="shared" ref="BP21" si="224">+BQ21+BR21</f>
        <v>0</v>
      </c>
      <c r="BQ21" s="116">
        <f t="shared" si="14"/>
        <v>0</v>
      </c>
      <c r="BR21" s="177">
        <f t="shared" si="15"/>
        <v>0</v>
      </c>
      <c r="BS21" s="102">
        <f t="shared" si="185"/>
        <v>0</v>
      </c>
      <c r="BT21" s="113">
        <f t="shared" si="186"/>
        <v>0</v>
      </c>
      <c r="BU21" s="113">
        <f t="shared" si="187"/>
        <v>0</v>
      </c>
      <c r="BV21" s="116">
        <f t="shared" si="188"/>
        <v>0</v>
      </c>
      <c r="BW21" s="113">
        <f t="shared" si="189"/>
        <v>0</v>
      </c>
      <c r="BX21" s="189">
        <f t="shared" si="190"/>
        <v>0</v>
      </c>
      <c r="BY21" s="102" t="str">
        <f>IF(CA21="","",VLOOKUP(L21,リスト!$AD$3:$AE$25,2,0))</f>
        <v/>
      </c>
      <c r="BZ21" s="105">
        <f t="shared" ref="BZ21" si="225">IF(CA21&gt;0,1,0)</f>
        <v>0</v>
      </c>
      <c r="CA21" s="144"/>
      <c r="CB21" s="113">
        <f t="shared" si="17"/>
        <v>0</v>
      </c>
      <c r="CC21" s="121"/>
      <c r="CD21" s="163">
        <f t="shared" ref="CD21" si="226">+CB21+CC21</f>
        <v>0</v>
      </c>
      <c r="CE21" s="113">
        <f t="shared" ref="CE21" si="227">+CF21+CG21</f>
        <v>0</v>
      </c>
      <c r="CF21" s="116">
        <f t="shared" si="18"/>
        <v>0</v>
      </c>
      <c r="CG21" s="177">
        <f t="shared" si="19"/>
        <v>0</v>
      </c>
      <c r="CH21" s="181" t="s">
        <v>216</v>
      </c>
      <c r="CI21" s="105">
        <f t="shared" ref="CI21" si="228">IF(CJ21&gt;0,1,0)</f>
        <v>0</v>
      </c>
      <c r="CJ21" s="144"/>
      <c r="CK21" s="121"/>
      <c r="CL21" s="113">
        <f t="shared" ref="CL21" si="229">+CM21+CN21</f>
        <v>0</v>
      </c>
      <c r="CM21" s="116">
        <f t="shared" si="20"/>
        <v>0</v>
      </c>
      <c r="CN21" s="174">
        <f t="shared" si="21"/>
        <v>0</v>
      </c>
      <c r="CO21" s="181" t="s">
        <v>216</v>
      </c>
      <c r="CP21" s="105">
        <f t="shared" ref="CP21" si="230">IF(CQ21&gt;0,1,0)</f>
        <v>0</v>
      </c>
      <c r="CQ21" s="144"/>
      <c r="CR21" s="121"/>
      <c r="CS21" s="113">
        <f t="shared" ref="CS21" si="231">+CT21+CU21</f>
        <v>0</v>
      </c>
      <c r="CT21" s="116">
        <f t="shared" si="22"/>
        <v>0</v>
      </c>
      <c r="CU21" s="174">
        <f t="shared" si="23"/>
        <v>0</v>
      </c>
      <c r="CV21" s="181" t="s">
        <v>216</v>
      </c>
      <c r="CW21" s="105">
        <f t="shared" ref="CW21" si="232">IF(CX21&gt;0,1,0)</f>
        <v>0</v>
      </c>
      <c r="CX21" s="144"/>
      <c r="CY21" s="121"/>
      <c r="CZ21" s="113">
        <f t="shared" ref="CZ21" si="233">+DA21+DB21</f>
        <v>0</v>
      </c>
      <c r="DA21" s="116">
        <f t="shared" si="24"/>
        <v>0</v>
      </c>
      <c r="DB21" s="174">
        <f t="shared" si="25"/>
        <v>0</v>
      </c>
      <c r="DC21" s="181" t="s">
        <v>216</v>
      </c>
      <c r="DD21" s="105">
        <f t="shared" ref="DD21" si="234">IF(DE21&gt;0,1,0)</f>
        <v>0</v>
      </c>
      <c r="DE21" s="144"/>
      <c r="DF21" s="121"/>
      <c r="DG21" s="113">
        <f t="shared" ref="DG21" si="235">+DH21+DI21</f>
        <v>0</v>
      </c>
      <c r="DH21" s="116">
        <f t="shared" si="26"/>
        <v>0</v>
      </c>
      <c r="DI21" s="177">
        <f t="shared" si="27"/>
        <v>0</v>
      </c>
      <c r="DJ21" s="102">
        <f t="shared" si="191"/>
        <v>0</v>
      </c>
      <c r="DK21" s="116">
        <f t="shared" si="192"/>
        <v>0</v>
      </c>
      <c r="DL21" s="116">
        <f t="shared" si="193"/>
        <v>0</v>
      </c>
      <c r="DM21" s="116">
        <f t="shared" ref="DM21" si="236">+DN21+DO21</f>
        <v>0</v>
      </c>
      <c r="DN21" s="116">
        <f t="shared" si="194"/>
        <v>0</v>
      </c>
      <c r="DO21" s="177">
        <f t="shared" si="195"/>
        <v>0</v>
      </c>
      <c r="DP21" s="194">
        <f t="shared" si="196"/>
        <v>0</v>
      </c>
      <c r="DQ21" s="177">
        <f t="shared" si="197"/>
        <v>0</v>
      </c>
      <c r="DR21" s="116">
        <f t="shared" si="83"/>
        <v>0</v>
      </c>
      <c r="DS21" s="116">
        <f t="shared" ref="DS21" si="237">+DT21+DU21</f>
        <v>0</v>
      </c>
      <c r="DT21" s="113">
        <f t="shared" si="198"/>
        <v>0</v>
      </c>
      <c r="DU21" s="189">
        <f t="shared" si="199"/>
        <v>0</v>
      </c>
      <c r="DV21" s="102">
        <f t="shared" si="200"/>
        <v>0</v>
      </c>
      <c r="DW21" s="116">
        <f t="shared" si="35"/>
        <v>0</v>
      </c>
      <c r="DX21" s="116">
        <f t="shared" si="36"/>
        <v>0</v>
      </c>
      <c r="DY21" s="116">
        <f t="shared" ref="DY21" si="238">ROUND(DV21*DX21,0)</f>
        <v>0</v>
      </c>
      <c r="DZ21" s="116">
        <f t="shared" ref="DZ21" si="239">+EA21+EB21</f>
        <v>0</v>
      </c>
      <c r="EA21" s="116">
        <f t="shared" si="37"/>
        <v>0</v>
      </c>
      <c r="EB21" s="174">
        <f t="shared" si="38"/>
        <v>0</v>
      </c>
      <c r="EC21" s="194">
        <f t="shared" ref="EC21" si="240">SUM(DR21,DY21)</f>
        <v>0</v>
      </c>
      <c r="ED21" s="116">
        <f t="shared" ref="ED21" si="241">+EE21+EF21</f>
        <v>0</v>
      </c>
      <c r="EE21" s="116">
        <f t="shared" ref="EE21" si="242">SUM(DT21,EA21)</f>
        <v>0</v>
      </c>
      <c r="EF21" s="189">
        <f t="shared" ref="EF21" si="243">SUM(DU21,EB21)</f>
        <v>0</v>
      </c>
      <c r="EG21" s="129">
        <f t="shared" si="201"/>
        <v>0</v>
      </c>
      <c r="EH21" s="133">
        <f t="shared" si="202"/>
        <v>0</v>
      </c>
      <c r="EI21" s="148">
        <f t="shared" si="203"/>
        <v>0</v>
      </c>
      <c r="EJ21" s="153">
        <f t="shared" ref="EJ21" si="244">INT(EI21/2)</f>
        <v>0</v>
      </c>
      <c r="EK21" s="167">
        <f t="shared" si="204"/>
        <v>0</v>
      </c>
      <c r="EL21" s="171">
        <f t="shared" si="205"/>
        <v>0</v>
      </c>
      <c r="EM21" s="167">
        <f t="shared" si="206"/>
        <v>0</v>
      </c>
      <c r="EN21" s="171">
        <f t="shared" ref="EN21" si="245">INT(EM21/2)</f>
        <v>0</v>
      </c>
      <c r="EO21" s="148">
        <f t="shared" si="45"/>
        <v>0</v>
      </c>
      <c r="EP21" s="153">
        <f t="shared" ref="EP21" si="246">INT(EO21/2)</f>
        <v>0</v>
      </c>
      <c r="EQ21" s="167">
        <f t="shared" si="46"/>
        <v>0</v>
      </c>
      <c r="ER21" s="171">
        <f t="shared" ref="ER21" si="247">INT(EQ21/2)</f>
        <v>0</v>
      </c>
      <c r="ES21" s="148">
        <f t="shared" si="47"/>
        <v>0</v>
      </c>
      <c r="ET21" s="153">
        <f t="shared" ref="ET21" si="248">INT(ES21/2)</f>
        <v>0</v>
      </c>
      <c r="EU21" s="167">
        <f t="shared" si="207"/>
        <v>0</v>
      </c>
      <c r="EV21" s="171">
        <f t="shared" si="208"/>
        <v>0</v>
      </c>
      <c r="EW21" s="148">
        <f t="shared" si="50"/>
        <v>0</v>
      </c>
      <c r="EX21" s="153">
        <f t="shared" ref="EX21" si="249">INT(EW21/2)</f>
        <v>0</v>
      </c>
      <c r="EY21" s="167">
        <f t="shared" si="51"/>
        <v>0</v>
      </c>
      <c r="EZ21" s="171">
        <f t="shared" ref="EZ21" si="250">INT(EY21/2)</f>
        <v>0</v>
      </c>
      <c r="FA21" s="148">
        <f t="shared" si="52"/>
        <v>0</v>
      </c>
      <c r="FB21" s="171">
        <f t="shared" ref="FB21" si="251">INT(FA21/2)</f>
        <v>0</v>
      </c>
      <c r="FC21" s="148">
        <f t="shared" si="53"/>
        <v>0</v>
      </c>
      <c r="FD21" s="171">
        <f t="shared" ref="FD21" si="252">INT(FC21/2)</f>
        <v>0</v>
      </c>
      <c r="FE21" s="167">
        <f t="shared" ref="FE21" si="253">SUM(EG21,EI21,EK21,EM21,EO21,EQ21,ES21,EU21,EW21,EY21,FA21,FC21)</f>
        <v>0</v>
      </c>
      <c r="FF21" s="171">
        <f t="shared" ref="FF21" si="254">SUM(EH21,EJ21,EL21,EN21,EP21,ER21,ET21,EV21,EX21,EZ21,FB21,FD21)</f>
        <v>0</v>
      </c>
      <c r="FG21" s="148">
        <f t="shared" si="54"/>
        <v>0</v>
      </c>
      <c r="FH21" s="199">
        <f t="shared" ref="FH21" si="255">+FG21</f>
        <v>0</v>
      </c>
      <c r="FI21" s="95"/>
      <c r="FJ21" s="708">
        <f>+FJ20</f>
        <v>0</v>
      </c>
      <c r="FK21" s="38"/>
      <c r="FL21" s="695">
        <f t="shared" si="102"/>
        <v>0</v>
      </c>
      <c r="FM21" s="696">
        <f t="shared" si="103"/>
        <v>0</v>
      </c>
      <c r="FN21" s="697" t="str">
        <f t="shared" si="104"/>
        <v>OK</v>
      </c>
      <c r="FP21" s="695">
        <f t="shared" si="105"/>
        <v>0</v>
      </c>
      <c r="FQ21" s="696">
        <f t="shared" si="106"/>
        <v>0</v>
      </c>
      <c r="FR21" s="697" t="str">
        <f t="shared" si="107"/>
        <v>OK</v>
      </c>
    </row>
    <row r="22" spans="1:174" ht="18" customHeight="1" x14ac:dyDescent="0.2">
      <c r="A22" s="74">
        <f t="shared" si="108"/>
        <v>0</v>
      </c>
      <c r="B22" s="75">
        <f t="shared" si="109"/>
        <v>0</v>
      </c>
      <c r="C22" s="235" t="str">
        <f t="shared" si="110"/>
        <v>福島県</v>
      </c>
      <c r="D22" s="58">
        <f t="shared" si="111"/>
        <v>4</v>
      </c>
      <c r="E22" s="49" t="s">
        <v>244</v>
      </c>
      <c r="F22" s="486">
        <f>IF(F23=" "," ",+F23)</f>
        <v>0</v>
      </c>
      <c r="G22" s="554"/>
      <c r="H22" s="537"/>
      <c r="I22" s="544"/>
      <c r="J22" s="545"/>
      <c r="K22" s="544"/>
      <c r="L22" s="229"/>
      <c r="M22" s="532"/>
      <c r="N22" s="66"/>
      <c r="O22" s="70" t="str">
        <f>IF(L22="","",VLOOKUP(L22,リスト!$Q$3:$R$25,2,0))</f>
        <v/>
      </c>
      <c r="P22" s="202"/>
      <c r="Q22" s="230"/>
      <c r="R22" s="154" t="str">
        <f>IF(L22="","",VLOOKUP(L22,リスト!$X$3:$Y$25,2,0))</f>
        <v/>
      </c>
      <c r="S22" s="162">
        <f>IF(T22&gt;0,1,0)</f>
        <v>0</v>
      </c>
      <c r="T22" s="143"/>
      <c r="U22" s="112">
        <f t="shared" si="0"/>
        <v>0</v>
      </c>
      <c r="V22" s="108"/>
      <c r="W22" s="115">
        <f>+U22+V22</f>
        <v>0</v>
      </c>
      <c r="X22" s="115">
        <f>+Y22+Z22</f>
        <v>0</v>
      </c>
      <c r="Y22" s="137">
        <f t="shared" si="1"/>
        <v>0</v>
      </c>
      <c r="Z22" s="139">
        <f t="shared" si="2"/>
        <v>0</v>
      </c>
      <c r="AA22" s="180" t="s">
        <v>216</v>
      </c>
      <c r="AB22" s="162">
        <f>IF(AC22&gt;0,1,0)</f>
        <v>0</v>
      </c>
      <c r="AC22" s="143"/>
      <c r="AD22" s="120"/>
      <c r="AE22" s="137">
        <f>+AF22+AG22</f>
        <v>0</v>
      </c>
      <c r="AF22" s="137">
        <f t="shared" si="3"/>
        <v>0</v>
      </c>
      <c r="AG22" s="139">
        <f t="shared" si="4"/>
        <v>0</v>
      </c>
      <c r="AH22" s="101" t="str">
        <f>IF(AJ22="","",VLOOKUP(L22,リスト!$AA$3:$AB$25,2,0))</f>
        <v/>
      </c>
      <c r="AI22" s="162">
        <f>IF(AJ22&gt;0,1,0)</f>
        <v>0</v>
      </c>
      <c r="AJ22" s="143"/>
      <c r="AK22" s="156">
        <f t="shared" ref="AK22:AK27" si="256">IF(AJ22&gt;0,ROUND(AH22*AJ22,0),0)</f>
        <v>0</v>
      </c>
      <c r="AL22" s="120"/>
      <c r="AM22" s="162">
        <f>+AK22+AL22</f>
        <v>0</v>
      </c>
      <c r="AN22" s="112">
        <f>+AO22+AP22</f>
        <v>0</v>
      </c>
      <c r="AO22" s="115">
        <f t="shared" si="6"/>
        <v>0</v>
      </c>
      <c r="AP22" s="173">
        <f t="shared" si="7"/>
        <v>0</v>
      </c>
      <c r="AQ22" s="183" t="s">
        <v>216</v>
      </c>
      <c r="AR22" s="162">
        <f>IF(AS22&gt;0,1,0)</f>
        <v>0</v>
      </c>
      <c r="AS22" s="143"/>
      <c r="AT22" s="120"/>
      <c r="AU22" s="112">
        <f>+AV22+AW22</f>
        <v>0</v>
      </c>
      <c r="AV22" s="115">
        <f t="shared" si="8"/>
        <v>0</v>
      </c>
      <c r="AW22" s="176">
        <f t="shared" si="9"/>
        <v>0</v>
      </c>
      <c r="AX22" s="180" t="s">
        <v>216</v>
      </c>
      <c r="AY22" s="162">
        <f>IF(AZ22&gt;0,1,0)</f>
        <v>0</v>
      </c>
      <c r="AZ22" s="143"/>
      <c r="BA22" s="120"/>
      <c r="BB22" s="112">
        <f>+BC22+BD22</f>
        <v>0</v>
      </c>
      <c r="BC22" s="115">
        <f t="shared" si="10"/>
        <v>0</v>
      </c>
      <c r="BD22" s="173">
        <f t="shared" si="11"/>
        <v>0</v>
      </c>
      <c r="BE22" s="180" t="s">
        <v>216</v>
      </c>
      <c r="BF22" s="162">
        <f>IF(BG22&gt;0,1,0)</f>
        <v>0</v>
      </c>
      <c r="BG22" s="143"/>
      <c r="BH22" s="120"/>
      <c r="BI22" s="112">
        <f>+BJ22+BK22</f>
        <v>0</v>
      </c>
      <c r="BJ22" s="115">
        <f t="shared" si="12"/>
        <v>0</v>
      </c>
      <c r="BK22" s="176">
        <f t="shared" si="13"/>
        <v>0</v>
      </c>
      <c r="BL22" s="180" t="s">
        <v>216</v>
      </c>
      <c r="BM22" s="162">
        <f>IF(BN22&gt;0,1,0)</f>
        <v>0</v>
      </c>
      <c r="BN22" s="143"/>
      <c r="BO22" s="120"/>
      <c r="BP22" s="112">
        <f>+BQ22+BR22</f>
        <v>0</v>
      </c>
      <c r="BQ22" s="115">
        <f t="shared" si="14"/>
        <v>0</v>
      </c>
      <c r="BR22" s="176">
        <f t="shared" si="15"/>
        <v>0</v>
      </c>
      <c r="BS22" s="101">
        <f t="shared" ref="BS22:BS27" si="257">SUM(AR22,AY22,BF22,BM22)</f>
        <v>0</v>
      </c>
      <c r="BT22" s="112">
        <f t="shared" ref="BT22:BT27" si="258">SUM(AS22,AZ22,BG22,BN22)</f>
        <v>0</v>
      </c>
      <c r="BU22" s="112">
        <f t="shared" ref="BU22:BU27" si="259">SUM(AT22,BA22,BH22,BO22)</f>
        <v>0</v>
      </c>
      <c r="BV22" s="115">
        <f t="shared" ref="BV22:BV27" si="260">SUM(AU22,BB22,BI22,BP22)</f>
        <v>0</v>
      </c>
      <c r="BW22" s="112">
        <f t="shared" ref="BW22:BW27" si="261">SUM(AV22,BC22,BJ22,BQ22)</f>
        <v>0</v>
      </c>
      <c r="BX22" s="188">
        <f t="shared" ref="BX22:BX27" si="262">SUM(AW22,BD22,BK22,BR22)</f>
        <v>0</v>
      </c>
      <c r="BY22" s="101" t="str">
        <f>IF(CA22="","",VLOOKUP(L22,リスト!$AD$3:$AE$25,2,0))</f>
        <v/>
      </c>
      <c r="BZ22" s="192">
        <f>IF(CA22&gt;0,1,0)</f>
        <v>0</v>
      </c>
      <c r="CA22" s="143"/>
      <c r="CB22" s="112">
        <f t="shared" si="17"/>
        <v>0</v>
      </c>
      <c r="CC22" s="120"/>
      <c r="CD22" s="162">
        <f>+CB22+CC22</f>
        <v>0</v>
      </c>
      <c r="CE22" s="112">
        <f>+CF22+CG22</f>
        <v>0</v>
      </c>
      <c r="CF22" s="115">
        <f t="shared" si="18"/>
        <v>0</v>
      </c>
      <c r="CG22" s="173">
        <f t="shared" si="19"/>
        <v>0</v>
      </c>
      <c r="CH22" s="180" t="s">
        <v>216</v>
      </c>
      <c r="CI22" s="192">
        <f>IF(CJ22&gt;0,1,0)</f>
        <v>0</v>
      </c>
      <c r="CJ22" s="143"/>
      <c r="CK22" s="120"/>
      <c r="CL22" s="112">
        <f>+CM22+CN22</f>
        <v>0</v>
      </c>
      <c r="CM22" s="115">
        <f t="shared" si="20"/>
        <v>0</v>
      </c>
      <c r="CN22" s="173">
        <f t="shared" si="21"/>
        <v>0</v>
      </c>
      <c r="CO22" s="180" t="s">
        <v>216</v>
      </c>
      <c r="CP22" s="192">
        <f>IF(CQ22&gt;0,1,0)</f>
        <v>0</v>
      </c>
      <c r="CQ22" s="143"/>
      <c r="CR22" s="120"/>
      <c r="CS22" s="112">
        <f>+CT22+CU22</f>
        <v>0</v>
      </c>
      <c r="CT22" s="115">
        <f t="shared" si="22"/>
        <v>0</v>
      </c>
      <c r="CU22" s="173">
        <f t="shared" si="23"/>
        <v>0</v>
      </c>
      <c r="CV22" s="180" t="s">
        <v>216</v>
      </c>
      <c r="CW22" s="192">
        <f>IF(CX22&gt;0,1,0)</f>
        <v>0</v>
      </c>
      <c r="CX22" s="143"/>
      <c r="CY22" s="120"/>
      <c r="CZ22" s="112">
        <f>+DA22+DB22</f>
        <v>0</v>
      </c>
      <c r="DA22" s="115">
        <f t="shared" si="24"/>
        <v>0</v>
      </c>
      <c r="DB22" s="173">
        <f t="shared" si="25"/>
        <v>0</v>
      </c>
      <c r="DC22" s="180" t="s">
        <v>216</v>
      </c>
      <c r="DD22" s="192">
        <f>IF(DE22&gt;0,1,0)</f>
        <v>0</v>
      </c>
      <c r="DE22" s="143"/>
      <c r="DF22" s="120"/>
      <c r="DG22" s="112">
        <f>+DH22+DI22</f>
        <v>0</v>
      </c>
      <c r="DH22" s="115">
        <f t="shared" si="26"/>
        <v>0</v>
      </c>
      <c r="DI22" s="176">
        <f t="shared" si="27"/>
        <v>0</v>
      </c>
      <c r="DJ22" s="101">
        <f t="shared" ref="DJ22:DJ27" si="263">SUM(CP22,CW22,DD22)</f>
        <v>0</v>
      </c>
      <c r="DK22" s="115">
        <f t="shared" ref="DK22:DK27" si="264">SUM(CQ22,CX22,DE22)</f>
        <v>0</v>
      </c>
      <c r="DL22" s="115">
        <f t="shared" ref="DL22:DL27" si="265">SUM(CR22,CY22,DF22)</f>
        <v>0</v>
      </c>
      <c r="DM22" s="115">
        <f>+DN22+DO22</f>
        <v>0</v>
      </c>
      <c r="DN22" s="115">
        <f t="shared" ref="DN22:DN27" si="266">SUM(CT22,DA22,DH22)</f>
        <v>0</v>
      </c>
      <c r="DO22" s="176">
        <f t="shared" ref="DO22:DO27" si="267">SUM(CU22,DB22,DI22)</f>
        <v>0</v>
      </c>
      <c r="DP22" s="193">
        <f t="shared" ref="DP22:DP27" si="268">SUM(S22,AB22,AI22,BS22,BZ22,CI22,DJ22)</f>
        <v>0</v>
      </c>
      <c r="DQ22" s="176">
        <f t="shared" ref="DQ22:DQ27" si="269">SUM(T22,AC22,AJ22,BT22,CA22,CJ22,DK22)</f>
        <v>0</v>
      </c>
      <c r="DR22" s="115">
        <f t="shared" si="83"/>
        <v>0</v>
      </c>
      <c r="DS22" s="115">
        <f>+DT22+DU22</f>
        <v>0</v>
      </c>
      <c r="DT22" s="112">
        <f t="shared" ref="DT22:DT27" si="270">SUM(Y22,AF22,AO22,BW22,CF22,CM22,DN22)</f>
        <v>0</v>
      </c>
      <c r="DU22" s="188">
        <f t="shared" ref="DU22:DU27" si="271">SUM(Z22,AG22,AP22,BX22,CG22,CN22,DO22)</f>
        <v>0</v>
      </c>
      <c r="DV22" s="101">
        <f t="shared" ref="DV22:DV27" si="272">IF(H22="（○）",220,0)</f>
        <v>0</v>
      </c>
      <c r="DW22" s="115">
        <f t="shared" si="35"/>
        <v>0</v>
      </c>
      <c r="DX22" s="115">
        <f t="shared" si="36"/>
        <v>0</v>
      </c>
      <c r="DY22" s="115">
        <f>ROUND(DV22*DX22,0)</f>
        <v>0</v>
      </c>
      <c r="DZ22" s="115">
        <f>+EA22+EB22</f>
        <v>0</v>
      </c>
      <c r="EA22" s="115">
        <f t="shared" si="37"/>
        <v>0</v>
      </c>
      <c r="EB22" s="173">
        <f t="shared" si="38"/>
        <v>0</v>
      </c>
      <c r="EC22" s="193">
        <f>SUM(DR22,DY22)</f>
        <v>0</v>
      </c>
      <c r="ED22" s="115">
        <f>+EE22+EF22</f>
        <v>0</v>
      </c>
      <c r="EE22" s="115">
        <f>SUM(DT22,EA22)</f>
        <v>0</v>
      </c>
      <c r="EF22" s="188">
        <f>SUM(DU22,EB22)</f>
        <v>0</v>
      </c>
      <c r="EG22" s="128">
        <f t="shared" ref="EG22:EG27" si="273">IF(P22="課税事業者（一般課税）",INT(U22*0.0909090909090909)+INT(V22*0.0909090909090909),0)</f>
        <v>0</v>
      </c>
      <c r="EH22" s="132">
        <f t="shared" ref="EH22:EH27" si="274">IF(U22=0,INT(EG22/2),EG22)</f>
        <v>0</v>
      </c>
      <c r="EI22" s="147">
        <f t="shared" ref="EI22:EI27" si="275">IF(P22="課税事業者（一般課税）",INT(AD22*0.0909090909090909),0)</f>
        <v>0</v>
      </c>
      <c r="EJ22" s="152">
        <f>INT(EI22/2)</f>
        <v>0</v>
      </c>
      <c r="EK22" s="166">
        <f t="shared" ref="EK22:EK27" si="276">IF(P22="課税事業者（一般課税）",INT(AK22*0.0909090909090909)+INT(AL22*0.0909090909090909),0)</f>
        <v>0</v>
      </c>
      <c r="EL22" s="170">
        <f t="shared" ref="EL22:EL27" si="277">IF(AK22=0,INT(EK22/2),EK22)</f>
        <v>0</v>
      </c>
      <c r="EM22" s="166">
        <f t="shared" ref="EM22:EM27" si="278">IF(P22="課税事業者（一般課税）",INT(AT22*0.0909090909090909),0)</f>
        <v>0</v>
      </c>
      <c r="EN22" s="170">
        <f>INT(EM22/2)</f>
        <v>0</v>
      </c>
      <c r="EO22" s="147">
        <f t="shared" si="45"/>
        <v>0</v>
      </c>
      <c r="EP22" s="170">
        <f>INT(EO22/2)</f>
        <v>0</v>
      </c>
      <c r="EQ22" s="166">
        <f t="shared" si="46"/>
        <v>0</v>
      </c>
      <c r="ER22" s="170">
        <f>INT(EQ22/2)</f>
        <v>0</v>
      </c>
      <c r="ES22" s="147">
        <f t="shared" si="47"/>
        <v>0</v>
      </c>
      <c r="ET22" s="152">
        <f>INT(ES22/2)</f>
        <v>0</v>
      </c>
      <c r="EU22" s="166">
        <f t="shared" ref="EU22:EU27" si="279">IF(P22="課税事業者（一般課税）",INT(CB22*0.0909090909090909)+INT(CC22*0.0909090909090909),0)</f>
        <v>0</v>
      </c>
      <c r="EV22" s="170">
        <f t="shared" ref="EV22:EV27" si="280">IF(CB22=0,INT(EU22/2),EU22)</f>
        <v>0</v>
      </c>
      <c r="EW22" s="147">
        <f t="shared" si="50"/>
        <v>0</v>
      </c>
      <c r="EX22" s="152">
        <f>INT(EW22/2)</f>
        <v>0</v>
      </c>
      <c r="EY22" s="166">
        <f t="shared" si="51"/>
        <v>0</v>
      </c>
      <c r="EZ22" s="170">
        <f>INT(EY22/2)</f>
        <v>0</v>
      </c>
      <c r="FA22" s="147">
        <f t="shared" si="52"/>
        <v>0</v>
      </c>
      <c r="FB22" s="170">
        <f>INT(FA22/2)</f>
        <v>0</v>
      </c>
      <c r="FC22" s="147">
        <f t="shared" si="53"/>
        <v>0</v>
      </c>
      <c r="FD22" s="170">
        <f>INT(FC22/2)</f>
        <v>0</v>
      </c>
      <c r="FE22" s="166">
        <f>SUM(EG22,EI22,EK22,EM22,EO22,EQ22,ES22,EU22,EW22,EY22,FA22,FC22)</f>
        <v>0</v>
      </c>
      <c r="FF22" s="170">
        <f>SUM(EH22,EJ22,EL22,EN22,EP22,ER22,ET22,EV22,EX22,EZ22,FB22,FD22)</f>
        <v>0</v>
      </c>
      <c r="FG22" s="147">
        <f t="shared" si="54"/>
        <v>0</v>
      </c>
      <c r="FH22" s="198">
        <f>+FG22</f>
        <v>0</v>
      </c>
      <c r="FI22" s="201"/>
      <c r="FJ22" s="708">
        <f>+FJ20</f>
        <v>0</v>
      </c>
      <c r="FK22" s="38"/>
      <c r="FL22" s="698">
        <f t="shared" si="102"/>
        <v>0</v>
      </c>
      <c r="FM22" s="699">
        <f t="shared" si="103"/>
        <v>0</v>
      </c>
      <c r="FN22" s="700" t="str">
        <f t="shared" si="104"/>
        <v>OK</v>
      </c>
      <c r="FP22" s="698">
        <f t="shared" si="105"/>
        <v>0</v>
      </c>
      <c r="FQ22" s="699">
        <f t="shared" si="106"/>
        <v>0</v>
      </c>
      <c r="FR22" s="700" t="str">
        <f t="shared" si="107"/>
        <v>OK</v>
      </c>
    </row>
    <row r="23" spans="1:174" ht="18" customHeight="1" x14ac:dyDescent="0.2">
      <c r="A23" s="76">
        <f t="shared" si="108"/>
        <v>0</v>
      </c>
      <c r="B23" s="77">
        <f t="shared" si="109"/>
        <v>0</v>
      </c>
      <c r="C23" s="236" t="str">
        <f t="shared" si="110"/>
        <v>福島県</v>
      </c>
      <c r="D23" s="47">
        <f t="shared" si="111"/>
        <v>4</v>
      </c>
      <c r="E23" s="56" t="s">
        <v>245</v>
      </c>
      <c r="F23" s="487"/>
      <c r="G23" s="555">
        <f>+G22</f>
        <v>0</v>
      </c>
      <c r="H23" s="536"/>
      <c r="I23" s="542"/>
      <c r="J23" s="543"/>
      <c r="K23" s="542"/>
      <c r="L23" s="64"/>
      <c r="M23" s="531"/>
      <c r="N23" s="67"/>
      <c r="O23" s="71" t="str">
        <f>IF(L23="","",VLOOKUP(L23,リスト!$Q$3:$R$25,2,0))</f>
        <v/>
      </c>
      <c r="P23" s="95"/>
      <c r="Q23" s="124"/>
      <c r="R23" s="102" t="str">
        <f>IF(L23="","",VLOOKUP(L23,リスト!$X$3:$Y$25,2,0))</f>
        <v/>
      </c>
      <c r="S23" s="163">
        <f t="shared" ref="S23" si="281">IF(T23&gt;0,1,0)</f>
        <v>0</v>
      </c>
      <c r="T23" s="144"/>
      <c r="U23" s="113">
        <f t="shared" si="0"/>
        <v>0</v>
      </c>
      <c r="V23" s="109"/>
      <c r="W23" s="116">
        <f t="shared" ref="W23" si="282">+U23+V23</f>
        <v>0</v>
      </c>
      <c r="X23" s="116">
        <f t="shared" ref="X23" si="283">+Y23+Z23</f>
        <v>0</v>
      </c>
      <c r="Y23" s="138">
        <f t="shared" si="1"/>
        <v>0</v>
      </c>
      <c r="Z23" s="140">
        <f t="shared" si="2"/>
        <v>0</v>
      </c>
      <c r="AA23" s="181" t="s">
        <v>216</v>
      </c>
      <c r="AB23" s="163">
        <f t="shared" ref="AB23" si="284">IF(AC23&gt;0,1,0)</f>
        <v>0</v>
      </c>
      <c r="AC23" s="144"/>
      <c r="AD23" s="121"/>
      <c r="AE23" s="138">
        <f t="shared" ref="AE23" si="285">+AF23+AG23</f>
        <v>0</v>
      </c>
      <c r="AF23" s="138">
        <f t="shared" si="3"/>
        <v>0</v>
      </c>
      <c r="AG23" s="140">
        <f t="shared" si="4"/>
        <v>0</v>
      </c>
      <c r="AH23" s="102" t="str">
        <f>IF(AJ23="","",VLOOKUP(L23,リスト!$AA$3:$AB$25,2,0))</f>
        <v/>
      </c>
      <c r="AI23" s="163">
        <f t="shared" ref="AI23" si="286">IF(AJ23&gt;0,1,0)</f>
        <v>0</v>
      </c>
      <c r="AJ23" s="144"/>
      <c r="AK23" s="157">
        <f t="shared" si="256"/>
        <v>0</v>
      </c>
      <c r="AL23" s="121"/>
      <c r="AM23" s="163">
        <f t="shared" ref="AM23" si="287">+AK23+AL23</f>
        <v>0</v>
      </c>
      <c r="AN23" s="113">
        <f t="shared" ref="AN23" si="288">+AO23+AP23</f>
        <v>0</v>
      </c>
      <c r="AO23" s="116">
        <f t="shared" si="6"/>
        <v>0</v>
      </c>
      <c r="AP23" s="174">
        <f t="shared" si="7"/>
        <v>0</v>
      </c>
      <c r="AQ23" s="184" t="s">
        <v>216</v>
      </c>
      <c r="AR23" s="163">
        <f t="shared" ref="AR23" si="289">IF(AS23&gt;0,1,0)</f>
        <v>0</v>
      </c>
      <c r="AS23" s="144"/>
      <c r="AT23" s="121"/>
      <c r="AU23" s="113">
        <f t="shared" ref="AU23" si="290">+AV23+AW23</f>
        <v>0</v>
      </c>
      <c r="AV23" s="116">
        <f t="shared" si="8"/>
        <v>0</v>
      </c>
      <c r="AW23" s="177">
        <f t="shared" si="9"/>
        <v>0</v>
      </c>
      <c r="AX23" s="181" t="s">
        <v>216</v>
      </c>
      <c r="AY23" s="163">
        <f t="shared" ref="AY23" si="291">IF(AZ23&gt;0,1,0)</f>
        <v>0</v>
      </c>
      <c r="AZ23" s="144"/>
      <c r="BA23" s="121"/>
      <c r="BB23" s="113">
        <f t="shared" ref="BB23" si="292">+BC23+BD23</f>
        <v>0</v>
      </c>
      <c r="BC23" s="116">
        <f t="shared" si="10"/>
        <v>0</v>
      </c>
      <c r="BD23" s="174">
        <f t="shared" si="11"/>
        <v>0</v>
      </c>
      <c r="BE23" s="181" t="s">
        <v>216</v>
      </c>
      <c r="BF23" s="163">
        <f t="shared" ref="BF23" si="293">IF(BG23&gt;0,1,0)</f>
        <v>0</v>
      </c>
      <c r="BG23" s="144"/>
      <c r="BH23" s="121"/>
      <c r="BI23" s="113">
        <f t="shared" ref="BI23" si="294">+BJ23+BK23</f>
        <v>0</v>
      </c>
      <c r="BJ23" s="116">
        <f t="shared" si="12"/>
        <v>0</v>
      </c>
      <c r="BK23" s="177">
        <f t="shared" si="13"/>
        <v>0</v>
      </c>
      <c r="BL23" s="181" t="s">
        <v>216</v>
      </c>
      <c r="BM23" s="163">
        <f t="shared" ref="BM23" si="295">IF(BN23&gt;0,1,0)</f>
        <v>0</v>
      </c>
      <c r="BN23" s="144"/>
      <c r="BO23" s="121"/>
      <c r="BP23" s="113">
        <f t="shared" ref="BP23" si="296">+BQ23+BR23</f>
        <v>0</v>
      </c>
      <c r="BQ23" s="116">
        <f t="shared" si="14"/>
        <v>0</v>
      </c>
      <c r="BR23" s="177">
        <f t="shared" si="15"/>
        <v>0</v>
      </c>
      <c r="BS23" s="102">
        <f t="shared" si="257"/>
        <v>0</v>
      </c>
      <c r="BT23" s="113">
        <f t="shared" si="258"/>
        <v>0</v>
      </c>
      <c r="BU23" s="113">
        <f t="shared" si="259"/>
        <v>0</v>
      </c>
      <c r="BV23" s="116">
        <f t="shared" si="260"/>
        <v>0</v>
      </c>
      <c r="BW23" s="113">
        <f t="shared" si="261"/>
        <v>0</v>
      </c>
      <c r="BX23" s="189">
        <f t="shared" si="262"/>
        <v>0</v>
      </c>
      <c r="BY23" s="102" t="str">
        <f>IF(CA23="","",VLOOKUP(L23,リスト!$AD$3:$AE$25,2,0))</f>
        <v/>
      </c>
      <c r="BZ23" s="105">
        <f t="shared" ref="BZ23" si="297">IF(CA23&gt;0,1,0)</f>
        <v>0</v>
      </c>
      <c r="CA23" s="144"/>
      <c r="CB23" s="113">
        <f t="shared" si="17"/>
        <v>0</v>
      </c>
      <c r="CC23" s="121"/>
      <c r="CD23" s="163">
        <f t="shared" ref="CD23" si="298">+CB23+CC23</f>
        <v>0</v>
      </c>
      <c r="CE23" s="113">
        <f t="shared" ref="CE23" si="299">+CF23+CG23</f>
        <v>0</v>
      </c>
      <c r="CF23" s="116">
        <f t="shared" si="18"/>
        <v>0</v>
      </c>
      <c r="CG23" s="177">
        <f t="shared" si="19"/>
        <v>0</v>
      </c>
      <c r="CH23" s="181" t="s">
        <v>216</v>
      </c>
      <c r="CI23" s="105">
        <f t="shared" ref="CI23" si="300">IF(CJ23&gt;0,1,0)</f>
        <v>0</v>
      </c>
      <c r="CJ23" s="144"/>
      <c r="CK23" s="121"/>
      <c r="CL23" s="113">
        <f t="shared" ref="CL23" si="301">+CM23+CN23</f>
        <v>0</v>
      </c>
      <c r="CM23" s="116">
        <f t="shared" si="20"/>
        <v>0</v>
      </c>
      <c r="CN23" s="174">
        <f t="shared" si="21"/>
        <v>0</v>
      </c>
      <c r="CO23" s="181" t="s">
        <v>216</v>
      </c>
      <c r="CP23" s="105">
        <f t="shared" ref="CP23" si="302">IF(CQ23&gt;0,1,0)</f>
        <v>0</v>
      </c>
      <c r="CQ23" s="144"/>
      <c r="CR23" s="121"/>
      <c r="CS23" s="113">
        <f t="shared" ref="CS23" si="303">+CT23+CU23</f>
        <v>0</v>
      </c>
      <c r="CT23" s="116">
        <f t="shared" si="22"/>
        <v>0</v>
      </c>
      <c r="CU23" s="174">
        <f t="shared" si="23"/>
        <v>0</v>
      </c>
      <c r="CV23" s="181" t="s">
        <v>216</v>
      </c>
      <c r="CW23" s="105">
        <f t="shared" ref="CW23" si="304">IF(CX23&gt;0,1,0)</f>
        <v>0</v>
      </c>
      <c r="CX23" s="144"/>
      <c r="CY23" s="121"/>
      <c r="CZ23" s="113">
        <f t="shared" ref="CZ23" si="305">+DA23+DB23</f>
        <v>0</v>
      </c>
      <c r="DA23" s="116">
        <f t="shared" si="24"/>
        <v>0</v>
      </c>
      <c r="DB23" s="174">
        <f t="shared" si="25"/>
        <v>0</v>
      </c>
      <c r="DC23" s="181" t="s">
        <v>216</v>
      </c>
      <c r="DD23" s="105">
        <f t="shared" ref="DD23" si="306">IF(DE23&gt;0,1,0)</f>
        <v>0</v>
      </c>
      <c r="DE23" s="144"/>
      <c r="DF23" s="121"/>
      <c r="DG23" s="113">
        <f t="shared" ref="DG23" si="307">+DH23+DI23</f>
        <v>0</v>
      </c>
      <c r="DH23" s="116">
        <f t="shared" si="26"/>
        <v>0</v>
      </c>
      <c r="DI23" s="177">
        <f t="shared" si="27"/>
        <v>0</v>
      </c>
      <c r="DJ23" s="102">
        <f t="shared" si="263"/>
        <v>0</v>
      </c>
      <c r="DK23" s="116">
        <f t="shared" si="264"/>
        <v>0</v>
      </c>
      <c r="DL23" s="116">
        <f t="shared" si="265"/>
        <v>0</v>
      </c>
      <c r="DM23" s="116">
        <f t="shared" ref="DM23" si="308">+DN23+DO23</f>
        <v>0</v>
      </c>
      <c r="DN23" s="116">
        <f t="shared" si="266"/>
        <v>0</v>
      </c>
      <c r="DO23" s="177">
        <f t="shared" si="267"/>
        <v>0</v>
      </c>
      <c r="DP23" s="194">
        <f t="shared" si="268"/>
        <v>0</v>
      </c>
      <c r="DQ23" s="177">
        <f t="shared" si="269"/>
        <v>0</v>
      </c>
      <c r="DR23" s="116">
        <f t="shared" si="83"/>
        <v>0</v>
      </c>
      <c r="DS23" s="116">
        <f t="shared" ref="DS23" si="309">+DT23+DU23</f>
        <v>0</v>
      </c>
      <c r="DT23" s="113">
        <f t="shared" si="270"/>
        <v>0</v>
      </c>
      <c r="DU23" s="189">
        <f t="shared" si="271"/>
        <v>0</v>
      </c>
      <c r="DV23" s="102">
        <f t="shared" si="272"/>
        <v>0</v>
      </c>
      <c r="DW23" s="116">
        <f t="shared" si="35"/>
        <v>0</v>
      </c>
      <c r="DX23" s="116">
        <f t="shared" si="36"/>
        <v>0</v>
      </c>
      <c r="DY23" s="116">
        <f t="shared" ref="DY23" si="310">ROUND(DV23*DX23,0)</f>
        <v>0</v>
      </c>
      <c r="DZ23" s="116">
        <f t="shared" ref="DZ23" si="311">+EA23+EB23</f>
        <v>0</v>
      </c>
      <c r="EA23" s="116">
        <f t="shared" si="37"/>
        <v>0</v>
      </c>
      <c r="EB23" s="174">
        <f t="shared" si="38"/>
        <v>0</v>
      </c>
      <c r="EC23" s="194">
        <f t="shared" ref="EC23" si="312">SUM(DR23,DY23)</f>
        <v>0</v>
      </c>
      <c r="ED23" s="116">
        <f t="shared" ref="ED23" si="313">+EE23+EF23</f>
        <v>0</v>
      </c>
      <c r="EE23" s="116">
        <f t="shared" ref="EE23" si="314">SUM(DT23,EA23)</f>
        <v>0</v>
      </c>
      <c r="EF23" s="189">
        <f t="shared" ref="EF23" si="315">SUM(DU23,EB23)</f>
        <v>0</v>
      </c>
      <c r="EG23" s="129">
        <f t="shared" si="273"/>
        <v>0</v>
      </c>
      <c r="EH23" s="133">
        <f t="shared" si="274"/>
        <v>0</v>
      </c>
      <c r="EI23" s="148">
        <f t="shared" si="275"/>
        <v>0</v>
      </c>
      <c r="EJ23" s="153">
        <f t="shared" ref="EJ23" si="316">INT(EI23/2)</f>
        <v>0</v>
      </c>
      <c r="EK23" s="167">
        <f t="shared" si="276"/>
        <v>0</v>
      </c>
      <c r="EL23" s="171">
        <f t="shared" si="277"/>
        <v>0</v>
      </c>
      <c r="EM23" s="167">
        <f t="shared" si="278"/>
        <v>0</v>
      </c>
      <c r="EN23" s="171">
        <f t="shared" ref="EN23" si="317">INT(EM23/2)</f>
        <v>0</v>
      </c>
      <c r="EO23" s="148">
        <f t="shared" si="45"/>
        <v>0</v>
      </c>
      <c r="EP23" s="153">
        <f t="shared" ref="EP23" si="318">INT(EO23/2)</f>
        <v>0</v>
      </c>
      <c r="EQ23" s="167">
        <f t="shared" si="46"/>
        <v>0</v>
      </c>
      <c r="ER23" s="171">
        <f t="shared" ref="ER23" si="319">INT(EQ23/2)</f>
        <v>0</v>
      </c>
      <c r="ES23" s="148">
        <f t="shared" si="47"/>
        <v>0</v>
      </c>
      <c r="ET23" s="153">
        <f t="shared" ref="ET23" si="320">INT(ES23/2)</f>
        <v>0</v>
      </c>
      <c r="EU23" s="167">
        <f t="shared" si="279"/>
        <v>0</v>
      </c>
      <c r="EV23" s="171">
        <f t="shared" si="280"/>
        <v>0</v>
      </c>
      <c r="EW23" s="148">
        <f t="shared" si="50"/>
        <v>0</v>
      </c>
      <c r="EX23" s="153">
        <f t="shared" ref="EX23" si="321">INT(EW23/2)</f>
        <v>0</v>
      </c>
      <c r="EY23" s="167">
        <f t="shared" si="51"/>
        <v>0</v>
      </c>
      <c r="EZ23" s="171">
        <f t="shared" ref="EZ23" si="322">INT(EY23/2)</f>
        <v>0</v>
      </c>
      <c r="FA23" s="148">
        <f t="shared" si="52"/>
        <v>0</v>
      </c>
      <c r="FB23" s="171">
        <f t="shared" ref="FB23" si="323">INT(FA23/2)</f>
        <v>0</v>
      </c>
      <c r="FC23" s="148">
        <f t="shared" si="53"/>
        <v>0</v>
      </c>
      <c r="FD23" s="171">
        <f t="shared" ref="FD23" si="324">INT(FC23/2)</f>
        <v>0</v>
      </c>
      <c r="FE23" s="167">
        <f t="shared" ref="FE23" si="325">SUM(EG23,EI23,EK23,EM23,EO23,EQ23,ES23,EU23,EW23,EY23,FA23,FC23)</f>
        <v>0</v>
      </c>
      <c r="FF23" s="171">
        <f t="shared" ref="FF23" si="326">SUM(EH23,EJ23,EL23,EN23,EP23,ER23,ET23,EV23,EX23,EZ23,FB23,FD23)</f>
        <v>0</v>
      </c>
      <c r="FG23" s="148">
        <f t="shared" si="54"/>
        <v>0</v>
      </c>
      <c r="FH23" s="199">
        <f t="shared" ref="FH23" si="327">+FG23</f>
        <v>0</v>
      </c>
      <c r="FI23" s="95"/>
      <c r="FJ23" s="708">
        <f>+FJ22</f>
        <v>0</v>
      </c>
      <c r="FK23" s="38"/>
      <c r="FL23" s="692">
        <f t="shared" si="102"/>
        <v>0</v>
      </c>
      <c r="FM23" s="693">
        <f t="shared" si="103"/>
        <v>0</v>
      </c>
      <c r="FN23" s="694" t="str">
        <f t="shared" si="104"/>
        <v>OK</v>
      </c>
      <c r="FP23" s="692">
        <f t="shared" si="105"/>
        <v>0</v>
      </c>
      <c r="FQ23" s="693">
        <f t="shared" si="106"/>
        <v>0</v>
      </c>
      <c r="FR23" s="694" t="str">
        <f t="shared" si="107"/>
        <v>OK</v>
      </c>
    </row>
    <row r="24" spans="1:174" ht="18" customHeight="1" x14ac:dyDescent="0.2">
      <c r="A24" s="74">
        <f t="shared" si="108"/>
        <v>0</v>
      </c>
      <c r="B24" s="75">
        <f t="shared" si="109"/>
        <v>0</v>
      </c>
      <c r="C24" s="235" t="str">
        <f t="shared" si="110"/>
        <v>福島県</v>
      </c>
      <c r="D24" s="58">
        <f t="shared" si="111"/>
        <v>5</v>
      </c>
      <c r="E24" s="49" t="s">
        <v>244</v>
      </c>
      <c r="F24" s="486">
        <f>IF(F25=" "," ",+F25)</f>
        <v>0</v>
      </c>
      <c r="G24" s="554"/>
      <c r="H24" s="537"/>
      <c r="I24" s="544"/>
      <c r="J24" s="545"/>
      <c r="K24" s="544"/>
      <c r="L24" s="229"/>
      <c r="M24" s="532"/>
      <c r="N24" s="66"/>
      <c r="O24" s="70" t="str">
        <f>IF(L24="","",VLOOKUP(L24,リスト!$Q$3:$R$25,2,0))</f>
        <v/>
      </c>
      <c r="P24" s="202"/>
      <c r="Q24" s="125"/>
      <c r="R24" s="154" t="str">
        <f>IF(L24="","",VLOOKUP(L24,リスト!$X$3:$Y$25,2,0))</f>
        <v/>
      </c>
      <c r="S24" s="162">
        <f>IF(T24&gt;0,1,0)</f>
        <v>0</v>
      </c>
      <c r="T24" s="143"/>
      <c r="U24" s="112">
        <f t="shared" si="0"/>
        <v>0</v>
      </c>
      <c r="V24" s="108"/>
      <c r="W24" s="115">
        <f>+U24+V24</f>
        <v>0</v>
      </c>
      <c r="X24" s="115">
        <f>+Y24+Z24</f>
        <v>0</v>
      </c>
      <c r="Y24" s="137">
        <f t="shared" si="1"/>
        <v>0</v>
      </c>
      <c r="Z24" s="139">
        <f t="shared" si="2"/>
        <v>0</v>
      </c>
      <c r="AA24" s="180" t="s">
        <v>216</v>
      </c>
      <c r="AB24" s="162">
        <f>IF(AC24&gt;0,1,0)</f>
        <v>0</v>
      </c>
      <c r="AC24" s="143"/>
      <c r="AD24" s="120"/>
      <c r="AE24" s="137">
        <f>+AF24+AG24</f>
        <v>0</v>
      </c>
      <c r="AF24" s="137">
        <f t="shared" si="3"/>
        <v>0</v>
      </c>
      <c r="AG24" s="139">
        <f t="shared" si="4"/>
        <v>0</v>
      </c>
      <c r="AH24" s="101" t="str">
        <f>IF(AJ24="","",VLOOKUP(L24,リスト!$AA$3:$AB$25,2,0))</f>
        <v/>
      </c>
      <c r="AI24" s="162">
        <f>IF(AJ24&gt;0,1,0)</f>
        <v>0</v>
      </c>
      <c r="AJ24" s="143"/>
      <c r="AK24" s="156">
        <f t="shared" si="256"/>
        <v>0</v>
      </c>
      <c r="AL24" s="120"/>
      <c r="AM24" s="162">
        <f>+AK24+AL24</f>
        <v>0</v>
      </c>
      <c r="AN24" s="112">
        <f>+AO24+AP24</f>
        <v>0</v>
      </c>
      <c r="AO24" s="115">
        <f t="shared" si="6"/>
        <v>0</v>
      </c>
      <c r="AP24" s="173">
        <f t="shared" si="7"/>
        <v>0</v>
      </c>
      <c r="AQ24" s="183" t="s">
        <v>216</v>
      </c>
      <c r="AR24" s="162">
        <f>IF(AS24&gt;0,1,0)</f>
        <v>0</v>
      </c>
      <c r="AS24" s="143"/>
      <c r="AT24" s="120"/>
      <c r="AU24" s="112">
        <f>+AV24+AW24</f>
        <v>0</v>
      </c>
      <c r="AV24" s="115">
        <f t="shared" si="8"/>
        <v>0</v>
      </c>
      <c r="AW24" s="176">
        <f t="shared" si="9"/>
        <v>0</v>
      </c>
      <c r="AX24" s="180" t="s">
        <v>216</v>
      </c>
      <c r="AY24" s="162">
        <f>IF(AZ24&gt;0,1,0)</f>
        <v>0</v>
      </c>
      <c r="AZ24" s="143"/>
      <c r="BA24" s="120"/>
      <c r="BB24" s="112">
        <f>+BC24+BD24</f>
        <v>0</v>
      </c>
      <c r="BC24" s="115">
        <f t="shared" si="10"/>
        <v>0</v>
      </c>
      <c r="BD24" s="173">
        <f t="shared" si="11"/>
        <v>0</v>
      </c>
      <c r="BE24" s="180" t="s">
        <v>216</v>
      </c>
      <c r="BF24" s="162">
        <f>IF(BG24&gt;0,1,0)</f>
        <v>0</v>
      </c>
      <c r="BG24" s="143"/>
      <c r="BH24" s="120"/>
      <c r="BI24" s="112">
        <f>+BJ24+BK24</f>
        <v>0</v>
      </c>
      <c r="BJ24" s="115">
        <f t="shared" si="12"/>
        <v>0</v>
      </c>
      <c r="BK24" s="176">
        <f t="shared" si="13"/>
        <v>0</v>
      </c>
      <c r="BL24" s="180" t="s">
        <v>216</v>
      </c>
      <c r="BM24" s="162">
        <f>IF(BN24&gt;0,1,0)</f>
        <v>0</v>
      </c>
      <c r="BN24" s="143"/>
      <c r="BO24" s="120"/>
      <c r="BP24" s="112">
        <f>+BQ24+BR24</f>
        <v>0</v>
      </c>
      <c r="BQ24" s="115">
        <f t="shared" si="14"/>
        <v>0</v>
      </c>
      <c r="BR24" s="176">
        <f t="shared" si="15"/>
        <v>0</v>
      </c>
      <c r="BS24" s="101">
        <f t="shared" si="257"/>
        <v>0</v>
      </c>
      <c r="BT24" s="112">
        <f t="shared" si="258"/>
        <v>0</v>
      </c>
      <c r="BU24" s="112">
        <f t="shared" si="259"/>
        <v>0</v>
      </c>
      <c r="BV24" s="115">
        <f t="shared" si="260"/>
        <v>0</v>
      </c>
      <c r="BW24" s="112">
        <f t="shared" si="261"/>
        <v>0</v>
      </c>
      <c r="BX24" s="188">
        <f t="shared" si="262"/>
        <v>0</v>
      </c>
      <c r="BY24" s="101" t="str">
        <f>IF(CA24="","",VLOOKUP(L24,リスト!$AD$3:$AE$25,2,0))</f>
        <v/>
      </c>
      <c r="BZ24" s="192">
        <f>IF(CA24&gt;0,1,0)</f>
        <v>0</v>
      </c>
      <c r="CA24" s="143"/>
      <c r="CB24" s="112">
        <f t="shared" si="17"/>
        <v>0</v>
      </c>
      <c r="CC24" s="120"/>
      <c r="CD24" s="162">
        <f>+CB24+CC24</f>
        <v>0</v>
      </c>
      <c r="CE24" s="112">
        <f>+CF24+CG24</f>
        <v>0</v>
      </c>
      <c r="CF24" s="115">
        <f t="shared" si="18"/>
        <v>0</v>
      </c>
      <c r="CG24" s="173">
        <f t="shared" si="19"/>
        <v>0</v>
      </c>
      <c r="CH24" s="180" t="s">
        <v>216</v>
      </c>
      <c r="CI24" s="192">
        <f>IF(CJ24&gt;0,1,0)</f>
        <v>0</v>
      </c>
      <c r="CJ24" s="143"/>
      <c r="CK24" s="120"/>
      <c r="CL24" s="112">
        <f>+CM24+CN24</f>
        <v>0</v>
      </c>
      <c r="CM24" s="115">
        <f t="shared" si="20"/>
        <v>0</v>
      </c>
      <c r="CN24" s="173">
        <f t="shared" si="21"/>
        <v>0</v>
      </c>
      <c r="CO24" s="180" t="s">
        <v>216</v>
      </c>
      <c r="CP24" s="192">
        <f>IF(CQ24&gt;0,1,0)</f>
        <v>0</v>
      </c>
      <c r="CQ24" s="143"/>
      <c r="CR24" s="120"/>
      <c r="CS24" s="112">
        <f>+CT24+CU24</f>
        <v>0</v>
      </c>
      <c r="CT24" s="115">
        <f t="shared" si="22"/>
        <v>0</v>
      </c>
      <c r="CU24" s="173">
        <f t="shared" si="23"/>
        <v>0</v>
      </c>
      <c r="CV24" s="180" t="s">
        <v>216</v>
      </c>
      <c r="CW24" s="192">
        <f>IF(CX24&gt;0,1,0)</f>
        <v>0</v>
      </c>
      <c r="CX24" s="143"/>
      <c r="CY24" s="120"/>
      <c r="CZ24" s="112">
        <f>+DA24+DB24</f>
        <v>0</v>
      </c>
      <c r="DA24" s="115">
        <f t="shared" si="24"/>
        <v>0</v>
      </c>
      <c r="DB24" s="173">
        <f t="shared" si="25"/>
        <v>0</v>
      </c>
      <c r="DC24" s="180" t="s">
        <v>216</v>
      </c>
      <c r="DD24" s="192">
        <f>IF(DE24&gt;0,1,0)</f>
        <v>0</v>
      </c>
      <c r="DE24" s="143"/>
      <c r="DF24" s="120"/>
      <c r="DG24" s="112">
        <f>+DH24+DI24</f>
        <v>0</v>
      </c>
      <c r="DH24" s="115">
        <f t="shared" si="26"/>
        <v>0</v>
      </c>
      <c r="DI24" s="176">
        <f t="shared" si="27"/>
        <v>0</v>
      </c>
      <c r="DJ24" s="101">
        <f t="shared" si="263"/>
        <v>0</v>
      </c>
      <c r="DK24" s="115">
        <f t="shared" si="264"/>
        <v>0</v>
      </c>
      <c r="DL24" s="115">
        <f t="shared" si="265"/>
        <v>0</v>
      </c>
      <c r="DM24" s="115">
        <f>+DN24+DO24</f>
        <v>0</v>
      </c>
      <c r="DN24" s="115">
        <f t="shared" si="266"/>
        <v>0</v>
      </c>
      <c r="DO24" s="176">
        <f t="shared" si="267"/>
        <v>0</v>
      </c>
      <c r="DP24" s="193">
        <f t="shared" si="268"/>
        <v>0</v>
      </c>
      <c r="DQ24" s="176">
        <f t="shared" si="269"/>
        <v>0</v>
      </c>
      <c r="DR24" s="115">
        <f t="shared" si="83"/>
        <v>0</v>
      </c>
      <c r="DS24" s="115">
        <f>+DT24+DU24</f>
        <v>0</v>
      </c>
      <c r="DT24" s="112">
        <f t="shared" si="270"/>
        <v>0</v>
      </c>
      <c r="DU24" s="188">
        <f t="shared" si="271"/>
        <v>0</v>
      </c>
      <c r="DV24" s="101">
        <f t="shared" si="272"/>
        <v>0</v>
      </c>
      <c r="DW24" s="115">
        <f t="shared" si="35"/>
        <v>0</v>
      </c>
      <c r="DX24" s="115">
        <f t="shared" si="36"/>
        <v>0</v>
      </c>
      <c r="DY24" s="115">
        <f>ROUND(DV24*DX24,0)</f>
        <v>0</v>
      </c>
      <c r="DZ24" s="115">
        <f>+EA24+EB24</f>
        <v>0</v>
      </c>
      <c r="EA24" s="115">
        <f t="shared" si="37"/>
        <v>0</v>
      </c>
      <c r="EB24" s="173">
        <f t="shared" si="38"/>
        <v>0</v>
      </c>
      <c r="EC24" s="193">
        <f>SUM(DR24,DY24)</f>
        <v>0</v>
      </c>
      <c r="ED24" s="115">
        <f>+EE24+EF24</f>
        <v>0</v>
      </c>
      <c r="EE24" s="115">
        <f>SUM(DT24,EA24)</f>
        <v>0</v>
      </c>
      <c r="EF24" s="188">
        <f>SUM(DU24,EB24)</f>
        <v>0</v>
      </c>
      <c r="EG24" s="128">
        <f t="shared" si="273"/>
        <v>0</v>
      </c>
      <c r="EH24" s="132">
        <f t="shared" si="274"/>
        <v>0</v>
      </c>
      <c r="EI24" s="147">
        <f t="shared" si="275"/>
        <v>0</v>
      </c>
      <c r="EJ24" s="152">
        <f>INT(EI24/2)</f>
        <v>0</v>
      </c>
      <c r="EK24" s="166">
        <f t="shared" si="276"/>
        <v>0</v>
      </c>
      <c r="EL24" s="170">
        <f t="shared" si="277"/>
        <v>0</v>
      </c>
      <c r="EM24" s="166">
        <f t="shared" si="278"/>
        <v>0</v>
      </c>
      <c r="EN24" s="170">
        <f>INT(EM24/2)</f>
        <v>0</v>
      </c>
      <c r="EO24" s="147">
        <f t="shared" si="45"/>
        <v>0</v>
      </c>
      <c r="EP24" s="170">
        <f>INT(EO24/2)</f>
        <v>0</v>
      </c>
      <c r="EQ24" s="166">
        <f t="shared" si="46"/>
        <v>0</v>
      </c>
      <c r="ER24" s="170">
        <f>INT(EQ24/2)</f>
        <v>0</v>
      </c>
      <c r="ES24" s="147">
        <f t="shared" si="47"/>
        <v>0</v>
      </c>
      <c r="ET24" s="152">
        <f>INT(ES24/2)</f>
        <v>0</v>
      </c>
      <c r="EU24" s="166">
        <f t="shared" si="279"/>
        <v>0</v>
      </c>
      <c r="EV24" s="170">
        <f t="shared" si="280"/>
        <v>0</v>
      </c>
      <c r="EW24" s="147">
        <f t="shared" si="50"/>
        <v>0</v>
      </c>
      <c r="EX24" s="152">
        <f>INT(EW24/2)</f>
        <v>0</v>
      </c>
      <c r="EY24" s="166">
        <f t="shared" si="51"/>
        <v>0</v>
      </c>
      <c r="EZ24" s="170">
        <f>INT(EY24/2)</f>
        <v>0</v>
      </c>
      <c r="FA24" s="147">
        <f t="shared" si="52"/>
        <v>0</v>
      </c>
      <c r="FB24" s="170">
        <f>INT(FA24/2)</f>
        <v>0</v>
      </c>
      <c r="FC24" s="147">
        <f t="shared" si="53"/>
        <v>0</v>
      </c>
      <c r="FD24" s="170">
        <f>INT(FC24/2)</f>
        <v>0</v>
      </c>
      <c r="FE24" s="166">
        <f>SUM(EG24,EI24,EK24,EM24,EO24,EQ24,ES24,EU24,EW24,EY24,FA24,FC24)</f>
        <v>0</v>
      </c>
      <c r="FF24" s="170">
        <f>SUM(EH24,EJ24,EL24,EN24,EP24,ER24,ET24,EV24,EX24,EZ24,FB24,FD24)</f>
        <v>0</v>
      </c>
      <c r="FG24" s="147">
        <f t="shared" si="54"/>
        <v>0</v>
      </c>
      <c r="FH24" s="198">
        <f>+FG24</f>
        <v>0</v>
      </c>
      <c r="FI24" s="201"/>
      <c r="FJ24" s="708">
        <f>+FJ22</f>
        <v>0</v>
      </c>
      <c r="FK24" s="38"/>
      <c r="FL24" s="701">
        <f t="shared" si="102"/>
        <v>0</v>
      </c>
      <c r="FM24" s="688">
        <f t="shared" si="103"/>
        <v>0</v>
      </c>
      <c r="FN24" s="702" t="str">
        <f t="shared" si="104"/>
        <v>OK</v>
      </c>
      <c r="FP24" s="701">
        <f t="shared" si="105"/>
        <v>0</v>
      </c>
      <c r="FQ24" s="688">
        <f t="shared" si="106"/>
        <v>0</v>
      </c>
      <c r="FR24" s="702" t="str">
        <f t="shared" si="107"/>
        <v>OK</v>
      </c>
    </row>
    <row r="25" spans="1:174" ht="18" customHeight="1" x14ac:dyDescent="0.2">
      <c r="A25" s="76">
        <f t="shared" si="108"/>
        <v>0</v>
      </c>
      <c r="B25" s="77">
        <f t="shared" si="109"/>
        <v>0</v>
      </c>
      <c r="C25" s="236" t="str">
        <f t="shared" si="110"/>
        <v>福島県</v>
      </c>
      <c r="D25" s="47">
        <f t="shared" si="111"/>
        <v>5</v>
      </c>
      <c r="E25" s="56" t="s">
        <v>245</v>
      </c>
      <c r="F25" s="487"/>
      <c r="G25" s="555">
        <f>+G24</f>
        <v>0</v>
      </c>
      <c r="H25" s="536"/>
      <c r="I25" s="542"/>
      <c r="J25" s="543"/>
      <c r="K25" s="542"/>
      <c r="L25" s="64"/>
      <c r="M25" s="531"/>
      <c r="N25" s="67"/>
      <c r="O25" s="71" t="str">
        <f>IF(L25="","",VLOOKUP(L25,リスト!$Q$3:$R$25,2,0))</f>
        <v/>
      </c>
      <c r="P25" s="95"/>
      <c r="Q25" s="126"/>
      <c r="R25" s="102" t="str">
        <f>IF(L25="","",VLOOKUP(L25,リスト!$X$3:$Y$25,2,0))</f>
        <v/>
      </c>
      <c r="S25" s="163">
        <f t="shared" ref="S25" si="328">IF(T25&gt;0,1,0)</f>
        <v>0</v>
      </c>
      <c r="T25" s="144"/>
      <c r="U25" s="113">
        <f t="shared" si="0"/>
        <v>0</v>
      </c>
      <c r="V25" s="109"/>
      <c r="W25" s="116">
        <f t="shared" ref="W25" si="329">+U25+V25</f>
        <v>0</v>
      </c>
      <c r="X25" s="116">
        <f t="shared" ref="X25" si="330">+Y25+Z25</f>
        <v>0</v>
      </c>
      <c r="Y25" s="138">
        <f t="shared" si="1"/>
        <v>0</v>
      </c>
      <c r="Z25" s="140">
        <f t="shared" si="2"/>
        <v>0</v>
      </c>
      <c r="AA25" s="181" t="s">
        <v>216</v>
      </c>
      <c r="AB25" s="163">
        <f t="shared" ref="AB25" si="331">IF(AC25&gt;0,1,0)</f>
        <v>0</v>
      </c>
      <c r="AC25" s="144"/>
      <c r="AD25" s="121"/>
      <c r="AE25" s="138">
        <f t="shared" ref="AE25" si="332">+AF25+AG25</f>
        <v>0</v>
      </c>
      <c r="AF25" s="138">
        <f t="shared" si="3"/>
        <v>0</v>
      </c>
      <c r="AG25" s="140">
        <f t="shared" si="4"/>
        <v>0</v>
      </c>
      <c r="AH25" s="102" t="str">
        <f>IF(AJ25="","",VLOOKUP(L25,リスト!$AA$3:$AB$25,2,0))</f>
        <v/>
      </c>
      <c r="AI25" s="163">
        <f t="shared" ref="AI25" si="333">IF(AJ25&gt;0,1,0)</f>
        <v>0</v>
      </c>
      <c r="AJ25" s="144"/>
      <c r="AK25" s="157">
        <f t="shared" si="256"/>
        <v>0</v>
      </c>
      <c r="AL25" s="121"/>
      <c r="AM25" s="163">
        <f t="shared" ref="AM25" si="334">+AK25+AL25</f>
        <v>0</v>
      </c>
      <c r="AN25" s="113">
        <f t="shared" ref="AN25" si="335">+AO25+AP25</f>
        <v>0</v>
      </c>
      <c r="AO25" s="116">
        <f t="shared" si="6"/>
        <v>0</v>
      </c>
      <c r="AP25" s="174">
        <f t="shared" si="7"/>
        <v>0</v>
      </c>
      <c r="AQ25" s="184" t="s">
        <v>216</v>
      </c>
      <c r="AR25" s="163">
        <f t="shared" ref="AR25" si="336">IF(AS25&gt;0,1,0)</f>
        <v>0</v>
      </c>
      <c r="AS25" s="144"/>
      <c r="AT25" s="121"/>
      <c r="AU25" s="113">
        <f t="shared" ref="AU25" si="337">+AV25+AW25</f>
        <v>0</v>
      </c>
      <c r="AV25" s="116">
        <f t="shared" si="8"/>
        <v>0</v>
      </c>
      <c r="AW25" s="177">
        <f t="shared" si="9"/>
        <v>0</v>
      </c>
      <c r="AX25" s="181" t="s">
        <v>216</v>
      </c>
      <c r="AY25" s="163">
        <f t="shared" ref="AY25" si="338">IF(AZ25&gt;0,1,0)</f>
        <v>0</v>
      </c>
      <c r="AZ25" s="144"/>
      <c r="BA25" s="121"/>
      <c r="BB25" s="113">
        <f t="shared" ref="BB25" si="339">+BC25+BD25</f>
        <v>0</v>
      </c>
      <c r="BC25" s="116">
        <f t="shared" si="10"/>
        <v>0</v>
      </c>
      <c r="BD25" s="174">
        <f t="shared" si="11"/>
        <v>0</v>
      </c>
      <c r="BE25" s="181" t="s">
        <v>216</v>
      </c>
      <c r="BF25" s="163">
        <f t="shared" ref="BF25" si="340">IF(BG25&gt;0,1,0)</f>
        <v>0</v>
      </c>
      <c r="BG25" s="144"/>
      <c r="BH25" s="121"/>
      <c r="BI25" s="113">
        <f t="shared" ref="BI25" si="341">+BJ25+BK25</f>
        <v>0</v>
      </c>
      <c r="BJ25" s="116">
        <f t="shared" si="12"/>
        <v>0</v>
      </c>
      <c r="BK25" s="177">
        <f t="shared" si="13"/>
        <v>0</v>
      </c>
      <c r="BL25" s="181" t="s">
        <v>216</v>
      </c>
      <c r="BM25" s="163">
        <f t="shared" ref="BM25" si="342">IF(BN25&gt;0,1,0)</f>
        <v>0</v>
      </c>
      <c r="BN25" s="144"/>
      <c r="BO25" s="121"/>
      <c r="BP25" s="113">
        <f t="shared" ref="BP25" si="343">+BQ25+BR25</f>
        <v>0</v>
      </c>
      <c r="BQ25" s="116">
        <f t="shared" si="14"/>
        <v>0</v>
      </c>
      <c r="BR25" s="177">
        <f t="shared" si="15"/>
        <v>0</v>
      </c>
      <c r="BS25" s="102">
        <f t="shared" si="257"/>
        <v>0</v>
      </c>
      <c r="BT25" s="113">
        <f t="shared" si="258"/>
        <v>0</v>
      </c>
      <c r="BU25" s="113">
        <f t="shared" si="259"/>
        <v>0</v>
      </c>
      <c r="BV25" s="116">
        <f t="shared" si="260"/>
        <v>0</v>
      </c>
      <c r="BW25" s="113">
        <f t="shared" si="261"/>
        <v>0</v>
      </c>
      <c r="BX25" s="189">
        <f t="shared" si="262"/>
        <v>0</v>
      </c>
      <c r="BY25" s="102" t="str">
        <f>IF(CA25="","",VLOOKUP(L25,リスト!$AD$3:$AE$25,2,0))</f>
        <v/>
      </c>
      <c r="BZ25" s="105">
        <f t="shared" ref="BZ25" si="344">IF(CA25&gt;0,1,0)</f>
        <v>0</v>
      </c>
      <c r="CA25" s="144"/>
      <c r="CB25" s="113">
        <f t="shared" si="17"/>
        <v>0</v>
      </c>
      <c r="CC25" s="121"/>
      <c r="CD25" s="163">
        <f t="shared" ref="CD25" si="345">+CB25+CC25</f>
        <v>0</v>
      </c>
      <c r="CE25" s="113">
        <f t="shared" ref="CE25" si="346">+CF25+CG25</f>
        <v>0</v>
      </c>
      <c r="CF25" s="116">
        <f t="shared" si="18"/>
        <v>0</v>
      </c>
      <c r="CG25" s="177">
        <f t="shared" si="19"/>
        <v>0</v>
      </c>
      <c r="CH25" s="181" t="s">
        <v>216</v>
      </c>
      <c r="CI25" s="105">
        <f t="shared" ref="CI25" si="347">IF(CJ25&gt;0,1,0)</f>
        <v>0</v>
      </c>
      <c r="CJ25" s="144"/>
      <c r="CK25" s="121"/>
      <c r="CL25" s="113">
        <f t="shared" ref="CL25" si="348">+CM25+CN25</f>
        <v>0</v>
      </c>
      <c r="CM25" s="116">
        <f t="shared" si="20"/>
        <v>0</v>
      </c>
      <c r="CN25" s="174">
        <f t="shared" si="21"/>
        <v>0</v>
      </c>
      <c r="CO25" s="181" t="s">
        <v>216</v>
      </c>
      <c r="CP25" s="105">
        <f t="shared" ref="CP25" si="349">IF(CQ25&gt;0,1,0)</f>
        <v>0</v>
      </c>
      <c r="CQ25" s="144"/>
      <c r="CR25" s="121"/>
      <c r="CS25" s="113">
        <f t="shared" ref="CS25" si="350">+CT25+CU25</f>
        <v>0</v>
      </c>
      <c r="CT25" s="116">
        <f t="shared" si="22"/>
        <v>0</v>
      </c>
      <c r="CU25" s="174">
        <f t="shared" si="23"/>
        <v>0</v>
      </c>
      <c r="CV25" s="181" t="s">
        <v>216</v>
      </c>
      <c r="CW25" s="105">
        <f t="shared" ref="CW25" si="351">IF(CX25&gt;0,1,0)</f>
        <v>0</v>
      </c>
      <c r="CX25" s="144"/>
      <c r="CY25" s="121"/>
      <c r="CZ25" s="113">
        <f t="shared" ref="CZ25" si="352">+DA25+DB25</f>
        <v>0</v>
      </c>
      <c r="DA25" s="116">
        <f t="shared" si="24"/>
        <v>0</v>
      </c>
      <c r="DB25" s="174">
        <f t="shared" si="25"/>
        <v>0</v>
      </c>
      <c r="DC25" s="181" t="s">
        <v>216</v>
      </c>
      <c r="DD25" s="105">
        <f t="shared" ref="DD25" si="353">IF(DE25&gt;0,1,0)</f>
        <v>0</v>
      </c>
      <c r="DE25" s="144"/>
      <c r="DF25" s="121"/>
      <c r="DG25" s="113">
        <f t="shared" ref="DG25" si="354">+DH25+DI25</f>
        <v>0</v>
      </c>
      <c r="DH25" s="116">
        <f t="shared" si="26"/>
        <v>0</v>
      </c>
      <c r="DI25" s="177">
        <f t="shared" si="27"/>
        <v>0</v>
      </c>
      <c r="DJ25" s="102">
        <f t="shared" si="263"/>
        <v>0</v>
      </c>
      <c r="DK25" s="116">
        <f t="shared" si="264"/>
        <v>0</v>
      </c>
      <c r="DL25" s="116">
        <f t="shared" si="265"/>
        <v>0</v>
      </c>
      <c r="DM25" s="116">
        <f t="shared" ref="DM25" si="355">+DN25+DO25</f>
        <v>0</v>
      </c>
      <c r="DN25" s="116">
        <f t="shared" si="266"/>
        <v>0</v>
      </c>
      <c r="DO25" s="177">
        <f t="shared" si="267"/>
        <v>0</v>
      </c>
      <c r="DP25" s="194">
        <f t="shared" si="268"/>
        <v>0</v>
      </c>
      <c r="DQ25" s="177">
        <f t="shared" si="269"/>
        <v>0</v>
      </c>
      <c r="DR25" s="116">
        <f t="shared" si="83"/>
        <v>0</v>
      </c>
      <c r="DS25" s="116">
        <f t="shared" ref="DS25" si="356">+DT25+DU25</f>
        <v>0</v>
      </c>
      <c r="DT25" s="113">
        <f t="shared" si="270"/>
        <v>0</v>
      </c>
      <c r="DU25" s="189">
        <f t="shared" si="271"/>
        <v>0</v>
      </c>
      <c r="DV25" s="102">
        <f t="shared" si="272"/>
        <v>0</v>
      </c>
      <c r="DW25" s="116">
        <f t="shared" si="35"/>
        <v>0</v>
      </c>
      <c r="DX25" s="116">
        <f t="shared" si="36"/>
        <v>0</v>
      </c>
      <c r="DY25" s="116">
        <f t="shared" ref="DY25" si="357">ROUND(DV25*DX25,0)</f>
        <v>0</v>
      </c>
      <c r="DZ25" s="116">
        <f t="shared" ref="DZ25" si="358">+EA25+EB25</f>
        <v>0</v>
      </c>
      <c r="EA25" s="116">
        <f t="shared" si="37"/>
        <v>0</v>
      </c>
      <c r="EB25" s="174">
        <f t="shared" si="38"/>
        <v>0</v>
      </c>
      <c r="EC25" s="194">
        <f t="shared" ref="EC25" si="359">SUM(DR25,DY25)</f>
        <v>0</v>
      </c>
      <c r="ED25" s="116">
        <f t="shared" ref="ED25" si="360">+EE25+EF25</f>
        <v>0</v>
      </c>
      <c r="EE25" s="116">
        <f t="shared" ref="EE25" si="361">SUM(DT25,EA25)</f>
        <v>0</v>
      </c>
      <c r="EF25" s="189">
        <f t="shared" ref="EF25" si="362">SUM(DU25,EB25)</f>
        <v>0</v>
      </c>
      <c r="EG25" s="129">
        <f t="shared" si="273"/>
        <v>0</v>
      </c>
      <c r="EH25" s="133">
        <f t="shared" si="274"/>
        <v>0</v>
      </c>
      <c r="EI25" s="148">
        <f t="shared" si="275"/>
        <v>0</v>
      </c>
      <c r="EJ25" s="153">
        <f t="shared" ref="EJ25" si="363">INT(EI25/2)</f>
        <v>0</v>
      </c>
      <c r="EK25" s="167">
        <f t="shared" si="276"/>
        <v>0</v>
      </c>
      <c r="EL25" s="171">
        <f t="shared" si="277"/>
        <v>0</v>
      </c>
      <c r="EM25" s="167">
        <f t="shared" si="278"/>
        <v>0</v>
      </c>
      <c r="EN25" s="171">
        <f t="shared" ref="EN25" si="364">INT(EM25/2)</f>
        <v>0</v>
      </c>
      <c r="EO25" s="148">
        <f t="shared" si="45"/>
        <v>0</v>
      </c>
      <c r="EP25" s="153">
        <f t="shared" ref="EP25" si="365">INT(EO25/2)</f>
        <v>0</v>
      </c>
      <c r="EQ25" s="167">
        <f t="shared" si="46"/>
        <v>0</v>
      </c>
      <c r="ER25" s="171">
        <f t="shared" ref="ER25" si="366">INT(EQ25/2)</f>
        <v>0</v>
      </c>
      <c r="ES25" s="148">
        <f t="shared" si="47"/>
        <v>0</v>
      </c>
      <c r="ET25" s="153">
        <f t="shared" ref="ET25" si="367">INT(ES25/2)</f>
        <v>0</v>
      </c>
      <c r="EU25" s="167">
        <f t="shared" si="279"/>
        <v>0</v>
      </c>
      <c r="EV25" s="171">
        <f t="shared" si="280"/>
        <v>0</v>
      </c>
      <c r="EW25" s="148">
        <f t="shared" si="50"/>
        <v>0</v>
      </c>
      <c r="EX25" s="153">
        <f t="shared" ref="EX25" si="368">INT(EW25/2)</f>
        <v>0</v>
      </c>
      <c r="EY25" s="167">
        <f t="shared" si="51"/>
        <v>0</v>
      </c>
      <c r="EZ25" s="171">
        <f t="shared" ref="EZ25" si="369">INT(EY25/2)</f>
        <v>0</v>
      </c>
      <c r="FA25" s="148">
        <f t="shared" si="52"/>
        <v>0</v>
      </c>
      <c r="FB25" s="171">
        <f t="shared" ref="FB25" si="370">INT(FA25/2)</f>
        <v>0</v>
      </c>
      <c r="FC25" s="148">
        <f t="shared" si="53"/>
        <v>0</v>
      </c>
      <c r="FD25" s="171">
        <f t="shared" ref="FD25" si="371">INT(FC25/2)</f>
        <v>0</v>
      </c>
      <c r="FE25" s="167">
        <f t="shared" ref="FE25" si="372">SUM(EG25,EI25,EK25,EM25,EO25,EQ25,ES25,EU25,EW25,EY25,FA25,FC25)</f>
        <v>0</v>
      </c>
      <c r="FF25" s="171">
        <f t="shared" ref="FF25" si="373">SUM(EH25,EJ25,EL25,EN25,EP25,ER25,ET25,EV25,EX25,EZ25,FB25,FD25)</f>
        <v>0</v>
      </c>
      <c r="FG25" s="148">
        <f t="shared" si="54"/>
        <v>0</v>
      </c>
      <c r="FH25" s="199">
        <f t="shared" ref="FH25" si="374">+FG25</f>
        <v>0</v>
      </c>
      <c r="FI25" s="95"/>
      <c r="FJ25" s="708">
        <f>+FJ24</f>
        <v>0</v>
      </c>
      <c r="FK25" s="38"/>
      <c r="FL25" s="695">
        <f t="shared" si="102"/>
        <v>0</v>
      </c>
      <c r="FM25" s="696">
        <f t="shared" si="103"/>
        <v>0</v>
      </c>
      <c r="FN25" s="697" t="str">
        <f t="shared" si="104"/>
        <v>OK</v>
      </c>
      <c r="FP25" s="695">
        <f t="shared" si="105"/>
        <v>0</v>
      </c>
      <c r="FQ25" s="696">
        <f t="shared" si="106"/>
        <v>0</v>
      </c>
      <c r="FR25" s="697" t="str">
        <f t="shared" si="107"/>
        <v>OK</v>
      </c>
    </row>
    <row r="26" spans="1:174" ht="18" customHeight="1" x14ac:dyDescent="0.2">
      <c r="A26" s="74">
        <f t="shared" si="108"/>
        <v>0</v>
      </c>
      <c r="B26" s="75">
        <f t="shared" si="109"/>
        <v>0</v>
      </c>
      <c r="C26" s="235" t="str">
        <f t="shared" si="110"/>
        <v>福島県</v>
      </c>
      <c r="D26" s="58">
        <f t="shared" si="111"/>
        <v>6</v>
      </c>
      <c r="E26" s="49" t="s">
        <v>244</v>
      </c>
      <c r="F26" s="486">
        <f>IF(F27=" "," ",+F27)</f>
        <v>0</v>
      </c>
      <c r="G26" s="554"/>
      <c r="H26" s="537"/>
      <c r="I26" s="544"/>
      <c r="J26" s="545"/>
      <c r="K26" s="544"/>
      <c r="L26" s="229"/>
      <c r="M26" s="532"/>
      <c r="N26" s="66"/>
      <c r="O26" s="70" t="str">
        <f>IF(L26="","",VLOOKUP(L26,リスト!$Q$3:$R$25,2,0))</f>
        <v/>
      </c>
      <c r="P26" s="202"/>
      <c r="Q26" s="230"/>
      <c r="R26" s="154" t="str">
        <f>IF(L26="","",VLOOKUP(L26,リスト!$X$3:$Y$25,2,0))</f>
        <v/>
      </c>
      <c r="S26" s="162">
        <f>IF(T26&gt;0,1,0)</f>
        <v>0</v>
      </c>
      <c r="T26" s="143"/>
      <c r="U26" s="112">
        <f t="shared" si="0"/>
        <v>0</v>
      </c>
      <c r="V26" s="108"/>
      <c r="W26" s="115">
        <f>+U26+V26</f>
        <v>0</v>
      </c>
      <c r="X26" s="115">
        <f>+Y26+Z26</f>
        <v>0</v>
      </c>
      <c r="Y26" s="137">
        <f t="shared" si="1"/>
        <v>0</v>
      </c>
      <c r="Z26" s="139">
        <f t="shared" si="2"/>
        <v>0</v>
      </c>
      <c r="AA26" s="180" t="s">
        <v>216</v>
      </c>
      <c r="AB26" s="162">
        <f>IF(AC26&gt;0,1,0)</f>
        <v>0</v>
      </c>
      <c r="AC26" s="143"/>
      <c r="AD26" s="120"/>
      <c r="AE26" s="137">
        <f>+AF26+AG26</f>
        <v>0</v>
      </c>
      <c r="AF26" s="137">
        <f t="shared" si="3"/>
        <v>0</v>
      </c>
      <c r="AG26" s="139">
        <f t="shared" si="4"/>
        <v>0</v>
      </c>
      <c r="AH26" s="101" t="str">
        <f>IF(AJ26="","",VLOOKUP(L26,リスト!$AA$3:$AB$25,2,0))</f>
        <v/>
      </c>
      <c r="AI26" s="162">
        <f>IF(AJ26&gt;0,1,0)</f>
        <v>0</v>
      </c>
      <c r="AJ26" s="143"/>
      <c r="AK26" s="156">
        <f t="shared" si="256"/>
        <v>0</v>
      </c>
      <c r="AL26" s="120"/>
      <c r="AM26" s="162">
        <f>+AK26+AL26</f>
        <v>0</v>
      </c>
      <c r="AN26" s="112">
        <f>+AO26+AP26</f>
        <v>0</v>
      </c>
      <c r="AO26" s="115">
        <f t="shared" si="6"/>
        <v>0</v>
      </c>
      <c r="AP26" s="173">
        <f t="shared" si="7"/>
        <v>0</v>
      </c>
      <c r="AQ26" s="183" t="s">
        <v>216</v>
      </c>
      <c r="AR26" s="162">
        <f>IF(AS26&gt;0,1,0)</f>
        <v>0</v>
      </c>
      <c r="AS26" s="143"/>
      <c r="AT26" s="120"/>
      <c r="AU26" s="112">
        <f>+AV26+AW26</f>
        <v>0</v>
      </c>
      <c r="AV26" s="115">
        <f t="shared" si="8"/>
        <v>0</v>
      </c>
      <c r="AW26" s="176">
        <f t="shared" si="9"/>
        <v>0</v>
      </c>
      <c r="AX26" s="180" t="s">
        <v>216</v>
      </c>
      <c r="AY26" s="162">
        <f>IF(AZ26&gt;0,1,0)</f>
        <v>0</v>
      </c>
      <c r="AZ26" s="143"/>
      <c r="BA26" s="120"/>
      <c r="BB26" s="112">
        <f>+BC26+BD26</f>
        <v>0</v>
      </c>
      <c r="BC26" s="115">
        <f t="shared" si="10"/>
        <v>0</v>
      </c>
      <c r="BD26" s="173">
        <f t="shared" si="11"/>
        <v>0</v>
      </c>
      <c r="BE26" s="180" t="s">
        <v>216</v>
      </c>
      <c r="BF26" s="162">
        <f>IF(BG26&gt;0,1,0)</f>
        <v>0</v>
      </c>
      <c r="BG26" s="143"/>
      <c r="BH26" s="120"/>
      <c r="BI26" s="112">
        <f>+BJ26+BK26</f>
        <v>0</v>
      </c>
      <c r="BJ26" s="115">
        <f t="shared" si="12"/>
        <v>0</v>
      </c>
      <c r="BK26" s="176">
        <f t="shared" si="13"/>
        <v>0</v>
      </c>
      <c r="BL26" s="180" t="s">
        <v>216</v>
      </c>
      <c r="BM26" s="162">
        <f>IF(BN26&gt;0,1,0)</f>
        <v>0</v>
      </c>
      <c r="BN26" s="143"/>
      <c r="BO26" s="120"/>
      <c r="BP26" s="112">
        <f>+BQ26+BR26</f>
        <v>0</v>
      </c>
      <c r="BQ26" s="115">
        <f t="shared" si="14"/>
        <v>0</v>
      </c>
      <c r="BR26" s="176">
        <f t="shared" si="15"/>
        <v>0</v>
      </c>
      <c r="BS26" s="101">
        <f t="shared" si="257"/>
        <v>0</v>
      </c>
      <c r="BT26" s="112">
        <f t="shared" si="258"/>
        <v>0</v>
      </c>
      <c r="BU26" s="112">
        <f t="shared" si="259"/>
        <v>0</v>
      </c>
      <c r="BV26" s="115">
        <f t="shared" si="260"/>
        <v>0</v>
      </c>
      <c r="BW26" s="112">
        <f t="shared" si="261"/>
        <v>0</v>
      </c>
      <c r="BX26" s="188">
        <f t="shared" si="262"/>
        <v>0</v>
      </c>
      <c r="BY26" s="101" t="str">
        <f>IF(CA26="","",VLOOKUP(L26,リスト!$AD$3:$AE$25,2,0))</f>
        <v/>
      </c>
      <c r="BZ26" s="192">
        <f>IF(CA26&gt;0,1,0)</f>
        <v>0</v>
      </c>
      <c r="CA26" s="143"/>
      <c r="CB26" s="112">
        <f t="shared" si="17"/>
        <v>0</v>
      </c>
      <c r="CC26" s="120"/>
      <c r="CD26" s="162">
        <f>+CB26+CC26</f>
        <v>0</v>
      </c>
      <c r="CE26" s="112">
        <f>+CF26+CG26</f>
        <v>0</v>
      </c>
      <c r="CF26" s="115">
        <f t="shared" si="18"/>
        <v>0</v>
      </c>
      <c r="CG26" s="173">
        <f t="shared" si="19"/>
        <v>0</v>
      </c>
      <c r="CH26" s="180" t="s">
        <v>216</v>
      </c>
      <c r="CI26" s="192">
        <f>IF(CJ26&gt;0,1,0)</f>
        <v>0</v>
      </c>
      <c r="CJ26" s="143"/>
      <c r="CK26" s="120"/>
      <c r="CL26" s="112">
        <f>+CM26+CN26</f>
        <v>0</v>
      </c>
      <c r="CM26" s="115">
        <f t="shared" si="20"/>
        <v>0</v>
      </c>
      <c r="CN26" s="173">
        <f t="shared" si="21"/>
        <v>0</v>
      </c>
      <c r="CO26" s="180" t="s">
        <v>216</v>
      </c>
      <c r="CP26" s="192">
        <f>IF(CQ26&gt;0,1,0)</f>
        <v>0</v>
      </c>
      <c r="CQ26" s="143"/>
      <c r="CR26" s="120"/>
      <c r="CS26" s="112">
        <f>+CT26+CU26</f>
        <v>0</v>
      </c>
      <c r="CT26" s="115">
        <f t="shared" si="22"/>
        <v>0</v>
      </c>
      <c r="CU26" s="173">
        <f t="shared" si="23"/>
        <v>0</v>
      </c>
      <c r="CV26" s="180" t="s">
        <v>216</v>
      </c>
      <c r="CW26" s="192">
        <f>IF(CX26&gt;0,1,0)</f>
        <v>0</v>
      </c>
      <c r="CX26" s="143"/>
      <c r="CY26" s="120"/>
      <c r="CZ26" s="112">
        <f>+DA26+DB26</f>
        <v>0</v>
      </c>
      <c r="DA26" s="115">
        <f t="shared" si="24"/>
        <v>0</v>
      </c>
      <c r="DB26" s="173">
        <f t="shared" si="25"/>
        <v>0</v>
      </c>
      <c r="DC26" s="180" t="s">
        <v>216</v>
      </c>
      <c r="DD26" s="192">
        <f>IF(DE26&gt;0,1,0)</f>
        <v>0</v>
      </c>
      <c r="DE26" s="143"/>
      <c r="DF26" s="120"/>
      <c r="DG26" s="112">
        <f>+DH26+DI26</f>
        <v>0</v>
      </c>
      <c r="DH26" s="115">
        <f t="shared" si="26"/>
        <v>0</v>
      </c>
      <c r="DI26" s="176">
        <f t="shared" si="27"/>
        <v>0</v>
      </c>
      <c r="DJ26" s="101">
        <f t="shared" si="263"/>
        <v>0</v>
      </c>
      <c r="DK26" s="115">
        <f t="shared" si="264"/>
        <v>0</v>
      </c>
      <c r="DL26" s="115">
        <f t="shared" si="265"/>
        <v>0</v>
      </c>
      <c r="DM26" s="115">
        <f>+DN26+DO26</f>
        <v>0</v>
      </c>
      <c r="DN26" s="115">
        <f t="shared" si="266"/>
        <v>0</v>
      </c>
      <c r="DO26" s="176">
        <f t="shared" si="267"/>
        <v>0</v>
      </c>
      <c r="DP26" s="193">
        <f t="shared" si="268"/>
        <v>0</v>
      </c>
      <c r="DQ26" s="176">
        <f t="shared" si="269"/>
        <v>0</v>
      </c>
      <c r="DR26" s="115">
        <f t="shared" si="83"/>
        <v>0</v>
      </c>
      <c r="DS26" s="115">
        <f>+DT26+DU26</f>
        <v>0</v>
      </c>
      <c r="DT26" s="112">
        <f t="shared" si="270"/>
        <v>0</v>
      </c>
      <c r="DU26" s="188">
        <f t="shared" si="271"/>
        <v>0</v>
      </c>
      <c r="DV26" s="101">
        <f t="shared" si="272"/>
        <v>0</v>
      </c>
      <c r="DW26" s="115">
        <f t="shared" si="35"/>
        <v>0</v>
      </c>
      <c r="DX26" s="115">
        <f t="shared" si="36"/>
        <v>0</v>
      </c>
      <c r="DY26" s="115">
        <f>ROUND(DV26*DX26,0)</f>
        <v>0</v>
      </c>
      <c r="DZ26" s="115">
        <f>+EA26+EB26</f>
        <v>0</v>
      </c>
      <c r="EA26" s="115">
        <f t="shared" si="37"/>
        <v>0</v>
      </c>
      <c r="EB26" s="173">
        <f t="shared" si="38"/>
        <v>0</v>
      </c>
      <c r="EC26" s="193">
        <f>SUM(DR26,DY26)</f>
        <v>0</v>
      </c>
      <c r="ED26" s="115">
        <f>+EE26+EF26</f>
        <v>0</v>
      </c>
      <c r="EE26" s="115">
        <f>SUM(DT26,EA26)</f>
        <v>0</v>
      </c>
      <c r="EF26" s="188">
        <f>SUM(DU26,EB26)</f>
        <v>0</v>
      </c>
      <c r="EG26" s="128">
        <f t="shared" si="273"/>
        <v>0</v>
      </c>
      <c r="EH26" s="132">
        <f t="shared" si="274"/>
        <v>0</v>
      </c>
      <c r="EI26" s="147">
        <f t="shared" si="275"/>
        <v>0</v>
      </c>
      <c r="EJ26" s="152">
        <f>INT(EI26/2)</f>
        <v>0</v>
      </c>
      <c r="EK26" s="166">
        <f t="shared" si="276"/>
        <v>0</v>
      </c>
      <c r="EL26" s="170">
        <f t="shared" si="277"/>
        <v>0</v>
      </c>
      <c r="EM26" s="166">
        <f t="shared" si="278"/>
        <v>0</v>
      </c>
      <c r="EN26" s="170">
        <f>INT(EM26/2)</f>
        <v>0</v>
      </c>
      <c r="EO26" s="147">
        <f t="shared" si="45"/>
        <v>0</v>
      </c>
      <c r="EP26" s="170">
        <f>INT(EO26/2)</f>
        <v>0</v>
      </c>
      <c r="EQ26" s="166">
        <f t="shared" si="46"/>
        <v>0</v>
      </c>
      <c r="ER26" s="170">
        <f>INT(EQ26/2)</f>
        <v>0</v>
      </c>
      <c r="ES26" s="147">
        <f t="shared" si="47"/>
        <v>0</v>
      </c>
      <c r="ET26" s="152">
        <f>INT(ES26/2)</f>
        <v>0</v>
      </c>
      <c r="EU26" s="166">
        <f t="shared" si="279"/>
        <v>0</v>
      </c>
      <c r="EV26" s="170">
        <f t="shared" si="280"/>
        <v>0</v>
      </c>
      <c r="EW26" s="147">
        <f t="shared" si="50"/>
        <v>0</v>
      </c>
      <c r="EX26" s="152">
        <f>INT(EW26/2)</f>
        <v>0</v>
      </c>
      <c r="EY26" s="166">
        <f t="shared" si="51"/>
        <v>0</v>
      </c>
      <c r="EZ26" s="170">
        <f>INT(EY26/2)</f>
        <v>0</v>
      </c>
      <c r="FA26" s="147">
        <f t="shared" si="52"/>
        <v>0</v>
      </c>
      <c r="FB26" s="170">
        <f>INT(FA26/2)</f>
        <v>0</v>
      </c>
      <c r="FC26" s="147">
        <f t="shared" si="53"/>
        <v>0</v>
      </c>
      <c r="FD26" s="170">
        <f>INT(FC26/2)</f>
        <v>0</v>
      </c>
      <c r="FE26" s="166">
        <f>SUM(EG26,EI26,EK26,EM26,EO26,EQ26,ES26,EU26,EW26,EY26,FA26,FC26)</f>
        <v>0</v>
      </c>
      <c r="FF26" s="170">
        <f>SUM(EH26,EJ26,EL26,EN26,EP26,ER26,ET26,EV26,EX26,EZ26,FB26,FD26)</f>
        <v>0</v>
      </c>
      <c r="FG26" s="147">
        <f t="shared" si="54"/>
        <v>0</v>
      </c>
      <c r="FH26" s="198">
        <f>+FG26</f>
        <v>0</v>
      </c>
      <c r="FI26" s="201"/>
      <c r="FJ26" s="708">
        <f>+FJ24</f>
        <v>0</v>
      </c>
      <c r="FK26" s="38"/>
      <c r="FL26" s="698">
        <f t="shared" si="102"/>
        <v>0</v>
      </c>
      <c r="FM26" s="699">
        <f t="shared" si="103"/>
        <v>0</v>
      </c>
      <c r="FN26" s="700" t="str">
        <f t="shared" si="104"/>
        <v>OK</v>
      </c>
      <c r="FP26" s="698">
        <f t="shared" si="105"/>
        <v>0</v>
      </c>
      <c r="FQ26" s="699">
        <f t="shared" si="106"/>
        <v>0</v>
      </c>
      <c r="FR26" s="700" t="str">
        <f t="shared" si="107"/>
        <v>OK</v>
      </c>
    </row>
    <row r="27" spans="1:174" ht="18" customHeight="1" x14ac:dyDescent="0.2">
      <c r="A27" s="76">
        <f t="shared" si="108"/>
        <v>0</v>
      </c>
      <c r="B27" s="77">
        <f t="shared" si="109"/>
        <v>0</v>
      </c>
      <c r="C27" s="236" t="str">
        <f t="shared" si="110"/>
        <v>福島県</v>
      </c>
      <c r="D27" s="47">
        <f t="shared" si="111"/>
        <v>6</v>
      </c>
      <c r="E27" s="56" t="s">
        <v>245</v>
      </c>
      <c r="F27" s="487"/>
      <c r="G27" s="555">
        <f>+G26</f>
        <v>0</v>
      </c>
      <c r="H27" s="536"/>
      <c r="I27" s="542"/>
      <c r="J27" s="543"/>
      <c r="K27" s="542"/>
      <c r="L27" s="64"/>
      <c r="M27" s="531"/>
      <c r="N27" s="67"/>
      <c r="O27" s="71" t="str">
        <f>IF(L27="","",VLOOKUP(L27,リスト!$Q$3:$R$25,2,0))</f>
        <v/>
      </c>
      <c r="P27" s="95"/>
      <c r="Q27" s="124"/>
      <c r="R27" s="102" t="str">
        <f>IF(L27="","",VLOOKUP(L27,リスト!$X$3:$Y$25,2,0))</f>
        <v/>
      </c>
      <c r="S27" s="163">
        <f t="shared" ref="S27" si="375">IF(T27&gt;0,1,0)</f>
        <v>0</v>
      </c>
      <c r="T27" s="144"/>
      <c r="U27" s="113">
        <f t="shared" si="0"/>
        <v>0</v>
      </c>
      <c r="V27" s="109"/>
      <c r="W27" s="116">
        <f t="shared" ref="W27" si="376">+U27+V27</f>
        <v>0</v>
      </c>
      <c r="X27" s="116">
        <f t="shared" ref="X27" si="377">+Y27+Z27</f>
        <v>0</v>
      </c>
      <c r="Y27" s="138">
        <f t="shared" si="1"/>
        <v>0</v>
      </c>
      <c r="Z27" s="140">
        <f t="shared" si="2"/>
        <v>0</v>
      </c>
      <c r="AA27" s="181" t="s">
        <v>216</v>
      </c>
      <c r="AB27" s="163">
        <f t="shared" ref="AB27" si="378">IF(AC27&gt;0,1,0)</f>
        <v>0</v>
      </c>
      <c r="AC27" s="144"/>
      <c r="AD27" s="121"/>
      <c r="AE27" s="138">
        <f t="shared" ref="AE27" si="379">+AF27+AG27</f>
        <v>0</v>
      </c>
      <c r="AF27" s="138">
        <f t="shared" si="3"/>
        <v>0</v>
      </c>
      <c r="AG27" s="140">
        <f t="shared" si="4"/>
        <v>0</v>
      </c>
      <c r="AH27" s="102" t="str">
        <f>IF(AJ27="","",VLOOKUP(L27,リスト!$AA$3:$AB$25,2,0))</f>
        <v/>
      </c>
      <c r="AI27" s="163">
        <f t="shared" ref="AI27" si="380">IF(AJ27&gt;0,1,0)</f>
        <v>0</v>
      </c>
      <c r="AJ27" s="144"/>
      <c r="AK27" s="157">
        <f t="shared" si="256"/>
        <v>0</v>
      </c>
      <c r="AL27" s="121"/>
      <c r="AM27" s="163">
        <f t="shared" ref="AM27" si="381">+AK27+AL27</f>
        <v>0</v>
      </c>
      <c r="AN27" s="113">
        <f t="shared" ref="AN27" si="382">+AO27+AP27</f>
        <v>0</v>
      </c>
      <c r="AO27" s="116">
        <f t="shared" si="6"/>
        <v>0</v>
      </c>
      <c r="AP27" s="174">
        <f t="shared" si="7"/>
        <v>0</v>
      </c>
      <c r="AQ27" s="184" t="s">
        <v>216</v>
      </c>
      <c r="AR27" s="163">
        <f t="shared" ref="AR27" si="383">IF(AS27&gt;0,1,0)</f>
        <v>0</v>
      </c>
      <c r="AS27" s="144"/>
      <c r="AT27" s="121"/>
      <c r="AU27" s="113">
        <f t="shared" ref="AU27" si="384">+AV27+AW27</f>
        <v>0</v>
      </c>
      <c r="AV27" s="116">
        <f t="shared" si="8"/>
        <v>0</v>
      </c>
      <c r="AW27" s="177">
        <f t="shared" si="9"/>
        <v>0</v>
      </c>
      <c r="AX27" s="181" t="s">
        <v>216</v>
      </c>
      <c r="AY27" s="163">
        <f t="shared" ref="AY27" si="385">IF(AZ27&gt;0,1,0)</f>
        <v>0</v>
      </c>
      <c r="AZ27" s="144"/>
      <c r="BA27" s="121"/>
      <c r="BB27" s="113">
        <f t="shared" ref="BB27" si="386">+BC27+BD27</f>
        <v>0</v>
      </c>
      <c r="BC27" s="116">
        <f t="shared" si="10"/>
        <v>0</v>
      </c>
      <c r="BD27" s="174">
        <f t="shared" si="11"/>
        <v>0</v>
      </c>
      <c r="BE27" s="181" t="s">
        <v>216</v>
      </c>
      <c r="BF27" s="163">
        <f t="shared" ref="BF27" si="387">IF(BG27&gt;0,1,0)</f>
        <v>0</v>
      </c>
      <c r="BG27" s="144"/>
      <c r="BH27" s="121"/>
      <c r="BI27" s="113">
        <f t="shared" ref="BI27" si="388">+BJ27+BK27</f>
        <v>0</v>
      </c>
      <c r="BJ27" s="116">
        <f t="shared" si="12"/>
        <v>0</v>
      </c>
      <c r="BK27" s="177">
        <f t="shared" si="13"/>
        <v>0</v>
      </c>
      <c r="BL27" s="181" t="s">
        <v>216</v>
      </c>
      <c r="BM27" s="163">
        <f t="shared" ref="BM27" si="389">IF(BN27&gt;0,1,0)</f>
        <v>0</v>
      </c>
      <c r="BN27" s="144"/>
      <c r="BO27" s="121"/>
      <c r="BP27" s="113">
        <f t="shared" ref="BP27" si="390">+BQ27+BR27</f>
        <v>0</v>
      </c>
      <c r="BQ27" s="116">
        <f t="shared" si="14"/>
        <v>0</v>
      </c>
      <c r="BR27" s="177">
        <f t="shared" si="15"/>
        <v>0</v>
      </c>
      <c r="BS27" s="102">
        <f t="shared" si="257"/>
        <v>0</v>
      </c>
      <c r="BT27" s="113">
        <f t="shared" si="258"/>
        <v>0</v>
      </c>
      <c r="BU27" s="113">
        <f t="shared" si="259"/>
        <v>0</v>
      </c>
      <c r="BV27" s="116">
        <f t="shared" si="260"/>
        <v>0</v>
      </c>
      <c r="BW27" s="113">
        <f t="shared" si="261"/>
        <v>0</v>
      </c>
      <c r="BX27" s="189">
        <f t="shared" si="262"/>
        <v>0</v>
      </c>
      <c r="BY27" s="102" t="str">
        <f>IF(CA27="","",VLOOKUP(L27,リスト!$AD$3:$AE$25,2,0))</f>
        <v/>
      </c>
      <c r="BZ27" s="105">
        <f t="shared" ref="BZ27" si="391">IF(CA27&gt;0,1,0)</f>
        <v>0</v>
      </c>
      <c r="CA27" s="144"/>
      <c r="CB27" s="113">
        <f t="shared" si="17"/>
        <v>0</v>
      </c>
      <c r="CC27" s="121"/>
      <c r="CD27" s="163">
        <f t="shared" ref="CD27" si="392">+CB27+CC27</f>
        <v>0</v>
      </c>
      <c r="CE27" s="113">
        <f t="shared" ref="CE27" si="393">+CF27+CG27</f>
        <v>0</v>
      </c>
      <c r="CF27" s="116">
        <f t="shared" si="18"/>
        <v>0</v>
      </c>
      <c r="CG27" s="177">
        <f t="shared" si="19"/>
        <v>0</v>
      </c>
      <c r="CH27" s="181" t="s">
        <v>216</v>
      </c>
      <c r="CI27" s="105">
        <f t="shared" ref="CI27" si="394">IF(CJ27&gt;0,1,0)</f>
        <v>0</v>
      </c>
      <c r="CJ27" s="144"/>
      <c r="CK27" s="121"/>
      <c r="CL27" s="113">
        <f t="shared" ref="CL27" si="395">+CM27+CN27</f>
        <v>0</v>
      </c>
      <c r="CM27" s="116">
        <f t="shared" si="20"/>
        <v>0</v>
      </c>
      <c r="CN27" s="174">
        <f t="shared" si="21"/>
        <v>0</v>
      </c>
      <c r="CO27" s="181" t="s">
        <v>216</v>
      </c>
      <c r="CP27" s="105">
        <f t="shared" ref="CP27" si="396">IF(CQ27&gt;0,1,0)</f>
        <v>0</v>
      </c>
      <c r="CQ27" s="144"/>
      <c r="CR27" s="121"/>
      <c r="CS27" s="113">
        <f t="shared" ref="CS27" si="397">+CT27+CU27</f>
        <v>0</v>
      </c>
      <c r="CT27" s="116">
        <f t="shared" si="22"/>
        <v>0</v>
      </c>
      <c r="CU27" s="174">
        <f t="shared" si="23"/>
        <v>0</v>
      </c>
      <c r="CV27" s="181" t="s">
        <v>216</v>
      </c>
      <c r="CW27" s="105">
        <f t="shared" ref="CW27" si="398">IF(CX27&gt;0,1,0)</f>
        <v>0</v>
      </c>
      <c r="CX27" s="144"/>
      <c r="CY27" s="121"/>
      <c r="CZ27" s="113">
        <f t="shared" ref="CZ27" si="399">+DA27+DB27</f>
        <v>0</v>
      </c>
      <c r="DA27" s="116">
        <f t="shared" si="24"/>
        <v>0</v>
      </c>
      <c r="DB27" s="174">
        <f t="shared" si="25"/>
        <v>0</v>
      </c>
      <c r="DC27" s="181" t="s">
        <v>216</v>
      </c>
      <c r="DD27" s="105">
        <f t="shared" ref="DD27" si="400">IF(DE27&gt;0,1,0)</f>
        <v>0</v>
      </c>
      <c r="DE27" s="144"/>
      <c r="DF27" s="121"/>
      <c r="DG27" s="113">
        <f t="shared" ref="DG27" si="401">+DH27+DI27</f>
        <v>0</v>
      </c>
      <c r="DH27" s="116">
        <f t="shared" si="26"/>
        <v>0</v>
      </c>
      <c r="DI27" s="177">
        <f t="shared" si="27"/>
        <v>0</v>
      </c>
      <c r="DJ27" s="102">
        <f t="shared" si="263"/>
        <v>0</v>
      </c>
      <c r="DK27" s="116">
        <f t="shared" si="264"/>
        <v>0</v>
      </c>
      <c r="DL27" s="116">
        <f t="shared" si="265"/>
        <v>0</v>
      </c>
      <c r="DM27" s="116">
        <f t="shared" ref="DM27" si="402">+DN27+DO27</f>
        <v>0</v>
      </c>
      <c r="DN27" s="116">
        <f t="shared" si="266"/>
        <v>0</v>
      </c>
      <c r="DO27" s="177">
        <f t="shared" si="267"/>
        <v>0</v>
      </c>
      <c r="DP27" s="194">
        <f t="shared" si="268"/>
        <v>0</v>
      </c>
      <c r="DQ27" s="177">
        <f t="shared" si="269"/>
        <v>0</v>
      </c>
      <c r="DR27" s="116">
        <f t="shared" si="83"/>
        <v>0</v>
      </c>
      <c r="DS27" s="116">
        <f t="shared" ref="DS27" si="403">+DT27+DU27</f>
        <v>0</v>
      </c>
      <c r="DT27" s="113">
        <f t="shared" si="270"/>
        <v>0</v>
      </c>
      <c r="DU27" s="189">
        <f t="shared" si="271"/>
        <v>0</v>
      </c>
      <c r="DV27" s="102">
        <f t="shared" si="272"/>
        <v>0</v>
      </c>
      <c r="DW27" s="116">
        <f t="shared" si="35"/>
        <v>0</v>
      </c>
      <c r="DX27" s="116">
        <f t="shared" si="36"/>
        <v>0</v>
      </c>
      <c r="DY27" s="116">
        <f t="shared" ref="DY27" si="404">ROUND(DV27*DX27,0)</f>
        <v>0</v>
      </c>
      <c r="DZ27" s="116">
        <f t="shared" ref="DZ27" si="405">+EA27+EB27</f>
        <v>0</v>
      </c>
      <c r="EA27" s="116">
        <f t="shared" si="37"/>
        <v>0</v>
      </c>
      <c r="EB27" s="174">
        <f t="shared" si="38"/>
        <v>0</v>
      </c>
      <c r="EC27" s="194">
        <f t="shared" ref="EC27" si="406">SUM(DR27,DY27)</f>
        <v>0</v>
      </c>
      <c r="ED27" s="116">
        <f t="shared" ref="ED27" si="407">+EE27+EF27</f>
        <v>0</v>
      </c>
      <c r="EE27" s="116">
        <f t="shared" ref="EE27" si="408">SUM(DT27,EA27)</f>
        <v>0</v>
      </c>
      <c r="EF27" s="189">
        <f t="shared" ref="EF27" si="409">SUM(DU27,EB27)</f>
        <v>0</v>
      </c>
      <c r="EG27" s="129">
        <f t="shared" si="273"/>
        <v>0</v>
      </c>
      <c r="EH27" s="133">
        <f t="shared" si="274"/>
        <v>0</v>
      </c>
      <c r="EI27" s="148">
        <f t="shared" si="275"/>
        <v>0</v>
      </c>
      <c r="EJ27" s="153">
        <f t="shared" ref="EJ27" si="410">INT(EI27/2)</f>
        <v>0</v>
      </c>
      <c r="EK27" s="167">
        <f t="shared" si="276"/>
        <v>0</v>
      </c>
      <c r="EL27" s="171">
        <f t="shared" si="277"/>
        <v>0</v>
      </c>
      <c r="EM27" s="167">
        <f t="shared" si="278"/>
        <v>0</v>
      </c>
      <c r="EN27" s="171">
        <f t="shared" ref="EN27" si="411">INT(EM27/2)</f>
        <v>0</v>
      </c>
      <c r="EO27" s="148">
        <f t="shared" si="45"/>
        <v>0</v>
      </c>
      <c r="EP27" s="153">
        <f t="shared" ref="EP27" si="412">INT(EO27/2)</f>
        <v>0</v>
      </c>
      <c r="EQ27" s="167">
        <f t="shared" si="46"/>
        <v>0</v>
      </c>
      <c r="ER27" s="171">
        <f t="shared" ref="ER27" si="413">INT(EQ27/2)</f>
        <v>0</v>
      </c>
      <c r="ES27" s="148">
        <f t="shared" si="47"/>
        <v>0</v>
      </c>
      <c r="ET27" s="153">
        <f t="shared" ref="ET27" si="414">INT(ES27/2)</f>
        <v>0</v>
      </c>
      <c r="EU27" s="167">
        <f t="shared" si="279"/>
        <v>0</v>
      </c>
      <c r="EV27" s="171">
        <f t="shared" si="280"/>
        <v>0</v>
      </c>
      <c r="EW27" s="148">
        <f t="shared" si="50"/>
        <v>0</v>
      </c>
      <c r="EX27" s="153">
        <f t="shared" ref="EX27" si="415">INT(EW27/2)</f>
        <v>0</v>
      </c>
      <c r="EY27" s="167">
        <f t="shared" si="51"/>
        <v>0</v>
      </c>
      <c r="EZ27" s="171">
        <f t="shared" ref="EZ27" si="416">INT(EY27/2)</f>
        <v>0</v>
      </c>
      <c r="FA27" s="148">
        <f t="shared" si="52"/>
        <v>0</v>
      </c>
      <c r="FB27" s="171">
        <f t="shared" ref="FB27" si="417">INT(FA27/2)</f>
        <v>0</v>
      </c>
      <c r="FC27" s="148">
        <f t="shared" si="53"/>
        <v>0</v>
      </c>
      <c r="FD27" s="171">
        <f t="shared" ref="FD27" si="418">INT(FC27/2)</f>
        <v>0</v>
      </c>
      <c r="FE27" s="167">
        <f t="shared" ref="FE27" si="419">SUM(EG27,EI27,EK27,EM27,EO27,EQ27,ES27,EU27,EW27,EY27,FA27,FC27)</f>
        <v>0</v>
      </c>
      <c r="FF27" s="171">
        <f t="shared" ref="FF27" si="420">SUM(EH27,EJ27,EL27,EN27,EP27,ER27,ET27,EV27,EX27,EZ27,FB27,FD27)</f>
        <v>0</v>
      </c>
      <c r="FG27" s="148">
        <f t="shared" si="54"/>
        <v>0</v>
      </c>
      <c r="FH27" s="199">
        <f t="shared" ref="FH27" si="421">+FG27</f>
        <v>0</v>
      </c>
      <c r="FI27" s="95"/>
      <c r="FJ27" s="708">
        <f>+FJ26</f>
        <v>0</v>
      </c>
      <c r="FK27" s="38"/>
      <c r="FL27" s="692">
        <f t="shared" si="102"/>
        <v>0</v>
      </c>
      <c r="FM27" s="693">
        <f t="shared" si="103"/>
        <v>0</v>
      </c>
      <c r="FN27" s="694" t="str">
        <f t="shared" si="104"/>
        <v>OK</v>
      </c>
      <c r="FP27" s="692">
        <f t="shared" si="105"/>
        <v>0</v>
      </c>
      <c r="FQ27" s="693">
        <f t="shared" si="106"/>
        <v>0</v>
      </c>
      <c r="FR27" s="694" t="str">
        <f t="shared" si="107"/>
        <v>OK</v>
      </c>
    </row>
    <row r="28" spans="1:174" ht="18" customHeight="1" x14ac:dyDescent="0.2">
      <c r="A28" s="74">
        <f t="shared" si="108"/>
        <v>0</v>
      </c>
      <c r="B28" s="75">
        <f t="shared" si="109"/>
        <v>0</v>
      </c>
      <c r="C28" s="235" t="str">
        <f t="shared" si="110"/>
        <v>福島県</v>
      </c>
      <c r="D28" s="58">
        <f t="shared" si="111"/>
        <v>7</v>
      </c>
      <c r="E28" s="49" t="s">
        <v>244</v>
      </c>
      <c r="F28" s="486">
        <f>IF(F29=" "," ",+F29)</f>
        <v>0</v>
      </c>
      <c r="G28" s="554"/>
      <c r="H28" s="537"/>
      <c r="I28" s="544"/>
      <c r="J28" s="545"/>
      <c r="K28" s="544"/>
      <c r="L28" s="229"/>
      <c r="M28" s="532"/>
      <c r="N28" s="66"/>
      <c r="O28" s="70" t="str">
        <f>IF(L28="","",VLOOKUP(L28,リスト!$Q$3:$R$25,2,0))</f>
        <v/>
      </c>
      <c r="P28" s="202"/>
      <c r="Q28" s="125"/>
      <c r="R28" s="154" t="str">
        <f>IF(L28="","",VLOOKUP(L28,リスト!$X$3:$Y$25,2,0))</f>
        <v/>
      </c>
      <c r="S28" s="162">
        <f>IF(T28&gt;0,1,0)</f>
        <v>0</v>
      </c>
      <c r="T28" s="143"/>
      <c r="U28" s="112">
        <f t="shared" si="0"/>
        <v>0</v>
      </c>
      <c r="V28" s="108"/>
      <c r="W28" s="115">
        <f>+U28+V28</f>
        <v>0</v>
      </c>
      <c r="X28" s="115">
        <f>+Y28+Z28</f>
        <v>0</v>
      </c>
      <c r="Y28" s="137">
        <f t="shared" si="1"/>
        <v>0</v>
      </c>
      <c r="Z28" s="139">
        <f t="shared" si="2"/>
        <v>0</v>
      </c>
      <c r="AA28" s="180" t="s">
        <v>216</v>
      </c>
      <c r="AB28" s="162">
        <f>IF(AC28&gt;0,1,0)</f>
        <v>0</v>
      </c>
      <c r="AC28" s="143"/>
      <c r="AD28" s="120"/>
      <c r="AE28" s="137">
        <f>+AF28+AG28</f>
        <v>0</v>
      </c>
      <c r="AF28" s="137">
        <f t="shared" si="3"/>
        <v>0</v>
      </c>
      <c r="AG28" s="139">
        <f t="shared" si="4"/>
        <v>0</v>
      </c>
      <c r="AH28" s="101" t="str">
        <f>IF(AJ28="","",VLOOKUP(L28,リスト!$AA$3:$AB$25,2,0))</f>
        <v/>
      </c>
      <c r="AI28" s="162">
        <f>IF(AJ28&gt;0,1,0)</f>
        <v>0</v>
      </c>
      <c r="AJ28" s="143"/>
      <c r="AK28" s="156">
        <f t="shared" ref="AK28:AK39" si="422">IF(AJ28&gt;0,ROUND(AH28*AJ28,0),0)</f>
        <v>0</v>
      </c>
      <c r="AL28" s="120"/>
      <c r="AM28" s="162">
        <f>+AK28+AL28</f>
        <v>0</v>
      </c>
      <c r="AN28" s="112">
        <f>+AO28+AP28</f>
        <v>0</v>
      </c>
      <c r="AO28" s="115">
        <f t="shared" si="6"/>
        <v>0</v>
      </c>
      <c r="AP28" s="173">
        <f t="shared" si="7"/>
        <v>0</v>
      </c>
      <c r="AQ28" s="183" t="s">
        <v>216</v>
      </c>
      <c r="AR28" s="162">
        <f>IF(AS28&gt;0,1,0)</f>
        <v>0</v>
      </c>
      <c r="AS28" s="143"/>
      <c r="AT28" s="120"/>
      <c r="AU28" s="112">
        <f>+AV28+AW28</f>
        <v>0</v>
      </c>
      <c r="AV28" s="115">
        <f t="shared" si="8"/>
        <v>0</v>
      </c>
      <c r="AW28" s="176">
        <f t="shared" si="9"/>
        <v>0</v>
      </c>
      <c r="AX28" s="180" t="s">
        <v>216</v>
      </c>
      <c r="AY28" s="162">
        <f>IF(AZ28&gt;0,1,0)</f>
        <v>0</v>
      </c>
      <c r="AZ28" s="143"/>
      <c r="BA28" s="120"/>
      <c r="BB28" s="112">
        <f>+BC28+BD28</f>
        <v>0</v>
      </c>
      <c r="BC28" s="115">
        <f t="shared" si="10"/>
        <v>0</v>
      </c>
      <c r="BD28" s="173">
        <f t="shared" si="11"/>
        <v>0</v>
      </c>
      <c r="BE28" s="180" t="s">
        <v>216</v>
      </c>
      <c r="BF28" s="162">
        <f>IF(BG28&gt;0,1,0)</f>
        <v>0</v>
      </c>
      <c r="BG28" s="143"/>
      <c r="BH28" s="120"/>
      <c r="BI28" s="112">
        <f>+BJ28+BK28</f>
        <v>0</v>
      </c>
      <c r="BJ28" s="115">
        <f t="shared" si="12"/>
        <v>0</v>
      </c>
      <c r="BK28" s="176">
        <f t="shared" si="13"/>
        <v>0</v>
      </c>
      <c r="BL28" s="180" t="s">
        <v>216</v>
      </c>
      <c r="BM28" s="162">
        <f>IF(BN28&gt;0,1,0)</f>
        <v>0</v>
      </c>
      <c r="BN28" s="143"/>
      <c r="BO28" s="120"/>
      <c r="BP28" s="112">
        <f>+BQ28+BR28</f>
        <v>0</v>
      </c>
      <c r="BQ28" s="115">
        <f t="shared" si="14"/>
        <v>0</v>
      </c>
      <c r="BR28" s="176">
        <f t="shared" si="15"/>
        <v>0</v>
      </c>
      <c r="BS28" s="101">
        <f t="shared" ref="BS28:BS39" si="423">SUM(AR28,AY28,BF28,BM28)</f>
        <v>0</v>
      </c>
      <c r="BT28" s="112">
        <f t="shared" ref="BT28:BT39" si="424">SUM(AS28,AZ28,BG28,BN28)</f>
        <v>0</v>
      </c>
      <c r="BU28" s="112">
        <f t="shared" ref="BU28:BU39" si="425">SUM(AT28,BA28,BH28,BO28)</f>
        <v>0</v>
      </c>
      <c r="BV28" s="115">
        <f t="shared" ref="BV28:BV39" si="426">SUM(AU28,BB28,BI28,BP28)</f>
        <v>0</v>
      </c>
      <c r="BW28" s="112">
        <f t="shared" ref="BW28:BW39" si="427">SUM(AV28,BC28,BJ28,BQ28)</f>
        <v>0</v>
      </c>
      <c r="BX28" s="188">
        <f t="shared" ref="BX28:BX39" si="428">SUM(AW28,BD28,BK28,BR28)</f>
        <v>0</v>
      </c>
      <c r="BY28" s="101" t="str">
        <f>IF(CA28="","",VLOOKUP(L28,リスト!$AD$3:$AE$25,2,0))</f>
        <v/>
      </c>
      <c r="BZ28" s="192">
        <f>IF(CA28&gt;0,1,0)</f>
        <v>0</v>
      </c>
      <c r="CA28" s="143"/>
      <c r="CB28" s="112">
        <f t="shared" si="17"/>
        <v>0</v>
      </c>
      <c r="CC28" s="120"/>
      <c r="CD28" s="162">
        <f>+CB28+CC28</f>
        <v>0</v>
      </c>
      <c r="CE28" s="112">
        <f>+CF28+CG28</f>
        <v>0</v>
      </c>
      <c r="CF28" s="115">
        <f t="shared" si="18"/>
        <v>0</v>
      </c>
      <c r="CG28" s="173">
        <f t="shared" si="19"/>
        <v>0</v>
      </c>
      <c r="CH28" s="180" t="s">
        <v>216</v>
      </c>
      <c r="CI28" s="192">
        <f>IF(CJ28&gt;0,1,0)</f>
        <v>0</v>
      </c>
      <c r="CJ28" s="143"/>
      <c r="CK28" s="120"/>
      <c r="CL28" s="112">
        <f>+CM28+CN28</f>
        <v>0</v>
      </c>
      <c r="CM28" s="115">
        <f t="shared" si="20"/>
        <v>0</v>
      </c>
      <c r="CN28" s="173">
        <f t="shared" si="21"/>
        <v>0</v>
      </c>
      <c r="CO28" s="180" t="s">
        <v>216</v>
      </c>
      <c r="CP28" s="192">
        <f>IF(CQ28&gt;0,1,0)</f>
        <v>0</v>
      </c>
      <c r="CQ28" s="143"/>
      <c r="CR28" s="120"/>
      <c r="CS28" s="112">
        <f>+CT28+CU28</f>
        <v>0</v>
      </c>
      <c r="CT28" s="115">
        <f t="shared" si="22"/>
        <v>0</v>
      </c>
      <c r="CU28" s="173">
        <f t="shared" si="23"/>
        <v>0</v>
      </c>
      <c r="CV28" s="180" t="s">
        <v>216</v>
      </c>
      <c r="CW28" s="192">
        <f>IF(CX28&gt;0,1,0)</f>
        <v>0</v>
      </c>
      <c r="CX28" s="143"/>
      <c r="CY28" s="120"/>
      <c r="CZ28" s="112">
        <f>+DA28+DB28</f>
        <v>0</v>
      </c>
      <c r="DA28" s="115">
        <f t="shared" si="24"/>
        <v>0</v>
      </c>
      <c r="DB28" s="173">
        <f t="shared" si="25"/>
        <v>0</v>
      </c>
      <c r="DC28" s="180" t="s">
        <v>216</v>
      </c>
      <c r="DD28" s="192">
        <f>IF(DE28&gt;0,1,0)</f>
        <v>0</v>
      </c>
      <c r="DE28" s="143"/>
      <c r="DF28" s="120"/>
      <c r="DG28" s="112">
        <f>+DH28+DI28</f>
        <v>0</v>
      </c>
      <c r="DH28" s="115">
        <f t="shared" si="26"/>
        <v>0</v>
      </c>
      <c r="DI28" s="176">
        <f t="shared" si="27"/>
        <v>0</v>
      </c>
      <c r="DJ28" s="101">
        <f t="shared" ref="DJ28:DJ39" si="429">SUM(CP28,CW28,DD28)</f>
        <v>0</v>
      </c>
      <c r="DK28" s="115">
        <f t="shared" ref="DK28:DK39" si="430">SUM(CQ28,CX28,DE28)</f>
        <v>0</v>
      </c>
      <c r="DL28" s="115">
        <f t="shared" ref="DL28:DL39" si="431">SUM(CR28,CY28,DF28)</f>
        <v>0</v>
      </c>
      <c r="DM28" s="115">
        <f>+DN28+DO28</f>
        <v>0</v>
      </c>
      <c r="DN28" s="115">
        <f t="shared" ref="DN28:DN39" si="432">SUM(CT28,DA28,DH28)</f>
        <v>0</v>
      </c>
      <c r="DO28" s="176">
        <f t="shared" ref="DO28:DO39" si="433">SUM(CU28,DB28,DI28)</f>
        <v>0</v>
      </c>
      <c r="DP28" s="193">
        <f t="shared" ref="DP28:DP39" si="434">SUM(S28,AB28,AI28,BS28,BZ28,CI28,DJ28)</f>
        <v>0</v>
      </c>
      <c r="DQ28" s="176">
        <f t="shared" ref="DQ28:DQ39" si="435">SUM(T28,AC28,AJ28,BT28,CA28,CJ28,DK28)</f>
        <v>0</v>
      </c>
      <c r="DR28" s="115">
        <f t="shared" si="83"/>
        <v>0</v>
      </c>
      <c r="DS28" s="115">
        <f>+DT28+DU28</f>
        <v>0</v>
      </c>
      <c r="DT28" s="112">
        <f t="shared" ref="DT28:DT39" si="436">SUM(Y28,AF28,AO28,BW28,CF28,CM28,DN28)</f>
        <v>0</v>
      </c>
      <c r="DU28" s="188">
        <f t="shared" ref="DU28:DU39" si="437">SUM(Z28,AG28,AP28,BX28,CG28,CN28,DO28)</f>
        <v>0</v>
      </c>
      <c r="DV28" s="101">
        <f t="shared" ref="DV28:DV39" si="438">IF(H28="（○）",220,0)</f>
        <v>0</v>
      </c>
      <c r="DW28" s="115">
        <f t="shared" si="35"/>
        <v>0</v>
      </c>
      <c r="DX28" s="115">
        <f t="shared" si="36"/>
        <v>0</v>
      </c>
      <c r="DY28" s="115">
        <f>ROUND(DV28*DX28,0)</f>
        <v>0</v>
      </c>
      <c r="DZ28" s="115">
        <f>+EA28+EB28</f>
        <v>0</v>
      </c>
      <c r="EA28" s="115">
        <f t="shared" si="37"/>
        <v>0</v>
      </c>
      <c r="EB28" s="173">
        <f t="shared" si="38"/>
        <v>0</v>
      </c>
      <c r="EC28" s="193">
        <f>SUM(DR28,DY28)</f>
        <v>0</v>
      </c>
      <c r="ED28" s="115">
        <f>+EE28+EF28</f>
        <v>0</v>
      </c>
      <c r="EE28" s="115">
        <f>SUM(DT28,EA28)</f>
        <v>0</v>
      </c>
      <c r="EF28" s="188">
        <f>SUM(DU28,EB28)</f>
        <v>0</v>
      </c>
      <c r="EG28" s="128">
        <f t="shared" ref="EG28:EG39" si="439">IF(P28="課税事業者（一般課税）",INT(U28*0.0909090909090909)+INT(V28*0.0909090909090909),0)</f>
        <v>0</v>
      </c>
      <c r="EH28" s="132">
        <f t="shared" ref="EH28:EH39" si="440">IF(U28=0,INT(EG28/2),EG28)</f>
        <v>0</v>
      </c>
      <c r="EI28" s="147">
        <f t="shared" ref="EI28:EI39" si="441">IF(P28="課税事業者（一般課税）",INT(AD28*0.0909090909090909),0)</f>
        <v>0</v>
      </c>
      <c r="EJ28" s="152">
        <f>INT(EI28/2)</f>
        <v>0</v>
      </c>
      <c r="EK28" s="166">
        <f t="shared" ref="EK28:EK39" si="442">IF(P28="課税事業者（一般課税）",INT(AK28*0.0909090909090909)+INT(AL28*0.0909090909090909),0)</f>
        <v>0</v>
      </c>
      <c r="EL28" s="170">
        <f t="shared" ref="EL28:EL39" si="443">IF(AK28=0,INT(EK28/2),EK28)</f>
        <v>0</v>
      </c>
      <c r="EM28" s="166">
        <f t="shared" ref="EM28:EM39" si="444">IF(P28="課税事業者（一般課税）",INT(AT28*0.0909090909090909),0)</f>
        <v>0</v>
      </c>
      <c r="EN28" s="170">
        <f>INT(EM28/2)</f>
        <v>0</v>
      </c>
      <c r="EO28" s="147">
        <f t="shared" si="45"/>
        <v>0</v>
      </c>
      <c r="EP28" s="170">
        <f>INT(EO28/2)</f>
        <v>0</v>
      </c>
      <c r="EQ28" s="166">
        <f t="shared" si="46"/>
        <v>0</v>
      </c>
      <c r="ER28" s="170">
        <f>INT(EQ28/2)</f>
        <v>0</v>
      </c>
      <c r="ES28" s="147">
        <f t="shared" si="47"/>
        <v>0</v>
      </c>
      <c r="ET28" s="152">
        <f>INT(ES28/2)</f>
        <v>0</v>
      </c>
      <c r="EU28" s="166">
        <f t="shared" ref="EU28:EU39" si="445">IF(P28="課税事業者（一般課税）",INT(CB28*0.0909090909090909)+INT(CC28*0.0909090909090909),0)</f>
        <v>0</v>
      </c>
      <c r="EV28" s="170">
        <f t="shared" ref="EV28:EV39" si="446">IF(CB28=0,INT(EU28/2),EU28)</f>
        <v>0</v>
      </c>
      <c r="EW28" s="147">
        <f t="shared" si="50"/>
        <v>0</v>
      </c>
      <c r="EX28" s="152">
        <f>INT(EW28/2)</f>
        <v>0</v>
      </c>
      <c r="EY28" s="166">
        <f t="shared" si="51"/>
        <v>0</v>
      </c>
      <c r="EZ28" s="170">
        <f>INT(EY28/2)</f>
        <v>0</v>
      </c>
      <c r="FA28" s="147">
        <f t="shared" si="52"/>
        <v>0</v>
      </c>
      <c r="FB28" s="170">
        <f>INT(FA28/2)</f>
        <v>0</v>
      </c>
      <c r="FC28" s="147">
        <f t="shared" si="53"/>
        <v>0</v>
      </c>
      <c r="FD28" s="170">
        <f>INT(FC28/2)</f>
        <v>0</v>
      </c>
      <c r="FE28" s="166">
        <f>SUM(EG28,EI28,EK28,EM28,EO28,EQ28,ES28,EU28,EW28,EY28,FA28,FC28)</f>
        <v>0</v>
      </c>
      <c r="FF28" s="170">
        <f>SUM(EH28,EJ28,EL28,EN28,EP28,ER28,ET28,EV28,EX28,EZ28,FB28,FD28)</f>
        <v>0</v>
      </c>
      <c r="FG28" s="147">
        <f t="shared" si="54"/>
        <v>0</v>
      </c>
      <c r="FH28" s="198">
        <f>+FG28</f>
        <v>0</v>
      </c>
      <c r="FI28" s="201"/>
      <c r="FJ28" s="708">
        <f>+FJ26</f>
        <v>0</v>
      </c>
      <c r="FK28" s="38"/>
      <c r="FL28" s="701">
        <f t="shared" si="102"/>
        <v>0</v>
      </c>
      <c r="FM28" s="688">
        <f t="shared" si="103"/>
        <v>0</v>
      </c>
      <c r="FN28" s="702" t="str">
        <f t="shared" si="104"/>
        <v>OK</v>
      </c>
      <c r="FP28" s="701">
        <f t="shared" si="105"/>
        <v>0</v>
      </c>
      <c r="FQ28" s="688">
        <f t="shared" si="106"/>
        <v>0</v>
      </c>
      <c r="FR28" s="702" t="str">
        <f t="shared" si="107"/>
        <v>OK</v>
      </c>
    </row>
    <row r="29" spans="1:174" ht="18" customHeight="1" x14ac:dyDescent="0.2">
      <c r="A29" s="76">
        <f t="shared" si="108"/>
        <v>0</v>
      </c>
      <c r="B29" s="77">
        <f t="shared" si="109"/>
        <v>0</v>
      </c>
      <c r="C29" s="236" t="str">
        <f t="shared" si="110"/>
        <v>福島県</v>
      </c>
      <c r="D29" s="47">
        <f t="shared" si="111"/>
        <v>7</v>
      </c>
      <c r="E29" s="56" t="s">
        <v>245</v>
      </c>
      <c r="F29" s="487"/>
      <c r="G29" s="555">
        <f>+G28</f>
        <v>0</v>
      </c>
      <c r="H29" s="536"/>
      <c r="I29" s="542"/>
      <c r="J29" s="543"/>
      <c r="K29" s="542"/>
      <c r="L29" s="64"/>
      <c r="M29" s="531"/>
      <c r="N29" s="67"/>
      <c r="O29" s="71" t="str">
        <f>IF(L29="","",VLOOKUP(L29,リスト!$Q$3:$R$25,2,0))</f>
        <v/>
      </c>
      <c r="P29" s="95"/>
      <c r="Q29" s="126"/>
      <c r="R29" s="102" t="str">
        <f>IF(L29="","",VLOOKUP(L29,リスト!$X$3:$Y$25,2,0))</f>
        <v/>
      </c>
      <c r="S29" s="163">
        <f t="shared" ref="S29" si="447">IF(T29&gt;0,1,0)</f>
        <v>0</v>
      </c>
      <c r="T29" s="144"/>
      <c r="U29" s="113">
        <f t="shared" si="0"/>
        <v>0</v>
      </c>
      <c r="V29" s="109"/>
      <c r="W29" s="116">
        <f t="shared" ref="W29" si="448">+U29+V29</f>
        <v>0</v>
      </c>
      <c r="X29" s="116">
        <f t="shared" ref="X29" si="449">+Y29+Z29</f>
        <v>0</v>
      </c>
      <c r="Y29" s="138">
        <f t="shared" si="1"/>
        <v>0</v>
      </c>
      <c r="Z29" s="140">
        <f t="shared" si="2"/>
        <v>0</v>
      </c>
      <c r="AA29" s="181" t="s">
        <v>216</v>
      </c>
      <c r="AB29" s="163">
        <f t="shared" ref="AB29" si="450">IF(AC29&gt;0,1,0)</f>
        <v>0</v>
      </c>
      <c r="AC29" s="144"/>
      <c r="AD29" s="121"/>
      <c r="AE29" s="138">
        <f t="shared" ref="AE29" si="451">+AF29+AG29</f>
        <v>0</v>
      </c>
      <c r="AF29" s="138">
        <f t="shared" si="3"/>
        <v>0</v>
      </c>
      <c r="AG29" s="140">
        <f t="shared" si="4"/>
        <v>0</v>
      </c>
      <c r="AH29" s="102" t="str">
        <f>IF(AJ29="","",VLOOKUP(L29,リスト!$AA$3:$AB$25,2,0))</f>
        <v/>
      </c>
      <c r="AI29" s="163">
        <f t="shared" ref="AI29" si="452">IF(AJ29&gt;0,1,0)</f>
        <v>0</v>
      </c>
      <c r="AJ29" s="144"/>
      <c r="AK29" s="157">
        <f t="shared" si="422"/>
        <v>0</v>
      </c>
      <c r="AL29" s="121"/>
      <c r="AM29" s="163">
        <f t="shared" ref="AM29" si="453">+AK29+AL29</f>
        <v>0</v>
      </c>
      <c r="AN29" s="113">
        <f t="shared" ref="AN29" si="454">+AO29+AP29</f>
        <v>0</v>
      </c>
      <c r="AO29" s="116">
        <f t="shared" si="6"/>
        <v>0</v>
      </c>
      <c r="AP29" s="174">
        <f t="shared" si="7"/>
        <v>0</v>
      </c>
      <c r="AQ29" s="184" t="s">
        <v>216</v>
      </c>
      <c r="AR29" s="163">
        <f t="shared" ref="AR29" si="455">IF(AS29&gt;0,1,0)</f>
        <v>0</v>
      </c>
      <c r="AS29" s="144"/>
      <c r="AT29" s="121"/>
      <c r="AU29" s="113">
        <f t="shared" ref="AU29" si="456">+AV29+AW29</f>
        <v>0</v>
      </c>
      <c r="AV29" s="116">
        <f t="shared" si="8"/>
        <v>0</v>
      </c>
      <c r="AW29" s="177">
        <f t="shared" si="9"/>
        <v>0</v>
      </c>
      <c r="AX29" s="181" t="s">
        <v>216</v>
      </c>
      <c r="AY29" s="163">
        <f t="shared" ref="AY29" si="457">IF(AZ29&gt;0,1,0)</f>
        <v>0</v>
      </c>
      <c r="AZ29" s="144"/>
      <c r="BA29" s="121"/>
      <c r="BB29" s="113">
        <f t="shared" ref="BB29" si="458">+BC29+BD29</f>
        <v>0</v>
      </c>
      <c r="BC29" s="116">
        <f t="shared" si="10"/>
        <v>0</v>
      </c>
      <c r="BD29" s="174">
        <f t="shared" si="11"/>
        <v>0</v>
      </c>
      <c r="BE29" s="181" t="s">
        <v>216</v>
      </c>
      <c r="BF29" s="163">
        <f t="shared" ref="BF29" si="459">IF(BG29&gt;0,1,0)</f>
        <v>0</v>
      </c>
      <c r="BG29" s="144"/>
      <c r="BH29" s="121"/>
      <c r="BI29" s="113">
        <f t="shared" ref="BI29" si="460">+BJ29+BK29</f>
        <v>0</v>
      </c>
      <c r="BJ29" s="116">
        <f t="shared" si="12"/>
        <v>0</v>
      </c>
      <c r="BK29" s="177">
        <f t="shared" si="13"/>
        <v>0</v>
      </c>
      <c r="BL29" s="181" t="s">
        <v>216</v>
      </c>
      <c r="BM29" s="163">
        <f t="shared" ref="BM29" si="461">IF(BN29&gt;0,1,0)</f>
        <v>0</v>
      </c>
      <c r="BN29" s="144"/>
      <c r="BO29" s="121"/>
      <c r="BP29" s="113">
        <f t="shared" ref="BP29" si="462">+BQ29+BR29</f>
        <v>0</v>
      </c>
      <c r="BQ29" s="116">
        <f t="shared" si="14"/>
        <v>0</v>
      </c>
      <c r="BR29" s="177">
        <f t="shared" si="15"/>
        <v>0</v>
      </c>
      <c r="BS29" s="102">
        <f t="shared" si="423"/>
        <v>0</v>
      </c>
      <c r="BT29" s="113">
        <f t="shared" si="424"/>
        <v>0</v>
      </c>
      <c r="BU29" s="113">
        <f t="shared" si="425"/>
        <v>0</v>
      </c>
      <c r="BV29" s="116">
        <f t="shared" si="426"/>
        <v>0</v>
      </c>
      <c r="BW29" s="113">
        <f t="shared" si="427"/>
        <v>0</v>
      </c>
      <c r="BX29" s="189">
        <f t="shared" si="428"/>
        <v>0</v>
      </c>
      <c r="BY29" s="102" t="str">
        <f>IF(CA29="","",VLOOKUP(L29,リスト!$AD$3:$AE$25,2,0))</f>
        <v/>
      </c>
      <c r="BZ29" s="105">
        <f t="shared" ref="BZ29" si="463">IF(CA29&gt;0,1,0)</f>
        <v>0</v>
      </c>
      <c r="CA29" s="144"/>
      <c r="CB29" s="113">
        <f t="shared" si="17"/>
        <v>0</v>
      </c>
      <c r="CC29" s="121"/>
      <c r="CD29" s="163">
        <f t="shared" ref="CD29" si="464">+CB29+CC29</f>
        <v>0</v>
      </c>
      <c r="CE29" s="113">
        <f t="shared" ref="CE29" si="465">+CF29+CG29</f>
        <v>0</v>
      </c>
      <c r="CF29" s="116">
        <f t="shared" si="18"/>
        <v>0</v>
      </c>
      <c r="CG29" s="177">
        <f t="shared" si="19"/>
        <v>0</v>
      </c>
      <c r="CH29" s="181" t="s">
        <v>216</v>
      </c>
      <c r="CI29" s="105">
        <f t="shared" ref="CI29" si="466">IF(CJ29&gt;0,1,0)</f>
        <v>0</v>
      </c>
      <c r="CJ29" s="144"/>
      <c r="CK29" s="121"/>
      <c r="CL29" s="113">
        <f t="shared" ref="CL29" si="467">+CM29+CN29</f>
        <v>0</v>
      </c>
      <c r="CM29" s="116">
        <f t="shared" si="20"/>
        <v>0</v>
      </c>
      <c r="CN29" s="174">
        <f t="shared" si="21"/>
        <v>0</v>
      </c>
      <c r="CO29" s="181" t="s">
        <v>216</v>
      </c>
      <c r="CP29" s="105">
        <f t="shared" ref="CP29" si="468">IF(CQ29&gt;0,1,0)</f>
        <v>0</v>
      </c>
      <c r="CQ29" s="144"/>
      <c r="CR29" s="121"/>
      <c r="CS29" s="113">
        <f t="shared" ref="CS29" si="469">+CT29+CU29</f>
        <v>0</v>
      </c>
      <c r="CT29" s="116">
        <f t="shared" si="22"/>
        <v>0</v>
      </c>
      <c r="CU29" s="174">
        <f t="shared" si="23"/>
        <v>0</v>
      </c>
      <c r="CV29" s="181" t="s">
        <v>216</v>
      </c>
      <c r="CW29" s="105">
        <f t="shared" ref="CW29" si="470">IF(CX29&gt;0,1,0)</f>
        <v>0</v>
      </c>
      <c r="CX29" s="144"/>
      <c r="CY29" s="121"/>
      <c r="CZ29" s="113">
        <f t="shared" ref="CZ29" si="471">+DA29+DB29</f>
        <v>0</v>
      </c>
      <c r="DA29" s="116">
        <f t="shared" si="24"/>
        <v>0</v>
      </c>
      <c r="DB29" s="174">
        <f t="shared" si="25"/>
        <v>0</v>
      </c>
      <c r="DC29" s="181" t="s">
        <v>216</v>
      </c>
      <c r="DD29" s="105">
        <f t="shared" ref="DD29" si="472">IF(DE29&gt;0,1,0)</f>
        <v>0</v>
      </c>
      <c r="DE29" s="144"/>
      <c r="DF29" s="121"/>
      <c r="DG29" s="113">
        <f t="shared" ref="DG29" si="473">+DH29+DI29</f>
        <v>0</v>
      </c>
      <c r="DH29" s="116">
        <f t="shared" si="26"/>
        <v>0</v>
      </c>
      <c r="DI29" s="177">
        <f t="shared" si="27"/>
        <v>0</v>
      </c>
      <c r="DJ29" s="102">
        <f t="shared" si="429"/>
        <v>0</v>
      </c>
      <c r="DK29" s="116">
        <f t="shared" si="430"/>
        <v>0</v>
      </c>
      <c r="DL29" s="116">
        <f t="shared" si="431"/>
        <v>0</v>
      </c>
      <c r="DM29" s="116">
        <f t="shared" ref="DM29" si="474">+DN29+DO29</f>
        <v>0</v>
      </c>
      <c r="DN29" s="116">
        <f t="shared" si="432"/>
        <v>0</v>
      </c>
      <c r="DO29" s="177">
        <f t="shared" si="433"/>
        <v>0</v>
      </c>
      <c r="DP29" s="194">
        <f t="shared" si="434"/>
        <v>0</v>
      </c>
      <c r="DQ29" s="177">
        <f t="shared" si="435"/>
        <v>0</v>
      </c>
      <c r="DR29" s="116">
        <f t="shared" si="83"/>
        <v>0</v>
      </c>
      <c r="DS29" s="116">
        <f t="shared" ref="DS29" si="475">+DT29+DU29</f>
        <v>0</v>
      </c>
      <c r="DT29" s="113">
        <f t="shared" si="436"/>
        <v>0</v>
      </c>
      <c r="DU29" s="189">
        <f t="shared" si="437"/>
        <v>0</v>
      </c>
      <c r="DV29" s="102">
        <f t="shared" si="438"/>
        <v>0</v>
      </c>
      <c r="DW29" s="116">
        <f t="shared" si="35"/>
        <v>0</v>
      </c>
      <c r="DX29" s="116">
        <f t="shared" si="36"/>
        <v>0</v>
      </c>
      <c r="DY29" s="116">
        <f t="shared" ref="DY29" si="476">ROUND(DV29*DX29,0)</f>
        <v>0</v>
      </c>
      <c r="DZ29" s="116">
        <f t="shared" ref="DZ29" si="477">+EA29+EB29</f>
        <v>0</v>
      </c>
      <c r="EA29" s="116">
        <f t="shared" si="37"/>
        <v>0</v>
      </c>
      <c r="EB29" s="174">
        <f t="shared" si="38"/>
        <v>0</v>
      </c>
      <c r="EC29" s="194">
        <f t="shared" ref="EC29" si="478">SUM(DR29,DY29)</f>
        <v>0</v>
      </c>
      <c r="ED29" s="116">
        <f t="shared" ref="ED29" si="479">+EE29+EF29</f>
        <v>0</v>
      </c>
      <c r="EE29" s="116">
        <f t="shared" ref="EE29" si="480">SUM(DT29,EA29)</f>
        <v>0</v>
      </c>
      <c r="EF29" s="189">
        <f t="shared" ref="EF29" si="481">SUM(DU29,EB29)</f>
        <v>0</v>
      </c>
      <c r="EG29" s="129">
        <f t="shared" si="439"/>
        <v>0</v>
      </c>
      <c r="EH29" s="133">
        <f t="shared" si="440"/>
        <v>0</v>
      </c>
      <c r="EI29" s="148">
        <f t="shared" si="441"/>
        <v>0</v>
      </c>
      <c r="EJ29" s="153">
        <f t="shared" ref="EJ29" si="482">INT(EI29/2)</f>
        <v>0</v>
      </c>
      <c r="EK29" s="167">
        <f t="shared" si="442"/>
        <v>0</v>
      </c>
      <c r="EL29" s="171">
        <f t="shared" si="443"/>
        <v>0</v>
      </c>
      <c r="EM29" s="167">
        <f t="shared" si="444"/>
        <v>0</v>
      </c>
      <c r="EN29" s="171">
        <f t="shared" ref="EN29" si="483">INT(EM29/2)</f>
        <v>0</v>
      </c>
      <c r="EO29" s="148">
        <f t="shared" si="45"/>
        <v>0</v>
      </c>
      <c r="EP29" s="153">
        <f t="shared" ref="EP29" si="484">INT(EO29/2)</f>
        <v>0</v>
      </c>
      <c r="EQ29" s="167">
        <f t="shared" si="46"/>
        <v>0</v>
      </c>
      <c r="ER29" s="171">
        <f t="shared" ref="ER29" si="485">INT(EQ29/2)</f>
        <v>0</v>
      </c>
      <c r="ES29" s="148">
        <f t="shared" si="47"/>
        <v>0</v>
      </c>
      <c r="ET29" s="153">
        <f t="shared" ref="ET29" si="486">INT(ES29/2)</f>
        <v>0</v>
      </c>
      <c r="EU29" s="167">
        <f t="shared" si="445"/>
        <v>0</v>
      </c>
      <c r="EV29" s="171">
        <f t="shared" si="446"/>
        <v>0</v>
      </c>
      <c r="EW29" s="148">
        <f t="shared" si="50"/>
        <v>0</v>
      </c>
      <c r="EX29" s="153">
        <f t="shared" ref="EX29" si="487">INT(EW29/2)</f>
        <v>0</v>
      </c>
      <c r="EY29" s="167">
        <f t="shared" si="51"/>
        <v>0</v>
      </c>
      <c r="EZ29" s="171">
        <f t="shared" ref="EZ29" si="488">INT(EY29/2)</f>
        <v>0</v>
      </c>
      <c r="FA29" s="148">
        <f t="shared" si="52"/>
        <v>0</v>
      </c>
      <c r="FB29" s="171">
        <f t="shared" ref="FB29" si="489">INT(FA29/2)</f>
        <v>0</v>
      </c>
      <c r="FC29" s="148">
        <f t="shared" si="53"/>
        <v>0</v>
      </c>
      <c r="FD29" s="171">
        <f t="shared" ref="FD29" si="490">INT(FC29/2)</f>
        <v>0</v>
      </c>
      <c r="FE29" s="167">
        <f t="shared" ref="FE29" si="491">SUM(EG29,EI29,EK29,EM29,EO29,EQ29,ES29,EU29,EW29,EY29,FA29,FC29)</f>
        <v>0</v>
      </c>
      <c r="FF29" s="171">
        <f t="shared" ref="FF29" si="492">SUM(EH29,EJ29,EL29,EN29,EP29,ER29,ET29,EV29,EX29,EZ29,FB29,FD29)</f>
        <v>0</v>
      </c>
      <c r="FG29" s="148">
        <f t="shared" si="54"/>
        <v>0</v>
      </c>
      <c r="FH29" s="199">
        <f t="shared" ref="FH29" si="493">+FG29</f>
        <v>0</v>
      </c>
      <c r="FI29" s="95"/>
      <c r="FJ29" s="708">
        <f>+FJ28</f>
        <v>0</v>
      </c>
      <c r="FK29" s="38"/>
      <c r="FL29" s="695">
        <f t="shared" si="102"/>
        <v>0</v>
      </c>
      <c r="FM29" s="696">
        <f t="shared" si="103"/>
        <v>0</v>
      </c>
      <c r="FN29" s="697" t="str">
        <f t="shared" si="104"/>
        <v>OK</v>
      </c>
      <c r="FP29" s="695">
        <f t="shared" si="105"/>
        <v>0</v>
      </c>
      <c r="FQ29" s="696">
        <f t="shared" si="106"/>
        <v>0</v>
      </c>
      <c r="FR29" s="697" t="str">
        <f t="shared" si="107"/>
        <v>OK</v>
      </c>
    </row>
    <row r="30" spans="1:174" ht="18" customHeight="1" x14ac:dyDescent="0.2">
      <c r="A30" s="74">
        <f t="shared" si="108"/>
        <v>0</v>
      </c>
      <c r="B30" s="75">
        <f t="shared" si="109"/>
        <v>0</v>
      </c>
      <c r="C30" s="235" t="str">
        <f t="shared" si="110"/>
        <v>福島県</v>
      </c>
      <c r="D30" s="58">
        <f t="shared" si="111"/>
        <v>8</v>
      </c>
      <c r="E30" s="49" t="s">
        <v>244</v>
      </c>
      <c r="F30" s="486">
        <f>IF(F31=" "," ",+F31)</f>
        <v>0</v>
      </c>
      <c r="G30" s="554"/>
      <c r="H30" s="537"/>
      <c r="I30" s="544"/>
      <c r="J30" s="545"/>
      <c r="K30" s="544"/>
      <c r="L30" s="229"/>
      <c r="M30" s="532"/>
      <c r="N30" s="66"/>
      <c r="O30" s="70" t="str">
        <f>IF(L30="","",VLOOKUP(L30,リスト!$Q$3:$R$25,2,0))</f>
        <v/>
      </c>
      <c r="P30" s="202"/>
      <c r="Q30" s="230"/>
      <c r="R30" s="154" t="str">
        <f>IF(L30="","",VLOOKUP(L30,リスト!$X$3:$Y$25,2,0))</f>
        <v/>
      </c>
      <c r="S30" s="162">
        <f>IF(T30&gt;0,1,0)</f>
        <v>0</v>
      </c>
      <c r="T30" s="143"/>
      <c r="U30" s="112">
        <f t="shared" si="0"/>
        <v>0</v>
      </c>
      <c r="V30" s="108"/>
      <c r="W30" s="115">
        <f>+U30+V30</f>
        <v>0</v>
      </c>
      <c r="X30" s="115">
        <f>+Y30+Z30</f>
        <v>0</v>
      </c>
      <c r="Y30" s="137">
        <f t="shared" si="1"/>
        <v>0</v>
      </c>
      <c r="Z30" s="139">
        <f t="shared" si="2"/>
        <v>0</v>
      </c>
      <c r="AA30" s="180" t="s">
        <v>216</v>
      </c>
      <c r="AB30" s="162">
        <f>IF(AC30&gt;0,1,0)</f>
        <v>0</v>
      </c>
      <c r="AC30" s="143"/>
      <c r="AD30" s="120"/>
      <c r="AE30" s="137">
        <f>+AF30+AG30</f>
        <v>0</v>
      </c>
      <c r="AF30" s="137">
        <f t="shared" si="3"/>
        <v>0</v>
      </c>
      <c r="AG30" s="139">
        <f t="shared" si="4"/>
        <v>0</v>
      </c>
      <c r="AH30" s="101" t="str">
        <f>IF(AJ30="","",VLOOKUP(L30,リスト!$AA$3:$AB$25,2,0))</f>
        <v/>
      </c>
      <c r="AI30" s="162">
        <f>IF(AJ30&gt;0,1,0)</f>
        <v>0</v>
      </c>
      <c r="AJ30" s="143"/>
      <c r="AK30" s="156">
        <f t="shared" si="422"/>
        <v>0</v>
      </c>
      <c r="AL30" s="120"/>
      <c r="AM30" s="162">
        <f>+AK30+AL30</f>
        <v>0</v>
      </c>
      <c r="AN30" s="112">
        <f>+AO30+AP30</f>
        <v>0</v>
      </c>
      <c r="AO30" s="115">
        <f t="shared" si="6"/>
        <v>0</v>
      </c>
      <c r="AP30" s="173">
        <f t="shared" si="7"/>
        <v>0</v>
      </c>
      <c r="AQ30" s="183" t="s">
        <v>216</v>
      </c>
      <c r="AR30" s="162">
        <f>IF(AS30&gt;0,1,0)</f>
        <v>0</v>
      </c>
      <c r="AS30" s="143"/>
      <c r="AT30" s="120"/>
      <c r="AU30" s="112">
        <f>+AV30+AW30</f>
        <v>0</v>
      </c>
      <c r="AV30" s="115">
        <f t="shared" si="8"/>
        <v>0</v>
      </c>
      <c r="AW30" s="176">
        <f t="shared" si="9"/>
        <v>0</v>
      </c>
      <c r="AX30" s="180" t="s">
        <v>216</v>
      </c>
      <c r="AY30" s="162">
        <f>IF(AZ30&gt;0,1,0)</f>
        <v>0</v>
      </c>
      <c r="AZ30" s="143"/>
      <c r="BA30" s="120"/>
      <c r="BB30" s="112">
        <f>+BC30+BD30</f>
        <v>0</v>
      </c>
      <c r="BC30" s="115">
        <f t="shared" si="10"/>
        <v>0</v>
      </c>
      <c r="BD30" s="173">
        <f t="shared" si="11"/>
        <v>0</v>
      </c>
      <c r="BE30" s="180" t="s">
        <v>216</v>
      </c>
      <c r="BF30" s="162">
        <f>IF(BG30&gt;0,1,0)</f>
        <v>0</v>
      </c>
      <c r="BG30" s="143"/>
      <c r="BH30" s="120"/>
      <c r="BI30" s="112">
        <f>+BJ30+BK30</f>
        <v>0</v>
      </c>
      <c r="BJ30" s="115">
        <f t="shared" si="12"/>
        <v>0</v>
      </c>
      <c r="BK30" s="176">
        <f t="shared" si="13"/>
        <v>0</v>
      </c>
      <c r="BL30" s="180" t="s">
        <v>216</v>
      </c>
      <c r="BM30" s="162">
        <f>IF(BN30&gt;0,1,0)</f>
        <v>0</v>
      </c>
      <c r="BN30" s="143"/>
      <c r="BO30" s="120"/>
      <c r="BP30" s="112">
        <f>+BQ30+BR30</f>
        <v>0</v>
      </c>
      <c r="BQ30" s="115">
        <f t="shared" si="14"/>
        <v>0</v>
      </c>
      <c r="BR30" s="176">
        <f t="shared" si="15"/>
        <v>0</v>
      </c>
      <c r="BS30" s="101">
        <f t="shared" si="423"/>
        <v>0</v>
      </c>
      <c r="BT30" s="112">
        <f t="shared" si="424"/>
        <v>0</v>
      </c>
      <c r="BU30" s="112">
        <f t="shared" si="425"/>
        <v>0</v>
      </c>
      <c r="BV30" s="115">
        <f t="shared" si="426"/>
        <v>0</v>
      </c>
      <c r="BW30" s="112">
        <f t="shared" si="427"/>
        <v>0</v>
      </c>
      <c r="BX30" s="188">
        <f t="shared" si="428"/>
        <v>0</v>
      </c>
      <c r="BY30" s="101" t="str">
        <f>IF(CA30="","",VLOOKUP(L30,リスト!$AD$3:$AE$25,2,0))</f>
        <v/>
      </c>
      <c r="BZ30" s="192">
        <f>IF(CA30&gt;0,1,0)</f>
        <v>0</v>
      </c>
      <c r="CA30" s="143"/>
      <c r="CB30" s="112">
        <f t="shared" si="17"/>
        <v>0</v>
      </c>
      <c r="CC30" s="120"/>
      <c r="CD30" s="162">
        <f>+CB30+CC30</f>
        <v>0</v>
      </c>
      <c r="CE30" s="112">
        <f>+CF30+CG30</f>
        <v>0</v>
      </c>
      <c r="CF30" s="115">
        <f t="shared" si="18"/>
        <v>0</v>
      </c>
      <c r="CG30" s="173">
        <f t="shared" si="19"/>
        <v>0</v>
      </c>
      <c r="CH30" s="180" t="s">
        <v>216</v>
      </c>
      <c r="CI30" s="192">
        <f>IF(CJ30&gt;0,1,0)</f>
        <v>0</v>
      </c>
      <c r="CJ30" s="143"/>
      <c r="CK30" s="120"/>
      <c r="CL30" s="112">
        <f>+CM30+CN30</f>
        <v>0</v>
      </c>
      <c r="CM30" s="115">
        <f t="shared" si="20"/>
        <v>0</v>
      </c>
      <c r="CN30" s="173">
        <f t="shared" si="21"/>
        <v>0</v>
      </c>
      <c r="CO30" s="180" t="s">
        <v>216</v>
      </c>
      <c r="CP30" s="192">
        <f>IF(CQ30&gt;0,1,0)</f>
        <v>0</v>
      </c>
      <c r="CQ30" s="143"/>
      <c r="CR30" s="120"/>
      <c r="CS30" s="112">
        <f>+CT30+CU30</f>
        <v>0</v>
      </c>
      <c r="CT30" s="115">
        <f t="shared" si="22"/>
        <v>0</v>
      </c>
      <c r="CU30" s="173">
        <f t="shared" si="23"/>
        <v>0</v>
      </c>
      <c r="CV30" s="180" t="s">
        <v>216</v>
      </c>
      <c r="CW30" s="192">
        <f>IF(CX30&gt;0,1,0)</f>
        <v>0</v>
      </c>
      <c r="CX30" s="143"/>
      <c r="CY30" s="120"/>
      <c r="CZ30" s="112">
        <f>+DA30+DB30</f>
        <v>0</v>
      </c>
      <c r="DA30" s="115">
        <f t="shared" si="24"/>
        <v>0</v>
      </c>
      <c r="DB30" s="173">
        <f t="shared" si="25"/>
        <v>0</v>
      </c>
      <c r="DC30" s="180" t="s">
        <v>216</v>
      </c>
      <c r="DD30" s="192">
        <f>IF(DE30&gt;0,1,0)</f>
        <v>0</v>
      </c>
      <c r="DE30" s="143"/>
      <c r="DF30" s="120"/>
      <c r="DG30" s="112">
        <f>+DH30+DI30</f>
        <v>0</v>
      </c>
      <c r="DH30" s="115">
        <f t="shared" si="26"/>
        <v>0</v>
      </c>
      <c r="DI30" s="176">
        <f t="shared" si="27"/>
        <v>0</v>
      </c>
      <c r="DJ30" s="101">
        <f t="shared" si="429"/>
        <v>0</v>
      </c>
      <c r="DK30" s="115">
        <f t="shared" si="430"/>
        <v>0</v>
      </c>
      <c r="DL30" s="115">
        <f t="shared" si="431"/>
        <v>0</v>
      </c>
      <c r="DM30" s="115">
        <f>+DN30+DO30</f>
        <v>0</v>
      </c>
      <c r="DN30" s="115">
        <f t="shared" si="432"/>
        <v>0</v>
      </c>
      <c r="DO30" s="176">
        <f t="shared" si="433"/>
        <v>0</v>
      </c>
      <c r="DP30" s="193">
        <f t="shared" si="434"/>
        <v>0</v>
      </c>
      <c r="DQ30" s="176">
        <f t="shared" si="435"/>
        <v>0</v>
      </c>
      <c r="DR30" s="115">
        <f t="shared" si="83"/>
        <v>0</v>
      </c>
      <c r="DS30" s="115">
        <f>+DT30+DU30</f>
        <v>0</v>
      </c>
      <c r="DT30" s="112">
        <f t="shared" si="436"/>
        <v>0</v>
      </c>
      <c r="DU30" s="188">
        <f t="shared" si="437"/>
        <v>0</v>
      </c>
      <c r="DV30" s="101">
        <f t="shared" si="438"/>
        <v>0</v>
      </c>
      <c r="DW30" s="115">
        <f t="shared" si="35"/>
        <v>0</v>
      </c>
      <c r="DX30" s="115">
        <f t="shared" si="36"/>
        <v>0</v>
      </c>
      <c r="DY30" s="115">
        <f>ROUND(DV30*DX30,0)</f>
        <v>0</v>
      </c>
      <c r="DZ30" s="115">
        <f>+EA30+EB30</f>
        <v>0</v>
      </c>
      <c r="EA30" s="115">
        <f t="shared" si="37"/>
        <v>0</v>
      </c>
      <c r="EB30" s="173">
        <f t="shared" si="38"/>
        <v>0</v>
      </c>
      <c r="EC30" s="193">
        <f>SUM(DR30,DY30)</f>
        <v>0</v>
      </c>
      <c r="ED30" s="115">
        <f>+EE30+EF30</f>
        <v>0</v>
      </c>
      <c r="EE30" s="115">
        <f>SUM(DT30,EA30)</f>
        <v>0</v>
      </c>
      <c r="EF30" s="188">
        <f>SUM(DU30,EB30)</f>
        <v>0</v>
      </c>
      <c r="EG30" s="128">
        <f t="shared" si="439"/>
        <v>0</v>
      </c>
      <c r="EH30" s="132">
        <f t="shared" si="440"/>
        <v>0</v>
      </c>
      <c r="EI30" s="147">
        <f t="shared" si="441"/>
        <v>0</v>
      </c>
      <c r="EJ30" s="152">
        <f>INT(EI30/2)</f>
        <v>0</v>
      </c>
      <c r="EK30" s="166">
        <f t="shared" si="442"/>
        <v>0</v>
      </c>
      <c r="EL30" s="170">
        <f t="shared" si="443"/>
        <v>0</v>
      </c>
      <c r="EM30" s="166">
        <f t="shared" si="444"/>
        <v>0</v>
      </c>
      <c r="EN30" s="170">
        <f>INT(EM30/2)</f>
        <v>0</v>
      </c>
      <c r="EO30" s="147">
        <f t="shared" si="45"/>
        <v>0</v>
      </c>
      <c r="EP30" s="170">
        <f>INT(EO30/2)</f>
        <v>0</v>
      </c>
      <c r="EQ30" s="166">
        <f t="shared" si="46"/>
        <v>0</v>
      </c>
      <c r="ER30" s="170">
        <f>INT(EQ30/2)</f>
        <v>0</v>
      </c>
      <c r="ES30" s="147">
        <f t="shared" si="47"/>
        <v>0</v>
      </c>
      <c r="ET30" s="152">
        <f>INT(ES30/2)</f>
        <v>0</v>
      </c>
      <c r="EU30" s="166">
        <f t="shared" si="445"/>
        <v>0</v>
      </c>
      <c r="EV30" s="170">
        <f t="shared" si="446"/>
        <v>0</v>
      </c>
      <c r="EW30" s="147">
        <f t="shared" si="50"/>
        <v>0</v>
      </c>
      <c r="EX30" s="152">
        <f>INT(EW30/2)</f>
        <v>0</v>
      </c>
      <c r="EY30" s="166">
        <f t="shared" si="51"/>
        <v>0</v>
      </c>
      <c r="EZ30" s="170">
        <f>INT(EY30/2)</f>
        <v>0</v>
      </c>
      <c r="FA30" s="147">
        <f t="shared" si="52"/>
        <v>0</v>
      </c>
      <c r="FB30" s="170">
        <f>INT(FA30/2)</f>
        <v>0</v>
      </c>
      <c r="FC30" s="147">
        <f t="shared" si="53"/>
        <v>0</v>
      </c>
      <c r="FD30" s="170">
        <f>INT(FC30/2)</f>
        <v>0</v>
      </c>
      <c r="FE30" s="166">
        <f>SUM(EG30,EI30,EK30,EM30,EO30,EQ30,ES30,EU30,EW30,EY30,FA30,FC30)</f>
        <v>0</v>
      </c>
      <c r="FF30" s="170">
        <f>SUM(EH30,EJ30,EL30,EN30,EP30,ER30,ET30,EV30,EX30,EZ30,FB30,FD30)</f>
        <v>0</v>
      </c>
      <c r="FG30" s="147">
        <f t="shared" si="54"/>
        <v>0</v>
      </c>
      <c r="FH30" s="198">
        <f>+FG30</f>
        <v>0</v>
      </c>
      <c r="FI30" s="201"/>
      <c r="FJ30" s="708">
        <f>+FJ28</f>
        <v>0</v>
      </c>
      <c r="FK30" s="38"/>
      <c r="FL30" s="698">
        <f t="shared" si="102"/>
        <v>0</v>
      </c>
      <c r="FM30" s="699">
        <f t="shared" si="103"/>
        <v>0</v>
      </c>
      <c r="FN30" s="700" t="str">
        <f t="shared" si="104"/>
        <v>OK</v>
      </c>
      <c r="FP30" s="698">
        <f t="shared" si="105"/>
        <v>0</v>
      </c>
      <c r="FQ30" s="699">
        <f t="shared" si="106"/>
        <v>0</v>
      </c>
      <c r="FR30" s="700" t="str">
        <f t="shared" si="107"/>
        <v>OK</v>
      </c>
    </row>
    <row r="31" spans="1:174" ht="18" customHeight="1" x14ac:dyDescent="0.2">
      <c r="A31" s="76">
        <f t="shared" si="108"/>
        <v>0</v>
      </c>
      <c r="B31" s="77">
        <f t="shared" si="109"/>
        <v>0</v>
      </c>
      <c r="C31" s="236" t="str">
        <f t="shared" si="110"/>
        <v>福島県</v>
      </c>
      <c r="D31" s="47">
        <f t="shared" si="111"/>
        <v>8</v>
      </c>
      <c r="E31" s="56" t="s">
        <v>245</v>
      </c>
      <c r="F31" s="487"/>
      <c r="G31" s="555">
        <f>+G30</f>
        <v>0</v>
      </c>
      <c r="H31" s="536"/>
      <c r="I31" s="542"/>
      <c r="J31" s="543"/>
      <c r="K31" s="542"/>
      <c r="L31" s="64"/>
      <c r="M31" s="531"/>
      <c r="N31" s="67"/>
      <c r="O31" s="71" t="str">
        <f>IF(L31="","",VLOOKUP(L31,リスト!$Q$3:$R$25,2,0))</f>
        <v/>
      </c>
      <c r="P31" s="95"/>
      <c r="Q31" s="124"/>
      <c r="R31" s="102" t="str">
        <f>IF(L31="","",VLOOKUP(L31,リスト!$X$3:$Y$25,2,0))</f>
        <v/>
      </c>
      <c r="S31" s="163">
        <f t="shared" ref="S31" si="494">IF(T31&gt;0,1,0)</f>
        <v>0</v>
      </c>
      <c r="T31" s="144"/>
      <c r="U31" s="113">
        <f t="shared" si="0"/>
        <v>0</v>
      </c>
      <c r="V31" s="109"/>
      <c r="W31" s="116">
        <f t="shared" ref="W31" si="495">+U31+V31</f>
        <v>0</v>
      </c>
      <c r="X31" s="116">
        <f t="shared" ref="X31" si="496">+Y31+Z31</f>
        <v>0</v>
      </c>
      <c r="Y31" s="138">
        <f t="shared" si="1"/>
        <v>0</v>
      </c>
      <c r="Z31" s="140">
        <f t="shared" si="2"/>
        <v>0</v>
      </c>
      <c r="AA31" s="181" t="s">
        <v>216</v>
      </c>
      <c r="AB31" s="163">
        <f t="shared" ref="AB31" si="497">IF(AC31&gt;0,1,0)</f>
        <v>0</v>
      </c>
      <c r="AC31" s="144"/>
      <c r="AD31" s="121"/>
      <c r="AE31" s="138">
        <f t="shared" ref="AE31" si="498">+AF31+AG31</f>
        <v>0</v>
      </c>
      <c r="AF31" s="138">
        <f t="shared" si="3"/>
        <v>0</v>
      </c>
      <c r="AG31" s="140">
        <f t="shared" si="4"/>
        <v>0</v>
      </c>
      <c r="AH31" s="102" t="str">
        <f>IF(AJ31="","",VLOOKUP(L31,リスト!$AA$3:$AB$25,2,0))</f>
        <v/>
      </c>
      <c r="AI31" s="163">
        <f t="shared" ref="AI31" si="499">IF(AJ31&gt;0,1,0)</f>
        <v>0</v>
      </c>
      <c r="AJ31" s="144"/>
      <c r="AK31" s="157">
        <f t="shared" si="422"/>
        <v>0</v>
      </c>
      <c r="AL31" s="121"/>
      <c r="AM31" s="163">
        <f t="shared" ref="AM31" si="500">+AK31+AL31</f>
        <v>0</v>
      </c>
      <c r="AN31" s="113">
        <f t="shared" ref="AN31" si="501">+AO31+AP31</f>
        <v>0</v>
      </c>
      <c r="AO31" s="116">
        <f t="shared" si="6"/>
        <v>0</v>
      </c>
      <c r="AP31" s="174">
        <f t="shared" si="7"/>
        <v>0</v>
      </c>
      <c r="AQ31" s="184" t="s">
        <v>216</v>
      </c>
      <c r="AR31" s="163">
        <f t="shared" ref="AR31" si="502">IF(AS31&gt;0,1,0)</f>
        <v>0</v>
      </c>
      <c r="AS31" s="144"/>
      <c r="AT31" s="121"/>
      <c r="AU31" s="113">
        <f t="shared" ref="AU31" si="503">+AV31+AW31</f>
        <v>0</v>
      </c>
      <c r="AV31" s="116">
        <f t="shared" si="8"/>
        <v>0</v>
      </c>
      <c r="AW31" s="177">
        <f t="shared" si="9"/>
        <v>0</v>
      </c>
      <c r="AX31" s="181" t="s">
        <v>216</v>
      </c>
      <c r="AY31" s="163">
        <f t="shared" ref="AY31" si="504">IF(AZ31&gt;0,1,0)</f>
        <v>0</v>
      </c>
      <c r="AZ31" s="144"/>
      <c r="BA31" s="121"/>
      <c r="BB31" s="113">
        <f t="shared" ref="BB31" si="505">+BC31+BD31</f>
        <v>0</v>
      </c>
      <c r="BC31" s="116">
        <f t="shared" si="10"/>
        <v>0</v>
      </c>
      <c r="BD31" s="174">
        <f t="shared" si="11"/>
        <v>0</v>
      </c>
      <c r="BE31" s="181" t="s">
        <v>216</v>
      </c>
      <c r="BF31" s="163">
        <f t="shared" ref="BF31" si="506">IF(BG31&gt;0,1,0)</f>
        <v>0</v>
      </c>
      <c r="BG31" s="144"/>
      <c r="BH31" s="121"/>
      <c r="BI31" s="113">
        <f t="shared" ref="BI31" si="507">+BJ31+BK31</f>
        <v>0</v>
      </c>
      <c r="BJ31" s="116">
        <f t="shared" si="12"/>
        <v>0</v>
      </c>
      <c r="BK31" s="177">
        <f t="shared" si="13"/>
        <v>0</v>
      </c>
      <c r="BL31" s="181" t="s">
        <v>216</v>
      </c>
      <c r="BM31" s="163">
        <f t="shared" ref="BM31" si="508">IF(BN31&gt;0,1,0)</f>
        <v>0</v>
      </c>
      <c r="BN31" s="144"/>
      <c r="BO31" s="121"/>
      <c r="BP31" s="113">
        <f t="shared" ref="BP31" si="509">+BQ31+BR31</f>
        <v>0</v>
      </c>
      <c r="BQ31" s="116">
        <f t="shared" si="14"/>
        <v>0</v>
      </c>
      <c r="BR31" s="177">
        <f t="shared" si="15"/>
        <v>0</v>
      </c>
      <c r="BS31" s="102">
        <f t="shared" si="423"/>
        <v>0</v>
      </c>
      <c r="BT31" s="113">
        <f t="shared" si="424"/>
        <v>0</v>
      </c>
      <c r="BU31" s="113">
        <f t="shared" si="425"/>
        <v>0</v>
      </c>
      <c r="BV31" s="116">
        <f t="shared" si="426"/>
        <v>0</v>
      </c>
      <c r="BW31" s="113">
        <f t="shared" si="427"/>
        <v>0</v>
      </c>
      <c r="BX31" s="189">
        <f t="shared" si="428"/>
        <v>0</v>
      </c>
      <c r="BY31" s="102" t="str">
        <f>IF(CA31="","",VLOOKUP(L31,リスト!$AD$3:$AE$25,2,0))</f>
        <v/>
      </c>
      <c r="BZ31" s="105">
        <f t="shared" ref="BZ31" si="510">IF(CA31&gt;0,1,0)</f>
        <v>0</v>
      </c>
      <c r="CA31" s="144"/>
      <c r="CB31" s="113">
        <f t="shared" si="17"/>
        <v>0</v>
      </c>
      <c r="CC31" s="121"/>
      <c r="CD31" s="163">
        <f t="shared" ref="CD31" si="511">+CB31+CC31</f>
        <v>0</v>
      </c>
      <c r="CE31" s="113">
        <f t="shared" ref="CE31" si="512">+CF31+CG31</f>
        <v>0</v>
      </c>
      <c r="CF31" s="116">
        <f t="shared" si="18"/>
        <v>0</v>
      </c>
      <c r="CG31" s="177">
        <f t="shared" si="19"/>
        <v>0</v>
      </c>
      <c r="CH31" s="181" t="s">
        <v>216</v>
      </c>
      <c r="CI31" s="105">
        <f t="shared" ref="CI31" si="513">IF(CJ31&gt;0,1,0)</f>
        <v>0</v>
      </c>
      <c r="CJ31" s="144"/>
      <c r="CK31" s="121"/>
      <c r="CL31" s="113">
        <f t="shared" ref="CL31" si="514">+CM31+CN31</f>
        <v>0</v>
      </c>
      <c r="CM31" s="116">
        <f t="shared" si="20"/>
        <v>0</v>
      </c>
      <c r="CN31" s="174">
        <f t="shared" si="21"/>
        <v>0</v>
      </c>
      <c r="CO31" s="181" t="s">
        <v>216</v>
      </c>
      <c r="CP31" s="105">
        <f t="shared" ref="CP31" si="515">IF(CQ31&gt;0,1,0)</f>
        <v>0</v>
      </c>
      <c r="CQ31" s="144"/>
      <c r="CR31" s="121"/>
      <c r="CS31" s="113">
        <f t="shared" ref="CS31" si="516">+CT31+CU31</f>
        <v>0</v>
      </c>
      <c r="CT31" s="116">
        <f t="shared" si="22"/>
        <v>0</v>
      </c>
      <c r="CU31" s="174">
        <f t="shared" si="23"/>
        <v>0</v>
      </c>
      <c r="CV31" s="181" t="s">
        <v>216</v>
      </c>
      <c r="CW31" s="105">
        <f t="shared" ref="CW31" si="517">IF(CX31&gt;0,1,0)</f>
        <v>0</v>
      </c>
      <c r="CX31" s="144"/>
      <c r="CY31" s="121"/>
      <c r="CZ31" s="113">
        <f t="shared" ref="CZ31" si="518">+DA31+DB31</f>
        <v>0</v>
      </c>
      <c r="DA31" s="116">
        <f t="shared" si="24"/>
        <v>0</v>
      </c>
      <c r="DB31" s="174">
        <f t="shared" si="25"/>
        <v>0</v>
      </c>
      <c r="DC31" s="181" t="s">
        <v>216</v>
      </c>
      <c r="DD31" s="105">
        <f t="shared" ref="DD31" si="519">IF(DE31&gt;0,1,0)</f>
        <v>0</v>
      </c>
      <c r="DE31" s="144"/>
      <c r="DF31" s="121"/>
      <c r="DG31" s="113">
        <f t="shared" ref="DG31" si="520">+DH31+DI31</f>
        <v>0</v>
      </c>
      <c r="DH31" s="116">
        <f t="shared" si="26"/>
        <v>0</v>
      </c>
      <c r="DI31" s="177">
        <f t="shared" si="27"/>
        <v>0</v>
      </c>
      <c r="DJ31" s="102">
        <f t="shared" si="429"/>
        <v>0</v>
      </c>
      <c r="DK31" s="116">
        <f t="shared" si="430"/>
        <v>0</v>
      </c>
      <c r="DL31" s="116">
        <f t="shared" si="431"/>
        <v>0</v>
      </c>
      <c r="DM31" s="116">
        <f t="shared" ref="DM31" si="521">+DN31+DO31</f>
        <v>0</v>
      </c>
      <c r="DN31" s="116">
        <f t="shared" si="432"/>
        <v>0</v>
      </c>
      <c r="DO31" s="177">
        <f t="shared" si="433"/>
        <v>0</v>
      </c>
      <c r="DP31" s="194">
        <f t="shared" si="434"/>
        <v>0</v>
      </c>
      <c r="DQ31" s="177">
        <f t="shared" si="435"/>
        <v>0</v>
      </c>
      <c r="DR31" s="116">
        <f t="shared" si="83"/>
        <v>0</v>
      </c>
      <c r="DS31" s="116">
        <f t="shared" ref="DS31" si="522">+DT31+DU31</f>
        <v>0</v>
      </c>
      <c r="DT31" s="113">
        <f t="shared" si="436"/>
        <v>0</v>
      </c>
      <c r="DU31" s="189">
        <f t="shared" si="437"/>
        <v>0</v>
      </c>
      <c r="DV31" s="102">
        <f t="shared" si="438"/>
        <v>0</v>
      </c>
      <c r="DW31" s="116">
        <f t="shared" si="35"/>
        <v>0</v>
      </c>
      <c r="DX31" s="116">
        <f t="shared" si="36"/>
        <v>0</v>
      </c>
      <c r="DY31" s="116">
        <f t="shared" ref="DY31" si="523">ROUND(DV31*DX31,0)</f>
        <v>0</v>
      </c>
      <c r="DZ31" s="116">
        <f t="shared" ref="DZ31" si="524">+EA31+EB31</f>
        <v>0</v>
      </c>
      <c r="EA31" s="116">
        <f t="shared" si="37"/>
        <v>0</v>
      </c>
      <c r="EB31" s="174">
        <f t="shared" si="38"/>
        <v>0</v>
      </c>
      <c r="EC31" s="194">
        <f t="shared" ref="EC31" si="525">SUM(DR31,DY31)</f>
        <v>0</v>
      </c>
      <c r="ED31" s="116">
        <f t="shared" ref="ED31" si="526">+EE31+EF31</f>
        <v>0</v>
      </c>
      <c r="EE31" s="116">
        <f t="shared" ref="EE31" si="527">SUM(DT31,EA31)</f>
        <v>0</v>
      </c>
      <c r="EF31" s="189">
        <f t="shared" ref="EF31" si="528">SUM(DU31,EB31)</f>
        <v>0</v>
      </c>
      <c r="EG31" s="129">
        <f t="shared" si="439"/>
        <v>0</v>
      </c>
      <c r="EH31" s="133">
        <f t="shared" si="440"/>
        <v>0</v>
      </c>
      <c r="EI31" s="148">
        <f t="shared" si="441"/>
        <v>0</v>
      </c>
      <c r="EJ31" s="153">
        <f t="shared" ref="EJ31" si="529">INT(EI31/2)</f>
        <v>0</v>
      </c>
      <c r="EK31" s="167">
        <f t="shared" si="442"/>
        <v>0</v>
      </c>
      <c r="EL31" s="171">
        <f t="shared" si="443"/>
        <v>0</v>
      </c>
      <c r="EM31" s="167">
        <f t="shared" si="444"/>
        <v>0</v>
      </c>
      <c r="EN31" s="171">
        <f t="shared" ref="EN31" si="530">INT(EM31/2)</f>
        <v>0</v>
      </c>
      <c r="EO31" s="148">
        <f t="shared" si="45"/>
        <v>0</v>
      </c>
      <c r="EP31" s="153">
        <f t="shared" ref="EP31" si="531">INT(EO31/2)</f>
        <v>0</v>
      </c>
      <c r="EQ31" s="167">
        <f t="shared" si="46"/>
        <v>0</v>
      </c>
      <c r="ER31" s="171">
        <f t="shared" ref="ER31" si="532">INT(EQ31/2)</f>
        <v>0</v>
      </c>
      <c r="ES31" s="148">
        <f t="shared" si="47"/>
        <v>0</v>
      </c>
      <c r="ET31" s="153">
        <f t="shared" ref="ET31" si="533">INT(ES31/2)</f>
        <v>0</v>
      </c>
      <c r="EU31" s="167">
        <f t="shared" si="445"/>
        <v>0</v>
      </c>
      <c r="EV31" s="171">
        <f t="shared" si="446"/>
        <v>0</v>
      </c>
      <c r="EW31" s="148">
        <f t="shared" si="50"/>
        <v>0</v>
      </c>
      <c r="EX31" s="153">
        <f t="shared" ref="EX31" si="534">INT(EW31/2)</f>
        <v>0</v>
      </c>
      <c r="EY31" s="167">
        <f t="shared" si="51"/>
        <v>0</v>
      </c>
      <c r="EZ31" s="171">
        <f t="shared" ref="EZ31" si="535">INT(EY31/2)</f>
        <v>0</v>
      </c>
      <c r="FA31" s="148">
        <f t="shared" si="52"/>
        <v>0</v>
      </c>
      <c r="FB31" s="171">
        <f t="shared" ref="FB31" si="536">INT(FA31/2)</f>
        <v>0</v>
      </c>
      <c r="FC31" s="148">
        <f t="shared" si="53"/>
        <v>0</v>
      </c>
      <c r="FD31" s="171">
        <f t="shared" ref="FD31" si="537">INT(FC31/2)</f>
        <v>0</v>
      </c>
      <c r="FE31" s="167">
        <f t="shared" ref="FE31" si="538">SUM(EG31,EI31,EK31,EM31,EO31,EQ31,ES31,EU31,EW31,EY31,FA31,FC31)</f>
        <v>0</v>
      </c>
      <c r="FF31" s="171">
        <f t="shared" ref="FF31" si="539">SUM(EH31,EJ31,EL31,EN31,EP31,ER31,ET31,EV31,EX31,EZ31,FB31,FD31)</f>
        <v>0</v>
      </c>
      <c r="FG31" s="148">
        <f t="shared" si="54"/>
        <v>0</v>
      </c>
      <c r="FH31" s="199">
        <f t="shared" ref="FH31" si="540">+FG31</f>
        <v>0</v>
      </c>
      <c r="FI31" s="95"/>
      <c r="FJ31" s="708">
        <f>+FJ30</f>
        <v>0</v>
      </c>
      <c r="FK31" s="38"/>
      <c r="FL31" s="692">
        <f t="shared" si="102"/>
        <v>0</v>
      </c>
      <c r="FM31" s="693">
        <f t="shared" si="103"/>
        <v>0</v>
      </c>
      <c r="FN31" s="694" t="str">
        <f t="shared" si="104"/>
        <v>OK</v>
      </c>
      <c r="FP31" s="692">
        <f t="shared" si="105"/>
        <v>0</v>
      </c>
      <c r="FQ31" s="693">
        <f t="shared" si="106"/>
        <v>0</v>
      </c>
      <c r="FR31" s="694" t="str">
        <f t="shared" si="107"/>
        <v>OK</v>
      </c>
    </row>
    <row r="32" spans="1:174" ht="18" customHeight="1" x14ac:dyDescent="0.2">
      <c r="A32" s="74">
        <f t="shared" si="108"/>
        <v>0</v>
      </c>
      <c r="B32" s="75">
        <f t="shared" si="109"/>
        <v>0</v>
      </c>
      <c r="C32" s="235" t="str">
        <f t="shared" si="110"/>
        <v>福島県</v>
      </c>
      <c r="D32" s="58">
        <f t="shared" si="111"/>
        <v>9</v>
      </c>
      <c r="E32" s="49" t="s">
        <v>244</v>
      </c>
      <c r="F32" s="486">
        <f>IF(F33=" "," ",+F33)</f>
        <v>0</v>
      </c>
      <c r="G32" s="554"/>
      <c r="H32" s="537"/>
      <c r="I32" s="544"/>
      <c r="J32" s="545"/>
      <c r="K32" s="544"/>
      <c r="L32" s="229"/>
      <c r="M32" s="532"/>
      <c r="N32" s="66"/>
      <c r="O32" s="70" t="str">
        <f>IF(L32="","",VLOOKUP(L32,リスト!$Q$3:$R$25,2,0))</f>
        <v/>
      </c>
      <c r="P32" s="202"/>
      <c r="Q32" s="125"/>
      <c r="R32" s="154" t="str">
        <f>IF(L32="","",VLOOKUP(L32,リスト!$X$3:$Y$25,2,0))</f>
        <v/>
      </c>
      <c r="S32" s="162">
        <f>IF(T32&gt;0,1,0)</f>
        <v>0</v>
      </c>
      <c r="T32" s="143"/>
      <c r="U32" s="112">
        <f t="shared" si="0"/>
        <v>0</v>
      </c>
      <c r="V32" s="108"/>
      <c r="W32" s="115">
        <f>+U32+V32</f>
        <v>0</v>
      </c>
      <c r="X32" s="115">
        <f>+Y32+Z32</f>
        <v>0</v>
      </c>
      <c r="Y32" s="137">
        <f t="shared" si="1"/>
        <v>0</v>
      </c>
      <c r="Z32" s="139">
        <f t="shared" si="2"/>
        <v>0</v>
      </c>
      <c r="AA32" s="180" t="s">
        <v>216</v>
      </c>
      <c r="AB32" s="162">
        <f>IF(AC32&gt;0,1,0)</f>
        <v>0</v>
      </c>
      <c r="AC32" s="143"/>
      <c r="AD32" s="120"/>
      <c r="AE32" s="137">
        <f>+AF32+AG32</f>
        <v>0</v>
      </c>
      <c r="AF32" s="137">
        <f t="shared" si="3"/>
        <v>0</v>
      </c>
      <c r="AG32" s="139">
        <f t="shared" si="4"/>
        <v>0</v>
      </c>
      <c r="AH32" s="101" t="str">
        <f>IF(AJ32="","",VLOOKUP(L32,リスト!$AA$3:$AB$25,2,0))</f>
        <v/>
      </c>
      <c r="AI32" s="162">
        <f>IF(AJ32&gt;0,1,0)</f>
        <v>0</v>
      </c>
      <c r="AJ32" s="143"/>
      <c r="AK32" s="156">
        <f t="shared" si="422"/>
        <v>0</v>
      </c>
      <c r="AL32" s="120"/>
      <c r="AM32" s="162">
        <f>+AK32+AL32</f>
        <v>0</v>
      </c>
      <c r="AN32" s="112">
        <f>+AO32+AP32</f>
        <v>0</v>
      </c>
      <c r="AO32" s="115">
        <f t="shared" si="6"/>
        <v>0</v>
      </c>
      <c r="AP32" s="173">
        <f t="shared" si="7"/>
        <v>0</v>
      </c>
      <c r="AQ32" s="183" t="s">
        <v>216</v>
      </c>
      <c r="AR32" s="162">
        <f>IF(AS32&gt;0,1,0)</f>
        <v>0</v>
      </c>
      <c r="AS32" s="143"/>
      <c r="AT32" s="120"/>
      <c r="AU32" s="112">
        <f>+AV32+AW32</f>
        <v>0</v>
      </c>
      <c r="AV32" s="115">
        <f t="shared" si="8"/>
        <v>0</v>
      </c>
      <c r="AW32" s="176">
        <f t="shared" si="9"/>
        <v>0</v>
      </c>
      <c r="AX32" s="180" t="s">
        <v>216</v>
      </c>
      <c r="AY32" s="162">
        <f>IF(AZ32&gt;0,1,0)</f>
        <v>0</v>
      </c>
      <c r="AZ32" s="143"/>
      <c r="BA32" s="120"/>
      <c r="BB32" s="112">
        <f>+BC32+BD32</f>
        <v>0</v>
      </c>
      <c r="BC32" s="115">
        <f t="shared" si="10"/>
        <v>0</v>
      </c>
      <c r="BD32" s="173">
        <f t="shared" si="11"/>
        <v>0</v>
      </c>
      <c r="BE32" s="180" t="s">
        <v>216</v>
      </c>
      <c r="BF32" s="162">
        <f>IF(BG32&gt;0,1,0)</f>
        <v>0</v>
      </c>
      <c r="BG32" s="143"/>
      <c r="BH32" s="120"/>
      <c r="BI32" s="112">
        <f>+BJ32+BK32</f>
        <v>0</v>
      </c>
      <c r="BJ32" s="115">
        <f t="shared" si="12"/>
        <v>0</v>
      </c>
      <c r="BK32" s="176">
        <f t="shared" si="13"/>
        <v>0</v>
      </c>
      <c r="BL32" s="180" t="s">
        <v>216</v>
      </c>
      <c r="BM32" s="162">
        <f>IF(BN32&gt;0,1,0)</f>
        <v>0</v>
      </c>
      <c r="BN32" s="143"/>
      <c r="BO32" s="120"/>
      <c r="BP32" s="112">
        <f>+BQ32+BR32</f>
        <v>0</v>
      </c>
      <c r="BQ32" s="115">
        <f t="shared" si="14"/>
        <v>0</v>
      </c>
      <c r="BR32" s="176">
        <f t="shared" si="15"/>
        <v>0</v>
      </c>
      <c r="BS32" s="101">
        <f t="shared" si="423"/>
        <v>0</v>
      </c>
      <c r="BT32" s="112">
        <f t="shared" si="424"/>
        <v>0</v>
      </c>
      <c r="BU32" s="112">
        <f t="shared" si="425"/>
        <v>0</v>
      </c>
      <c r="BV32" s="115">
        <f t="shared" si="426"/>
        <v>0</v>
      </c>
      <c r="BW32" s="112">
        <f t="shared" si="427"/>
        <v>0</v>
      </c>
      <c r="BX32" s="188">
        <f t="shared" si="428"/>
        <v>0</v>
      </c>
      <c r="BY32" s="101" t="str">
        <f>IF(CA32="","",VLOOKUP(L32,リスト!$AD$3:$AE$25,2,0))</f>
        <v/>
      </c>
      <c r="BZ32" s="192">
        <f>IF(CA32&gt;0,1,0)</f>
        <v>0</v>
      </c>
      <c r="CA32" s="143"/>
      <c r="CB32" s="112">
        <f t="shared" si="17"/>
        <v>0</v>
      </c>
      <c r="CC32" s="120"/>
      <c r="CD32" s="162">
        <f>+CB32+CC32</f>
        <v>0</v>
      </c>
      <c r="CE32" s="112">
        <f>+CF32+CG32</f>
        <v>0</v>
      </c>
      <c r="CF32" s="115">
        <f t="shared" si="18"/>
        <v>0</v>
      </c>
      <c r="CG32" s="173">
        <f t="shared" si="19"/>
        <v>0</v>
      </c>
      <c r="CH32" s="180" t="s">
        <v>216</v>
      </c>
      <c r="CI32" s="192">
        <f>IF(CJ32&gt;0,1,0)</f>
        <v>0</v>
      </c>
      <c r="CJ32" s="143"/>
      <c r="CK32" s="120"/>
      <c r="CL32" s="112">
        <f>+CM32+CN32</f>
        <v>0</v>
      </c>
      <c r="CM32" s="115">
        <f t="shared" si="20"/>
        <v>0</v>
      </c>
      <c r="CN32" s="173">
        <f t="shared" si="21"/>
        <v>0</v>
      </c>
      <c r="CO32" s="180" t="s">
        <v>216</v>
      </c>
      <c r="CP32" s="192">
        <f>IF(CQ32&gt;0,1,0)</f>
        <v>0</v>
      </c>
      <c r="CQ32" s="143"/>
      <c r="CR32" s="120"/>
      <c r="CS32" s="112">
        <f>+CT32+CU32</f>
        <v>0</v>
      </c>
      <c r="CT32" s="115">
        <f t="shared" si="22"/>
        <v>0</v>
      </c>
      <c r="CU32" s="173">
        <f t="shared" si="23"/>
        <v>0</v>
      </c>
      <c r="CV32" s="180" t="s">
        <v>216</v>
      </c>
      <c r="CW32" s="192">
        <f>IF(CX32&gt;0,1,0)</f>
        <v>0</v>
      </c>
      <c r="CX32" s="143"/>
      <c r="CY32" s="120"/>
      <c r="CZ32" s="112">
        <f>+DA32+DB32</f>
        <v>0</v>
      </c>
      <c r="DA32" s="115">
        <f t="shared" si="24"/>
        <v>0</v>
      </c>
      <c r="DB32" s="173">
        <f t="shared" si="25"/>
        <v>0</v>
      </c>
      <c r="DC32" s="180" t="s">
        <v>216</v>
      </c>
      <c r="DD32" s="192">
        <f>IF(DE32&gt;0,1,0)</f>
        <v>0</v>
      </c>
      <c r="DE32" s="143"/>
      <c r="DF32" s="120"/>
      <c r="DG32" s="112">
        <f>+DH32+DI32</f>
        <v>0</v>
      </c>
      <c r="DH32" s="115">
        <f t="shared" si="26"/>
        <v>0</v>
      </c>
      <c r="DI32" s="176">
        <f t="shared" si="27"/>
        <v>0</v>
      </c>
      <c r="DJ32" s="101">
        <f t="shared" si="429"/>
        <v>0</v>
      </c>
      <c r="DK32" s="115">
        <f t="shared" si="430"/>
        <v>0</v>
      </c>
      <c r="DL32" s="115">
        <f t="shared" si="431"/>
        <v>0</v>
      </c>
      <c r="DM32" s="115">
        <f>+DN32+DO32</f>
        <v>0</v>
      </c>
      <c r="DN32" s="115">
        <f t="shared" si="432"/>
        <v>0</v>
      </c>
      <c r="DO32" s="176">
        <f t="shared" si="433"/>
        <v>0</v>
      </c>
      <c r="DP32" s="193">
        <f t="shared" si="434"/>
        <v>0</v>
      </c>
      <c r="DQ32" s="176">
        <f t="shared" si="435"/>
        <v>0</v>
      </c>
      <c r="DR32" s="115">
        <f t="shared" si="83"/>
        <v>0</v>
      </c>
      <c r="DS32" s="115">
        <f>+DT32+DU32</f>
        <v>0</v>
      </c>
      <c r="DT32" s="112">
        <f t="shared" si="436"/>
        <v>0</v>
      </c>
      <c r="DU32" s="188">
        <f t="shared" si="437"/>
        <v>0</v>
      </c>
      <c r="DV32" s="101">
        <f t="shared" si="438"/>
        <v>0</v>
      </c>
      <c r="DW32" s="115">
        <f t="shared" si="35"/>
        <v>0</v>
      </c>
      <c r="DX32" s="115">
        <f t="shared" si="36"/>
        <v>0</v>
      </c>
      <c r="DY32" s="115">
        <f>ROUND(DV32*DX32,0)</f>
        <v>0</v>
      </c>
      <c r="DZ32" s="115">
        <f>+EA32+EB32</f>
        <v>0</v>
      </c>
      <c r="EA32" s="115">
        <f t="shared" si="37"/>
        <v>0</v>
      </c>
      <c r="EB32" s="173">
        <f t="shared" si="38"/>
        <v>0</v>
      </c>
      <c r="EC32" s="193">
        <f>SUM(DR32,DY32)</f>
        <v>0</v>
      </c>
      <c r="ED32" s="115">
        <f>+EE32+EF32</f>
        <v>0</v>
      </c>
      <c r="EE32" s="115">
        <f>SUM(DT32,EA32)</f>
        <v>0</v>
      </c>
      <c r="EF32" s="188">
        <f>SUM(DU32,EB32)</f>
        <v>0</v>
      </c>
      <c r="EG32" s="128">
        <f t="shared" si="439"/>
        <v>0</v>
      </c>
      <c r="EH32" s="132">
        <f t="shared" si="440"/>
        <v>0</v>
      </c>
      <c r="EI32" s="147">
        <f t="shared" si="441"/>
        <v>0</v>
      </c>
      <c r="EJ32" s="152">
        <f>INT(EI32/2)</f>
        <v>0</v>
      </c>
      <c r="EK32" s="166">
        <f t="shared" si="442"/>
        <v>0</v>
      </c>
      <c r="EL32" s="170">
        <f t="shared" si="443"/>
        <v>0</v>
      </c>
      <c r="EM32" s="166">
        <f t="shared" si="444"/>
        <v>0</v>
      </c>
      <c r="EN32" s="170">
        <f>INT(EM32/2)</f>
        <v>0</v>
      </c>
      <c r="EO32" s="147">
        <f t="shared" si="45"/>
        <v>0</v>
      </c>
      <c r="EP32" s="170">
        <f>INT(EO32/2)</f>
        <v>0</v>
      </c>
      <c r="EQ32" s="166">
        <f t="shared" si="46"/>
        <v>0</v>
      </c>
      <c r="ER32" s="170">
        <f>INT(EQ32/2)</f>
        <v>0</v>
      </c>
      <c r="ES32" s="147">
        <f t="shared" si="47"/>
        <v>0</v>
      </c>
      <c r="ET32" s="152">
        <f>INT(ES32/2)</f>
        <v>0</v>
      </c>
      <c r="EU32" s="166">
        <f t="shared" si="445"/>
        <v>0</v>
      </c>
      <c r="EV32" s="170">
        <f t="shared" si="446"/>
        <v>0</v>
      </c>
      <c r="EW32" s="147">
        <f t="shared" si="50"/>
        <v>0</v>
      </c>
      <c r="EX32" s="152">
        <f>INT(EW32/2)</f>
        <v>0</v>
      </c>
      <c r="EY32" s="166">
        <f t="shared" si="51"/>
        <v>0</v>
      </c>
      <c r="EZ32" s="170">
        <f>INT(EY32/2)</f>
        <v>0</v>
      </c>
      <c r="FA32" s="147">
        <f t="shared" si="52"/>
        <v>0</v>
      </c>
      <c r="FB32" s="170">
        <f>INT(FA32/2)</f>
        <v>0</v>
      </c>
      <c r="FC32" s="147">
        <f t="shared" si="53"/>
        <v>0</v>
      </c>
      <c r="FD32" s="170">
        <f>INT(FC32/2)</f>
        <v>0</v>
      </c>
      <c r="FE32" s="166">
        <f>SUM(EG32,EI32,EK32,EM32,EO32,EQ32,ES32,EU32,EW32,EY32,FA32,FC32)</f>
        <v>0</v>
      </c>
      <c r="FF32" s="170">
        <f>SUM(EH32,EJ32,EL32,EN32,EP32,ER32,ET32,EV32,EX32,EZ32,FB32,FD32)</f>
        <v>0</v>
      </c>
      <c r="FG32" s="147">
        <f t="shared" si="54"/>
        <v>0</v>
      </c>
      <c r="FH32" s="198">
        <f>+FG32</f>
        <v>0</v>
      </c>
      <c r="FI32" s="201"/>
      <c r="FJ32" s="708">
        <f>+FJ30</f>
        <v>0</v>
      </c>
      <c r="FK32" s="38"/>
      <c r="FL32" s="698">
        <f t="shared" ref="FL32:FL59" si="541">IF(T32&gt;0,ROUND(O32/1000,5),0)</f>
        <v>0</v>
      </c>
      <c r="FM32" s="699">
        <f t="shared" ref="FM32:FM59" si="542">IF(T32&gt;0,ROUND(N32/T32,5),0)</f>
        <v>0</v>
      </c>
      <c r="FN32" s="700" t="str">
        <f t="shared" ref="FN32:FN59" si="543">IF(FM32&gt;=FL32,"OK","下限本数を下回っています")</f>
        <v>OK</v>
      </c>
      <c r="FP32" s="698">
        <f t="shared" si="105"/>
        <v>0</v>
      </c>
      <c r="FQ32" s="699">
        <f t="shared" si="106"/>
        <v>0</v>
      </c>
      <c r="FR32" s="700" t="str">
        <f t="shared" si="107"/>
        <v>OK</v>
      </c>
    </row>
    <row r="33" spans="1:174" ht="18" customHeight="1" x14ac:dyDescent="0.2">
      <c r="A33" s="76">
        <f t="shared" si="108"/>
        <v>0</v>
      </c>
      <c r="B33" s="77">
        <f t="shared" si="109"/>
        <v>0</v>
      </c>
      <c r="C33" s="236" t="str">
        <f t="shared" si="110"/>
        <v>福島県</v>
      </c>
      <c r="D33" s="47">
        <f t="shared" si="111"/>
        <v>9</v>
      </c>
      <c r="E33" s="56" t="s">
        <v>245</v>
      </c>
      <c r="F33" s="487"/>
      <c r="G33" s="555">
        <f>+G32</f>
        <v>0</v>
      </c>
      <c r="H33" s="536"/>
      <c r="I33" s="542"/>
      <c r="J33" s="543"/>
      <c r="K33" s="542"/>
      <c r="L33" s="64"/>
      <c r="M33" s="531"/>
      <c r="N33" s="67"/>
      <c r="O33" s="71" t="str">
        <f>IF(L33="","",VLOOKUP(L33,リスト!$Q$3:$R$25,2,0))</f>
        <v/>
      </c>
      <c r="P33" s="95"/>
      <c r="Q33" s="126"/>
      <c r="R33" s="102" t="str">
        <f>IF(L33="","",VLOOKUP(L33,リスト!$X$3:$Y$25,2,0))</f>
        <v/>
      </c>
      <c r="S33" s="163">
        <f t="shared" ref="S33" si="544">IF(T33&gt;0,1,0)</f>
        <v>0</v>
      </c>
      <c r="T33" s="144"/>
      <c r="U33" s="113">
        <f t="shared" si="0"/>
        <v>0</v>
      </c>
      <c r="V33" s="109"/>
      <c r="W33" s="116">
        <f t="shared" ref="W33" si="545">+U33+V33</f>
        <v>0</v>
      </c>
      <c r="X33" s="116">
        <f t="shared" ref="X33" si="546">+Y33+Z33</f>
        <v>0</v>
      </c>
      <c r="Y33" s="138">
        <f t="shared" si="1"/>
        <v>0</v>
      </c>
      <c r="Z33" s="140">
        <f t="shared" si="2"/>
        <v>0</v>
      </c>
      <c r="AA33" s="181" t="s">
        <v>216</v>
      </c>
      <c r="AB33" s="163">
        <f t="shared" ref="AB33" si="547">IF(AC33&gt;0,1,0)</f>
        <v>0</v>
      </c>
      <c r="AC33" s="144"/>
      <c r="AD33" s="121"/>
      <c r="AE33" s="138">
        <f t="shared" ref="AE33" si="548">+AF33+AG33</f>
        <v>0</v>
      </c>
      <c r="AF33" s="138">
        <f t="shared" si="3"/>
        <v>0</v>
      </c>
      <c r="AG33" s="140">
        <f t="shared" si="4"/>
        <v>0</v>
      </c>
      <c r="AH33" s="102" t="str">
        <f>IF(AJ33="","",VLOOKUP(L33,リスト!$AA$3:$AB$25,2,0))</f>
        <v/>
      </c>
      <c r="AI33" s="163">
        <f t="shared" ref="AI33" si="549">IF(AJ33&gt;0,1,0)</f>
        <v>0</v>
      </c>
      <c r="AJ33" s="144"/>
      <c r="AK33" s="157">
        <f t="shared" si="422"/>
        <v>0</v>
      </c>
      <c r="AL33" s="121"/>
      <c r="AM33" s="163">
        <f t="shared" ref="AM33" si="550">+AK33+AL33</f>
        <v>0</v>
      </c>
      <c r="AN33" s="113">
        <f t="shared" ref="AN33" si="551">+AO33+AP33</f>
        <v>0</v>
      </c>
      <c r="AO33" s="116">
        <f t="shared" si="6"/>
        <v>0</v>
      </c>
      <c r="AP33" s="174">
        <f t="shared" si="7"/>
        <v>0</v>
      </c>
      <c r="AQ33" s="184" t="s">
        <v>216</v>
      </c>
      <c r="AR33" s="163">
        <f t="shared" ref="AR33" si="552">IF(AS33&gt;0,1,0)</f>
        <v>0</v>
      </c>
      <c r="AS33" s="144"/>
      <c r="AT33" s="121"/>
      <c r="AU33" s="113">
        <f t="shared" ref="AU33" si="553">+AV33+AW33</f>
        <v>0</v>
      </c>
      <c r="AV33" s="116">
        <f t="shared" si="8"/>
        <v>0</v>
      </c>
      <c r="AW33" s="177">
        <f t="shared" si="9"/>
        <v>0</v>
      </c>
      <c r="AX33" s="181" t="s">
        <v>216</v>
      </c>
      <c r="AY33" s="163">
        <f t="shared" ref="AY33" si="554">IF(AZ33&gt;0,1,0)</f>
        <v>0</v>
      </c>
      <c r="AZ33" s="144"/>
      <c r="BA33" s="121"/>
      <c r="BB33" s="113">
        <f t="shared" ref="BB33" si="555">+BC33+BD33</f>
        <v>0</v>
      </c>
      <c r="BC33" s="116">
        <f t="shared" si="10"/>
        <v>0</v>
      </c>
      <c r="BD33" s="174">
        <f t="shared" si="11"/>
        <v>0</v>
      </c>
      <c r="BE33" s="181" t="s">
        <v>216</v>
      </c>
      <c r="BF33" s="163">
        <f t="shared" ref="BF33" si="556">IF(BG33&gt;0,1,0)</f>
        <v>0</v>
      </c>
      <c r="BG33" s="144"/>
      <c r="BH33" s="121"/>
      <c r="BI33" s="113">
        <f t="shared" ref="BI33" si="557">+BJ33+BK33</f>
        <v>0</v>
      </c>
      <c r="BJ33" s="116">
        <f t="shared" si="12"/>
        <v>0</v>
      </c>
      <c r="BK33" s="177">
        <f t="shared" si="13"/>
        <v>0</v>
      </c>
      <c r="BL33" s="181" t="s">
        <v>216</v>
      </c>
      <c r="BM33" s="163">
        <f t="shared" ref="BM33" si="558">IF(BN33&gt;0,1,0)</f>
        <v>0</v>
      </c>
      <c r="BN33" s="144"/>
      <c r="BO33" s="121"/>
      <c r="BP33" s="113">
        <f t="shared" ref="BP33" si="559">+BQ33+BR33</f>
        <v>0</v>
      </c>
      <c r="BQ33" s="116">
        <f t="shared" si="14"/>
        <v>0</v>
      </c>
      <c r="BR33" s="177">
        <f t="shared" si="15"/>
        <v>0</v>
      </c>
      <c r="BS33" s="102">
        <f t="shared" si="423"/>
        <v>0</v>
      </c>
      <c r="BT33" s="113">
        <f t="shared" si="424"/>
        <v>0</v>
      </c>
      <c r="BU33" s="113">
        <f t="shared" si="425"/>
        <v>0</v>
      </c>
      <c r="BV33" s="116">
        <f t="shared" si="426"/>
        <v>0</v>
      </c>
      <c r="BW33" s="113">
        <f t="shared" si="427"/>
        <v>0</v>
      </c>
      <c r="BX33" s="189">
        <f t="shared" si="428"/>
        <v>0</v>
      </c>
      <c r="BY33" s="102" t="str">
        <f>IF(CA33="","",VLOOKUP(L33,リスト!$AD$3:$AE$25,2,0))</f>
        <v/>
      </c>
      <c r="BZ33" s="105">
        <f t="shared" ref="BZ33" si="560">IF(CA33&gt;0,1,0)</f>
        <v>0</v>
      </c>
      <c r="CA33" s="144"/>
      <c r="CB33" s="113">
        <f t="shared" si="17"/>
        <v>0</v>
      </c>
      <c r="CC33" s="121"/>
      <c r="CD33" s="163">
        <f t="shared" ref="CD33" si="561">+CB33+CC33</f>
        <v>0</v>
      </c>
      <c r="CE33" s="113">
        <f t="shared" ref="CE33" si="562">+CF33+CG33</f>
        <v>0</v>
      </c>
      <c r="CF33" s="116">
        <f t="shared" si="18"/>
        <v>0</v>
      </c>
      <c r="CG33" s="177">
        <f t="shared" si="19"/>
        <v>0</v>
      </c>
      <c r="CH33" s="181" t="s">
        <v>216</v>
      </c>
      <c r="CI33" s="105">
        <f t="shared" ref="CI33" si="563">IF(CJ33&gt;0,1,0)</f>
        <v>0</v>
      </c>
      <c r="CJ33" s="144"/>
      <c r="CK33" s="121"/>
      <c r="CL33" s="113">
        <f t="shared" ref="CL33" si="564">+CM33+CN33</f>
        <v>0</v>
      </c>
      <c r="CM33" s="116">
        <f t="shared" si="20"/>
        <v>0</v>
      </c>
      <c r="CN33" s="174">
        <f t="shared" si="21"/>
        <v>0</v>
      </c>
      <c r="CO33" s="181" t="s">
        <v>216</v>
      </c>
      <c r="CP33" s="105">
        <f t="shared" ref="CP33" si="565">IF(CQ33&gt;0,1,0)</f>
        <v>0</v>
      </c>
      <c r="CQ33" s="144"/>
      <c r="CR33" s="121"/>
      <c r="CS33" s="113">
        <f t="shared" ref="CS33" si="566">+CT33+CU33</f>
        <v>0</v>
      </c>
      <c r="CT33" s="116">
        <f t="shared" si="22"/>
        <v>0</v>
      </c>
      <c r="CU33" s="174">
        <f t="shared" si="23"/>
        <v>0</v>
      </c>
      <c r="CV33" s="181" t="s">
        <v>216</v>
      </c>
      <c r="CW33" s="105">
        <f t="shared" ref="CW33" si="567">IF(CX33&gt;0,1,0)</f>
        <v>0</v>
      </c>
      <c r="CX33" s="144"/>
      <c r="CY33" s="121"/>
      <c r="CZ33" s="113">
        <f t="shared" ref="CZ33" si="568">+DA33+DB33</f>
        <v>0</v>
      </c>
      <c r="DA33" s="116">
        <f t="shared" si="24"/>
        <v>0</v>
      </c>
      <c r="DB33" s="174">
        <f t="shared" si="25"/>
        <v>0</v>
      </c>
      <c r="DC33" s="181" t="s">
        <v>216</v>
      </c>
      <c r="DD33" s="105">
        <f t="shared" ref="DD33" si="569">IF(DE33&gt;0,1,0)</f>
        <v>0</v>
      </c>
      <c r="DE33" s="144"/>
      <c r="DF33" s="121"/>
      <c r="DG33" s="113">
        <f t="shared" ref="DG33" si="570">+DH33+DI33</f>
        <v>0</v>
      </c>
      <c r="DH33" s="116">
        <f t="shared" si="26"/>
        <v>0</v>
      </c>
      <c r="DI33" s="177">
        <f t="shared" si="27"/>
        <v>0</v>
      </c>
      <c r="DJ33" s="102">
        <f t="shared" si="429"/>
        <v>0</v>
      </c>
      <c r="DK33" s="116">
        <f t="shared" si="430"/>
        <v>0</v>
      </c>
      <c r="DL33" s="116">
        <f t="shared" si="431"/>
        <v>0</v>
      </c>
      <c r="DM33" s="116">
        <f t="shared" ref="DM33" si="571">+DN33+DO33</f>
        <v>0</v>
      </c>
      <c r="DN33" s="116">
        <f t="shared" si="432"/>
        <v>0</v>
      </c>
      <c r="DO33" s="177">
        <f t="shared" si="433"/>
        <v>0</v>
      </c>
      <c r="DP33" s="194">
        <f t="shared" si="434"/>
        <v>0</v>
      </c>
      <c r="DQ33" s="177">
        <f t="shared" si="435"/>
        <v>0</v>
      </c>
      <c r="DR33" s="116">
        <f t="shared" si="83"/>
        <v>0</v>
      </c>
      <c r="DS33" s="116">
        <f t="shared" ref="DS33" si="572">+DT33+DU33</f>
        <v>0</v>
      </c>
      <c r="DT33" s="113">
        <f t="shared" si="436"/>
        <v>0</v>
      </c>
      <c r="DU33" s="189">
        <f t="shared" si="437"/>
        <v>0</v>
      </c>
      <c r="DV33" s="102">
        <f t="shared" si="438"/>
        <v>0</v>
      </c>
      <c r="DW33" s="116">
        <f t="shared" si="35"/>
        <v>0</v>
      </c>
      <c r="DX33" s="116">
        <f t="shared" si="36"/>
        <v>0</v>
      </c>
      <c r="DY33" s="116">
        <f t="shared" ref="DY33" si="573">ROUND(DV33*DX33,0)</f>
        <v>0</v>
      </c>
      <c r="DZ33" s="116">
        <f t="shared" ref="DZ33" si="574">+EA33+EB33</f>
        <v>0</v>
      </c>
      <c r="EA33" s="116">
        <f t="shared" si="37"/>
        <v>0</v>
      </c>
      <c r="EB33" s="174">
        <f t="shared" si="38"/>
        <v>0</v>
      </c>
      <c r="EC33" s="194">
        <f t="shared" ref="EC33" si="575">SUM(DR33,DY33)</f>
        <v>0</v>
      </c>
      <c r="ED33" s="116">
        <f t="shared" ref="ED33" si="576">+EE33+EF33</f>
        <v>0</v>
      </c>
      <c r="EE33" s="116">
        <f t="shared" ref="EE33" si="577">SUM(DT33,EA33)</f>
        <v>0</v>
      </c>
      <c r="EF33" s="189">
        <f t="shared" ref="EF33" si="578">SUM(DU33,EB33)</f>
        <v>0</v>
      </c>
      <c r="EG33" s="129">
        <f t="shared" si="439"/>
        <v>0</v>
      </c>
      <c r="EH33" s="133">
        <f t="shared" si="440"/>
        <v>0</v>
      </c>
      <c r="EI33" s="148">
        <f t="shared" si="441"/>
        <v>0</v>
      </c>
      <c r="EJ33" s="153">
        <f t="shared" ref="EJ33" si="579">INT(EI33/2)</f>
        <v>0</v>
      </c>
      <c r="EK33" s="167">
        <f t="shared" si="442"/>
        <v>0</v>
      </c>
      <c r="EL33" s="171">
        <f t="shared" si="443"/>
        <v>0</v>
      </c>
      <c r="EM33" s="167">
        <f t="shared" si="444"/>
        <v>0</v>
      </c>
      <c r="EN33" s="171">
        <f t="shared" ref="EN33" si="580">INT(EM33/2)</f>
        <v>0</v>
      </c>
      <c r="EO33" s="148">
        <f t="shared" si="45"/>
        <v>0</v>
      </c>
      <c r="EP33" s="153">
        <f t="shared" ref="EP33" si="581">INT(EO33/2)</f>
        <v>0</v>
      </c>
      <c r="EQ33" s="167">
        <f t="shared" si="46"/>
        <v>0</v>
      </c>
      <c r="ER33" s="171">
        <f t="shared" ref="ER33" si="582">INT(EQ33/2)</f>
        <v>0</v>
      </c>
      <c r="ES33" s="148">
        <f t="shared" si="47"/>
        <v>0</v>
      </c>
      <c r="ET33" s="153">
        <f t="shared" ref="ET33" si="583">INT(ES33/2)</f>
        <v>0</v>
      </c>
      <c r="EU33" s="167">
        <f t="shared" si="445"/>
        <v>0</v>
      </c>
      <c r="EV33" s="171">
        <f t="shared" si="446"/>
        <v>0</v>
      </c>
      <c r="EW33" s="148">
        <f t="shared" si="50"/>
        <v>0</v>
      </c>
      <c r="EX33" s="153">
        <f t="shared" ref="EX33" si="584">INT(EW33/2)</f>
        <v>0</v>
      </c>
      <c r="EY33" s="167">
        <f t="shared" si="51"/>
        <v>0</v>
      </c>
      <c r="EZ33" s="171">
        <f t="shared" ref="EZ33" si="585">INT(EY33/2)</f>
        <v>0</v>
      </c>
      <c r="FA33" s="148">
        <f t="shared" si="52"/>
        <v>0</v>
      </c>
      <c r="FB33" s="171">
        <f t="shared" ref="FB33" si="586">INT(FA33/2)</f>
        <v>0</v>
      </c>
      <c r="FC33" s="148">
        <f t="shared" si="53"/>
        <v>0</v>
      </c>
      <c r="FD33" s="171">
        <f t="shared" ref="FD33" si="587">INT(FC33/2)</f>
        <v>0</v>
      </c>
      <c r="FE33" s="167">
        <f t="shared" ref="FE33" si="588">SUM(EG33,EI33,EK33,EM33,EO33,EQ33,ES33,EU33,EW33,EY33,FA33,FC33)</f>
        <v>0</v>
      </c>
      <c r="FF33" s="171">
        <f t="shared" ref="FF33" si="589">SUM(EH33,EJ33,EL33,EN33,EP33,ER33,ET33,EV33,EX33,EZ33,FB33,FD33)</f>
        <v>0</v>
      </c>
      <c r="FG33" s="148">
        <f t="shared" si="54"/>
        <v>0</v>
      </c>
      <c r="FH33" s="199">
        <f t="shared" ref="FH33" si="590">+FG33</f>
        <v>0</v>
      </c>
      <c r="FI33" s="95"/>
      <c r="FJ33" s="708">
        <f>+FJ32</f>
        <v>0</v>
      </c>
      <c r="FK33" s="38"/>
      <c r="FL33" s="692">
        <f t="shared" si="541"/>
        <v>0</v>
      </c>
      <c r="FM33" s="693">
        <f t="shared" si="542"/>
        <v>0</v>
      </c>
      <c r="FN33" s="694" t="str">
        <f t="shared" si="543"/>
        <v>OK</v>
      </c>
      <c r="FP33" s="692">
        <f t="shared" si="105"/>
        <v>0</v>
      </c>
      <c r="FQ33" s="693">
        <f t="shared" si="106"/>
        <v>0</v>
      </c>
      <c r="FR33" s="694" t="str">
        <f t="shared" si="107"/>
        <v>OK</v>
      </c>
    </row>
    <row r="34" spans="1:174" ht="18" customHeight="1" x14ac:dyDescent="0.2">
      <c r="A34" s="74">
        <f t="shared" si="108"/>
        <v>0</v>
      </c>
      <c r="B34" s="75">
        <f t="shared" si="109"/>
        <v>0</v>
      </c>
      <c r="C34" s="235" t="str">
        <f t="shared" si="110"/>
        <v>福島県</v>
      </c>
      <c r="D34" s="58">
        <f t="shared" si="111"/>
        <v>10</v>
      </c>
      <c r="E34" s="49" t="s">
        <v>244</v>
      </c>
      <c r="F34" s="486">
        <f>IF(F35=" "," ",+F35)</f>
        <v>0</v>
      </c>
      <c r="G34" s="554"/>
      <c r="H34" s="537"/>
      <c r="I34" s="544"/>
      <c r="J34" s="545"/>
      <c r="K34" s="544"/>
      <c r="L34" s="229"/>
      <c r="M34" s="532"/>
      <c r="N34" s="66"/>
      <c r="O34" s="70" t="str">
        <f>IF(L34="","",VLOOKUP(L34,リスト!$Q$3:$R$25,2,0))</f>
        <v/>
      </c>
      <c r="P34" s="202"/>
      <c r="Q34" s="230"/>
      <c r="R34" s="154" t="str">
        <f>IF(L34="","",VLOOKUP(L34,リスト!$X$3:$Y$25,2,0))</f>
        <v/>
      </c>
      <c r="S34" s="162">
        <f>IF(T34&gt;0,1,0)</f>
        <v>0</v>
      </c>
      <c r="T34" s="143"/>
      <c r="U34" s="112">
        <f t="shared" si="0"/>
        <v>0</v>
      </c>
      <c r="V34" s="108"/>
      <c r="W34" s="115">
        <f>+U34+V34</f>
        <v>0</v>
      </c>
      <c r="X34" s="115">
        <f>+Y34+Z34</f>
        <v>0</v>
      </c>
      <c r="Y34" s="137">
        <f t="shared" si="1"/>
        <v>0</v>
      </c>
      <c r="Z34" s="139">
        <f t="shared" si="2"/>
        <v>0</v>
      </c>
      <c r="AA34" s="180" t="s">
        <v>216</v>
      </c>
      <c r="AB34" s="162">
        <f>IF(AC34&gt;0,1,0)</f>
        <v>0</v>
      </c>
      <c r="AC34" s="143"/>
      <c r="AD34" s="120"/>
      <c r="AE34" s="137">
        <f>+AF34+AG34</f>
        <v>0</v>
      </c>
      <c r="AF34" s="137">
        <f t="shared" si="3"/>
        <v>0</v>
      </c>
      <c r="AG34" s="139">
        <f t="shared" si="4"/>
        <v>0</v>
      </c>
      <c r="AH34" s="101" t="str">
        <f>IF(AJ34="","",VLOOKUP(L34,リスト!$AA$3:$AB$25,2,0))</f>
        <v/>
      </c>
      <c r="AI34" s="162">
        <f>IF(AJ34&gt;0,1,0)</f>
        <v>0</v>
      </c>
      <c r="AJ34" s="143"/>
      <c r="AK34" s="156">
        <f t="shared" si="422"/>
        <v>0</v>
      </c>
      <c r="AL34" s="120"/>
      <c r="AM34" s="162">
        <f>+AK34+AL34</f>
        <v>0</v>
      </c>
      <c r="AN34" s="112">
        <f>+AO34+AP34</f>
        <v>0</v>
      </c>
      <c r="AO34" s="115">
        <f t="shared" si="6"/>
        <v>0</v>
      </c>
      <c r="AP34" s="173">
        <f t="shared" si="7"/>
        <v>0</v>
      </c>
      <c r="AQ34" s="183" t="s">
        <v>216</v>
      </c>
      <c r="AR34" s="162">
        <f>IF(AS34&gt;0,1,0)</f>
        <v>0</v>
      </c>
      <c r="AS34" s="143"/>
      <c r="AT34" s="120"/>
      <c r="AU34" s="112">
        <f>+AV34+AW34</f>
        <v>0</v>
      </c>
      <c r="AV34" s="115">
        <f t="shared" si="8"/>
        <v>0</v>
      </c>
      <c r="AW34" s="176">
        <f t="shared" si="9"/>
        <v>0</v>
      </c>
      <c r="AX34" s="180" t="s">
        <v>216</v>
      </c>
      <c r="AY34" s="162">
        <f>IF(AZ34&gt;0,1,0)</f>
        <v>0</v>
      </c>
      <c r="AZ34" s="143"/>
      <c r="BA34" s="120"/>
      <c r="BB34" s="112">
        <f>+BC34+BD34</f>
        <v>0</v>
      </c>
      <c r="BC34" s="115">
        <f t="shared" si="10"/>
        <v>0</v>
      </c>
      <c r="BD34" s="173">
        <f t="shared" si="11"/>
        <v>0</v>
      </c>
      <c r="BE34" s="180" t="s">
        <v>216</v>
      </c>
      <c r="BF34" s="162">
        <f>IF(BG34&gt;0,1,0)</f>
        <v>0</v>
      </c>
      <c r="BG34" s="143"/>
      <c r="BH34" s="120"/>
      <c r="BI34" s="112">
        <f>+BJ34+BK34</f>
        <v>0</v>
      </c>
      <c r="BJ34" s="115">
        <f t="shared" si="12"/>
        <v>0</v>
      </c>
      <c r="BK34" s="176">
        <f t="shared" si="13"/>
        <v>0</v>
      </c>
      <c r="BL34" s="180" t="s">
        <v>216</v>
      </c>
      <c r="BM34" s="162">
        <f>IF(BN34&gt;0,1,0)</f>
        <v>0</v>
      </c>
      <c r="BN34" s="143"/>
      <c r="BO34" s="120"/>
      <c r="BP34" s="112">
        <f>+BQ34+BR34</f>
        <v>0</v>
      </c>
      <c r="BQ34" s="115">
        <f t="shared" si="14"/>
        <v>0</v>
      </c>
      <c r="BR34" s="176">
        <f t="shared" si="15"/>
        <v>0</v>
      </c>
      <c r="BS34" s="101">
        <f t="shared" si="423"/>
        <v>0</v>
      </c>
      <c r="BT34" s="112">
        <f t="shared" si="424"/>
        <v>0</v>
      </c>
      <c r="BU34" s="112">
        <f t="shared" si="425"/>
        <v>0</v>
      </c>
      <c r="BV34" s="115">
        <f t="shared" si="426"/>
        <v>0</v>
      </c>
      <c r="BW34" s="112">
        <f t="shared" si="427"/>
        <v>0</v>
      </c>
      <c r="BX34" s="188">
        <f t="shared" si="428"/>
        <v>0</v>
      </c>
      <c r="BY34" s="101" t="str">
        <f>IF(CA34="","",VLOOKUP(L34,リスト!$AD$3:$AE$25,2,0))</f>
        <v/>
      </c>
      <c r="BZ34" s="192">
        <f>IF(CA34&gt;0,1,0)</f>
        <v>0</v>
      </c>
      <c r="CA34" s="143"/>
      <c r="CB34" s="112">
        <f t="shared" si="17"/>
        <v>0</v>
      </c>
      <c r="CC34" s="120"/>
      <c r="CD34" s="162">
        <f>+CB34+CC34</f>
        <v>0</v>
      </c>
      <c r="CE34" s="112">
        <f>+CF34+CG34</f>
        <v>0</v>
      </c>
      <c r="CF34" s="115">
        <f t="shared" si="18"/>
        <v>0</v>
      </c>
      <c r="CG34" s="173">
        <f t="shared" si="19"/>
        <v>0</v>
      </c>
      <c r="CH34" s="180" t="s">
        <v>216</v>
      </c>
      <c r="CI34" s="192">
        <f>IF(CJ34&gt;0,1,0)</f>
        <v>0</v>
      </c>
      <c r="CJ34" s="143"/>
      <c r="CK34" s="120"/>
      <c r="CL34" s="112">
        <f>+CM34+CN34</f>
        <v>0</v>
      </c>
      <c r="CM34" s="115">
        <f t="shared" si="20"/>
        <v>0</v>
      </c>
      <c r="CN34" s="173">
        <f t="shared" si="21"/>
        <v>0</v>
      </c>
      <c r="CO34" s="180" t="s">
        <v>216</v>
      </c>
      <c r="CP34" s="192">
        <f>IF(CQ34&gt;0,1,0)</f>
        <v>0</v>
      </c>
      <c r="CQ34" s="143"/>
      <c r="CR34" s="120"/>
      <c r="CS34" s="112">
        <f>+CT34+CU34</f>
        <v>0</v>
      </c>
      <c r="CT34" s="115">
        <f t="shared" si="22"/>
        <v>0</v>
      </c>
      <c r="CU34" s="173">
        <f t="shared" si="23"/>
        <v>0</v>
      </c>
      <c r="CV34" s="180" t="s">
        <v>216</v>
      </c>
      <c r="CW34" s="192">
        <f>IF(CX34&gt;0,1,0)</f>
        <v>0</v>
      </c>
      <c r="CX34" s="143"/>
      <c r="CY34" s="120"/>
      <c r="CZ34" s="112">
        <f>+DA34+DB34</f>
        <v>0</v>
      </c>
      <c r="DA34" s="115">
        <f t="shared" si="24"/>
        <v>0</v>
      </c>
      <c r="DB34" s="173">
        <f t="shared" si="25"/>
        <v>0</v>
      </c>
      <c r="DC34" s="180" t="s">
        <v>216</v>
      </c>
      <c r="DD34" s="192">
        <f>IF(DE34&gt;0,1,0)</f>
        <v>0</v>
      </c>
      <c r="DE34" s="143"/>
      <c r="DF34" s="120"/>
      <c r="DG34" s="112">
        <f>+DH34+DI34</f>
        <v>0</v>
      </c>
      <c r="DH34" s="115">
        <f t="shared" si="26"/>
        <v>0</v>
      </c>
      <c r="DI34" s="176">
        <f t="shared" si="27"/>
        <v>0</v>
      </c>
      <c r="DJ34" s="101">
        <f t="shared" si="429"/>
        <v>0</v>
      </c>
      <c r="DK34" s="115">
        <f t="shared" si="430"/>
        <v>0</v>
      </c>
      <c r="DL34" s="115">
        <f t="shared" si="431"/>
        <v>0</v>
      </c>
      <c r="DM34" s="115">
        <f>+DN34+DO34</f>
        <v>0</v>
      </c>
      <c r="DN34" s="115">
        <f t="shared" si="432"/>
        <v>0</v>
      </c>
      <c r="DO34" s="176">
        <f t="shared" si="433"/>
        <v>0</v>
      </c>
      <c r="DP34" s="193">
        <f t="shared" si="434"/>
        <v>0</v>
      </c>
      <c r="DQ34" s="176">
        <f t="shared" si="435"/>
        <v>0</v>
      </c>
      <c r="DR34" s="115">
        <f t="shared" si="83"/>
        <v>0</v>
      </c>
      <c r="DS34" s="115">
        <f>+DT34+DU34</f>
        <v>0</v>
      </c>
      <c r="DT34" s="112">
        <f t="shared" si="436"/>
        <v>0</v>
      </c>
      <c r="DU34" s="188">
        <f t="shared" si="437"/>
        <v>0</v>
      </c>
      <c r="DV34" s="101">
        <f t="shared" si="438"/>
        <v>0</v>
      </c>
      <c r="DW34" s="115">
        <f t="shared" si="35"/>
        <v>0</v>
      </c>
      <c r="DX34" s="115">
        <f t="shared" si="36"/>
        <v>0</v>
      </c>
      <c r="DY34" s="115">
        <f>ROUND(DV34*DX34,0)</f>
        <v>0</v>
      </c>
      <c r="DZ34" s="115">
        <f>+EA34+EB34</f>
        <v>0</v>
      </c>
      <c r="EA34" s="115">
        <f t="shared" si="37"/>
        <v>0</v>
      </c>
      <c r="EB34" s="173">
        <f t="shared" si="38"/>
        <v>0</v>
      </c>
      <c r="EC34" s="193">
        <f>SUM(DR34,DY34)</f>
        <v>0</v>
      </c>
      <c r="ED34" s="115">
        <f>+EE34+EF34</f>
        <v>0</v>
      </c>
      <c r="EE34" s="115">
        <f>SUM(DT34,EA34)</f>
        <v>0</v>
      </c>
      <c r="EF34" s="188">
        <f>SUM(DU34,EB34)</f>
        <v>0</v>
      </c>
      <c r="EG34" s="128">
        <f t="shared" si="439"/>
        <v>0</v>
      </c>
      <c r="EH34" s="132">
        <f t="shared" si="440"/>
        <v>0</v>
      </c>
      <c r="EI34" s="147">
        <f t="shared" si="441"/>
        <v>0</v>
      </c>
      <c r="EJ34" s="152">
        <f>INT(EI34/2)</f>
        <v>0</v>
      </c>
      <c r="EK34" s="166">
        <f t="shared" si="442"/>
        <v>0</v>
      </c>
      <c r="EL34" s="170">
        <f t="shared" si="443"/>
        <v>0</v>
      </c>
      <c r="EM34" s="166">
        <f t="shared" si="444"/>
        <v>0</v>
      </c>
      <c r="EN34" s="170">
        <f>INT(EM34/2)</f>
        <v>0</v>
      </c>
      <c r="EO34" s="147">
        <f t="shared" si="45"/>
        <v>0</v>
      </c>
      <c r="EP34" s="170">
        <f>INT(EO34/2)</f>
        <v>0</v>
      </c>
      <c r="EQ34" s="166">
        <f t="shared" si="46"/>
        <v>0</v>
      </c>
      <c r="ER34" s="170">
        <f>INT(EQ34/2)</f>
        <v>0</v>
      </c>
      <c r="ES34" s="147">
        <f t="shared" si="47"/>
        <v>0</v>
      </c>
      <c r="ET34" s="152">
        <f>INT(ES34/2)</f>
        <v>0</v>
      </c>
      <c r="EU34" s="166">
        <f t="shared" si="445"/>
        <v>0</v>
      </c>
      <c r="EV34" s="170">
        <f t="shared" si="446"/>
        <v>0</v>
      </c>
      <c r="EW34" s="147">
        <f t="shared" si="50"/>
        <v>0</v>
      </c>
      <c r="EX34" s="152">
        <f>INT(EW34/2)</f>
        <v>0</v>
      </c>
      <c r="EY34" s="166">
        <f t="shared" si="51"/>
        <v>0</v>
      </c>
      <c r="EZ34" s="170">
        <f>INT(EY34/2)</f>
        <v>0</v>
      </c>
      <c r="FA34" s="147">
        <f t="shared" si="52"/>
        <v>0</v>
      </c>
      <c r="FB34" s="170">
        <f>INT(FA34/2)</f>
        <v>0</v>
      </c>
      <c r="FC34" s="147">
        <f t="shared" si="53"/>
        <v>0</v>
      </c>
      <c r="FD34" s="170">
        <f>INT(FC34/2)</f>
        <v>0</v>
      </c>
      <c r="FE34" s="166">
        <f>SUM(EG34,EI34,EK34,EM34,EO34,EQ34,ES34,EU34,EW34,EY34,FA34,FC34)</f>
        <v>0</v>
      </c>
      <c r="FF34" s="170">
        <f>SUM(EH34,EJ34,EL34,EN34,EP34,ER34,ET34,EV34,EX34,EZ34,FB34,FD34)</f>
        <v>0</v>
      </c>
      <c r="FG34" s="147">
        <f t="shared" si="54"/>
        <v>0</v>
      </c>
      <c r="FH34" s="198">
        <f>+FG34</f>
        <v>0</v>
      </c>
      <c r="FI34" s="201"/>
      <c r="FJ34" s="708">
        <f>+FJ32</f>
        <v>0</v>
      </c>
      <c r="FK34" s="38"/>
      <c r="FL34" s="701">
        <f t="shared" si="541"/>
        <v>0</v>
      </c>
      <c r="FM34" s="688">
        <f t="shared" si="542"/>
        <v>0</v>
      </c>
      <c r="FN34" s="702" t="str">
        <f t="shared" si="543"/>
        <v>OK</v>
      </c>
      <c r="FP34" s="701">
        <f t="shared" si="105"/>
        <v>0</v>
      </c>
      <c r="FQ34" s="688">
        <f t="shared" si="106"/>
        <v>0</v>
      </c>
      <c r="FR34" s="702" t="str">
        <f t="shared" si="107"/>
        <v>OK</v>
      </c>
    </row>
    <row r="35" spans="1:174" ht="18" customHeight="1" x14ac:dyDescent="0.2">
      <c r="A35" s="76">
        <f t="shared" si="108"/>
        <v>0</v>
      </c>
      <c r="B35" s="77">
        <f t="shared" si="109"/>
        <v>0</v>
      </c>
      <c r="C35" s="236" t="str">
        <f t="shared" si="110"/>
        <v>福島県</v>
      </c>
      <c r="D35" s="47">
        <f t="shared" si="111"/>
        <v>10</v>
      </c>
      <c r="E35" s="56" t="s">
        <v>245</v>
      </c>
      <c r="F35" s="487"/>
      <c r="G35" s="555">
        <f>+G34</f>
        <v>0</v>
      </c>
      <c r="H35" s="536"/>
      <c r="I35" s="542"/>
      <c r="J35" s="543"/>
      <c r="K35" s="542"/>
      <c r="L35" s="64"/>
      <c r="M35" s="531"/>
      <c r="N35" s="67"/>
      <c r="O35" s="71" t="str">
        <f>IF(L35="","",VLOOKUP(L35,リスト!$Q$3:$R$25,2,0))</f>
        <v/>
      </c>
      <c r="P35" s="95"/>
      <c r="Q35" s="124"/>
      <c r="R35" s="102" t="str">
        <f>IF(L35="","",VLOOKUP(L35,リスト!$X$3:$Y$25,2,0))</f>
        <v/>
      </c>
      <c r="S35" s="163">
        <f t="shared" ref="S35" si="591">IF(T35&gt;0,1,0)</f>
        <v>0</v>
      </c>
      <c r="T35" s="144"/>
      <c r="U35" s="113">
        <f t="shared" si="0"/>
        <v>0</v>
      </c>
      <c r="V35" s="109"/>
      <c r="W35" s="116">
        <f t="shared" ref="W35" si="592">+U35+V35</f>
        <v>0</v>
      </c>
      <c r="X35" s="116">
        <f t="shared" ref="X35" si="593">+Y35+Z35</f>
        <v>0</v>
      </c>
      <c r="Y35" s="138">
        <f t="shared" si="1"/>
        <v>0</v>
      </c>
      <c r="Z35" s="140">
        <f t="shared" si="2"/>
        <v>0</v>
      </c>
      <c r="AA35" s="181" t="s">
        <v>216</v>
      </c>
      <c r="AB35" s="163">
        <f t="shared" ref="AB35" si="594">IF(AC35&gt;0,1,0)</f>
        <v>0</v>
      </c>
      <c r="AC35" s="144"/>
      <c r="AD35" s="121"/>
      <c r="AE35" s="138">
        <f t="shared" ref="AE35" si="595">+AF35+AG35</f>
        <v>0</v>
      </c>
      <c r="AF35" s="138">
        <f t="shared" si="3"/>
        <v>0</v>
      </c>
      <c r="AG35" s="140">
        <f t="shared" si="4"/>
        <v>0</v>
      </c>
      <c r="AH35" s="102" t="str">
        <f>IF(AJ35="","",VLOOKUP(L35,リスト!$AA$3:$AB$25,2,0))</f>
        <v/>
      </c>
      <c r="AI35" s="163">
        <f t="shared" ref="AI35" si="596">IF(AJ35&gt;0,1,0)</f>
        <v>0</v>
      </c>
      <c r="AJ35" s="144"/>
      <c r="AK35" s="157">
        <f t="shared" si="422"/>
        <v>0</v>
      </c>
      <c r="AL35" s="121"/>
      <c r="AM35" s="163">
        <f t="shared" ref="AM35" si="597">+AK35+AL35</f>
        <v>0</v>
      </c>
      <c r="AN35" s="113">
        <f t="shared" ref="AN35" si="598">+AO35+AP35</f>
        <v>0</v>
      </c>
      <c r="AO35" s="116">
        <f t="shared" si="6"/>
        <v>0</v>
      </c>
      <c r="AP35" s="174">
        <f t="shared" si="7"/>
        <v>0</v>
      </c>
      <c r="AQ35" s="184" t="s">
        <v>216</v>
      </c>
      <c r="AR35" s="163">
        <f t="shared" ref="AR35" si="599">IF(AS35&gt;0,1,0)</f>
        <v>0</v>
      </c>
      <c r="AS35" s="144"/>
      <c r="AT35" s="121"/>
      <c r="AU35" s="113">
        <f t="shared" ref="AU35" si="600">+AV35+AW35</f>
        <v>0</v>
      </c>
      <c r="AV35" s="116">
        <f t="shared" si="8"/>
        <v>0</v>
      </c>
      <c r="AW35" s="177">
        <f t="shared" si="9"/>
        <v>0</v>
      </c>
      <c r="AX35" s="181" t="s">
        <v>216</v>
      </c>
      <c r="AY35" s="163">
        <f t="shared" ref="AY35" si="601">IF(AZ35&gt;0,1,0)</f>
        <v>0</v>
      </c>
      <c r="AZ35" s="144"/>
      <c r="BA35" s="121"/>
      <c r="BB35" s="113">
        <f t="shared" ref="BB35" si="602">+BC35+BD35</f>
        <v>0</v>
      </c>
      <c r="BC35" s="116">
        <f t="shared" si="10"/>
        <v>0</v>
      </c>
      <c r="BD35" s="174">
        <f t="shared" si="11"/>
        <v>0</v>
      </c>
      <c r="BE35" s="181" t="s">
        <v>216</v>
      </c>
      <c r="BF35" s="163">
        <f t="shared" ref="BF35" si="603">IF(BG35&gt;0,1,0)</f>
        <v>0</v>
      </c>
      <c r="BG35" s="144"/>
      <c r="BH35" s="121"/>
      <c r="BI35" s="113">
        <f t="shared" ref="BI35" si="604">+BJ35+BK35</f>
        <v>0</v>
      </c>
      <c r="BJ35" s="116">
        <f t="shared" si="12"/>
        <v>0</v>
      </c>
      <c r="BK35" s="177">
        <f t="shared" si="13"/>
        <v>0</v>
      </c>
      <c r="BL35" s="181" t="s">
        <v>216</v>
      </c>
      <c r="BM35" s="163">
        <f t="shared" ref="BM35" si="605">IF(BN35&gt;0,1,0)</f>
        <v>0</v>
      </c>
      <c r="BN35" s="144"/>
      <c r="BO35" s="121"/>
      <c r="BP35" s="113">
        <f t="shared" ref="BP35" si="606">+BQ35+BR35</f>
        <v>0</v>
      </c>
      <c r="BQ35" s="116">
        <f t="shared" si="14"/>
        <v>0</v>
      </c>
      <c r="BR35" s="177">
        <f t="shared" si="15"/>
        <v>0</v>
      </c>
      <c r="BS35" s="102">
        <f t="shared" si="423"/>
        <v>0</v>
      </c>
      <c r="BT35" s="113">
        <f t="shared" si="424"/>
        <v>0</v>
      </c>
      <c r="BU35" s="113">
        <f t="shared" si="425"/>
        <v>0</v>
      </c>
      <c r="BV35" s="116">
        <f t="shared" si="426"/>
        <v>0</v>
      </c>
      <c r="BW35" s="113">
        <f t="shared" si="427"/>
        <v>0</v>
      </c>
      <c r="BX35" s="189">
        <f t="shared" si="428"/>
        <v>0</v>
      </c>
      <c r="BY35" s="102" t="str">
        <f>IF(CA35="","",VLOOKUP(L35,リスト!$AD$3:$AE$25,2,0))</f>
        <v/>
      </c>
      <c r="BZ35" s="105">
        <f t="shared" ref="BZ35" si="607">IF(CA35&gt;0,1,0)</f>
        <v>0</v>
      </c>
      <c r="CA35" s="144"/>
      <c r="CB35" s="113">
        <f t="shared" si="17"/>
        <v>0</v>
      </c>
      <c r="CC35" s="121"/>
      <c r="CD35" s="163">
        <f t="shared" ref="CD35" si="608">+CB35+CC35</f>
        <v>0</v>
      </c>
      <c r="CE35" s="113">
        <f t="shared" ref="CE35" si="609">+CF35+CG35</f>
        <v>0</v>
      </c>
      <c r="CF35" s="116">
        <f t="shared" si="18"/>
        <v>0</v>
      </c>
      <c r="CG35" s="177">
        <f t="shared" si="19"/>
        <v>0</v>
      </c>
      <c r="CH35" s="181" t="s">
        <v>216</v>
      </c>
      <c r="CI35" s="105">
        <f t="shared" ref="CI35" si="610">IF(CJ35&gt;0,1,0)</f>
        <v>0</v>
      </c>
      <c r="CJ35" s="144"/>
      <c r="CK35" s="121"/>
      <c r="CL35" s="113">
        <f t="shared" ref="CL35" si="611">+CM35+CN35</f>
        <v>0</v>
      </c>
      <c r="CM35" s="116">
        <f t="shared" si="20"/>
        <v>0</v>
      </c>
      <c r="CN35" s="174">
        <f t="shared" si="21"/>
        <v>0</v>
      </c>
      <c r="CO35" s="181" t="s">
        <v>216</v>
      </c>
      <c r="CP35" s="105">
        <f t="shared" ref="CP35" si="612">IF(CQ35&gt;0,1,0)</f>
        <v>0</v>
      </c>
      <c r="CQ35" s="144"/>
      <c r="CR35" s="121"/>
      <c r="CS35" s="113">
        <f t="shared" ref="CS35" si="613">+CT35+CU35</f>
        <v>0</v>
      </c>
      <c r="CT35" s="116">
        <f t="shared" si="22"/>
        <v>0</v>
      </c>
      <c r="CU35" s="174">
        <f t="shared" si="23"/>
        <v>0</v>
      </c>
      <c r="CV35" s="181" t="s">
        <v>216</v>
      </c>
      <c r="CW35" s="105">
        <f t="shared" ref="CW35" si="614">IF(CX35&gt;0,1,0)</f>
        <v>0</v>
      </c>
      <c r="CX35" s="144"/>
      <c r="CY35" s="121"/>
      <c r="CZ35" s="113">
        <f t="shared" ref="CZ35" si="615">+DA35+DB35</f>
        <v>0</v>
      </c>
      <c r="DA35" s="116">
        <f t="shared" si="24"/>
        <v>0</v>
      </c>
      <c r="DB35" s="174">
        <f t="shared" si="25"/>
        <v>0</v>
      </c>
      <c r="DC35" s="181" t="s">
        <v>216</v>
      </c>
      <c r="DD35" s="105">
        <f t="shared" ref="DD35" si="616">IF(DE35&gt;0,1,0)</f>
        <v>0</v>
      </c>
      <c r="DE35" s="144"/>
      <c r="DF35" s="121"/>
      <c r="DG35" s="113">
        <f t="shared" ref="DG35" si="617">+DH35+DI35</f>
        <v>0</v>
      </c>
      <c r="DH35" s="116">
        <f t="shared" si="26"/>
        <v>0</v>
      </c>
      <c r="DI35" s="177">
        <f t="shared" si="27"/>
        <v>0</v>
      </c>
      <c r="DJ35" s="102">
        <f t="shared" si="429"/>
        <v>0</v>
      </c>
      <c r="DK35" s="116">
        <f t="shared" si="430"/>
        <v>0</v>
      </c>
      <c r="DL35" s="116">
        <f t="shared" si="431"/>
        <v>0</v>
      </c>
      <c r="DM35" s="116">
        <f t="shared" ref="DM35" si="618">+DN35+DO35</f>
        <v>0</v>
      </c>
      <c r="DN35" s="116">
        <f t="shared" si="432"/>
        <v>0</v>
      </c>
      <c r="DO35" s="177">
        <f t="shared" si="433"/>
        <v>0</v>
      </c>
      <c r="DP35" s="194">
        <f t="shared" si="434"/>
        <v>0</v>
      </c>
      <c r="DQ35" s="177">
        <f t="shared" si="435"/>
        <v>0</v>
      </c>
      <c r="DR35" s="116">
        <f t="shared" si="83"/>
        <v>0</v>
      </c>
      <c r="DS35" s="116">
        <f t="shared" ref="DS35" si="619">+DT35+DU35</f>
        <v>0</v>
      </c>
      <c r="DT35" s="113">
        <f t="shared" si="436"/>
        <v>0</v>
      </c>
      <c r="DU35" s="189">
        <f t="shared" si="437"/>
        <v>0</v>
      </c>
      <c r="DV35" s="102">
        <f t="shared" si="438"/>
        <v>0</v>
      </c>
      <c r="DW35" s="116">
        <f t="shared" si="35"/>
        <v>0</v>
      </c>
      <c r="DX35" s="116">
        <f t="shared" si="36"/>
        <v>0</v>
      </c>
      <c r="DY35" s="116">
        <f t="shared" ref="DY35" si="620">ROUND(DV35*DX35,0)</f>
        <v>0</v>
      </c>
      <c r="DZ35" s="116">
        <f t="shared" ref="DZ35" si="621">+EA35+EB35</f>
        <v>0</v>
      </c>
      <c r="EA35" s="116">
        <f t="shared" si="37"/>
        <v>0</v>
      </c>
      <c r="EB35" s="174">
        <f t="shared" si="38"/>
        <v>0</v>
      </c>
      <c r="EC35" s="194">
        <f t="shared" ref="EC35" si="622">SUM(DR35,DY35)</f>
        <v>0</v>
      </c>
      <c r="ED35" s="116">
        <f t="shared" ref="ED35" si="623">+EE35+EF35</f>
        <v>0</v>
      </c>
      <c r="EE35" s="116">
        <f t="shared" ref="EE35" si="624">SUM(DT35,EA35)</f>
        <v>0</v>
      </c>
      <c r="EF35" s="189">
        <f t="shared" ref="EF35" si="625">SUM(DU35,EB35)</f>
        <v>0</v>
      </c>
      <c r="EG35" s="129">
        <f t="shared" si="439"/>
        <v>0</v>
      </c>
      <c r="EH35" s="133">
        <f t="shared" si="440"/>
        <v>0</v>
      </c>
      <c r="EI35" s="148">
        <f t="shared" si="441"/>
        <v>0</v>
      </c>
      <c r="EJ35" s="153">
        <f t="shared" ref="EJ35" si="626">INT(EI35/2)</f>
        <v>0</v>
      </c>
      <c r="EK35" s="167">
        <f t="shared" si="442"/>
        <v>0</v>
      </c>
      <c r="EL35" s="171">
        <f t="shared" si="443"/>
        <v>0</v>
      </c>
      <c r="EM35" s="167">
        <f t="shared" si="444"/>
        <v>0</v>
      </c>
      <c r="EN35" s="171">
        <f t="shared" ref="EN35" si="627">INT(EM35/2)</f>
        <v>0</v>
      </c>
      <c r="EO35" s="148">
        <f t="shared" si="45"/>
        <v>0</v>
      </c>
      <c r="EP35" s="153">
        <f t="shared" ref="EP35" si="628">INT(EO35/2)</f>
        <v>0</v>
      </c>
      <c r="EQ35" s="167">
        <f t="shared" si="46"/>
        <v>0</v>
      </c>
      <c r="ER35" s="171">
        <f t="shared" ref="ER35" si="629">INT(EQ35/2)</f>
        <v>0</v>
      </c>
      <c r="ES35" s="148">
        <f t="shared" si="47"/>
        <v>0</v>
      </c>
      <c r="ET35" s="153">
        <f t="shared" ref="ET35" si="630">INT(ES35/2)</f>
        <v>0</v>
      </c>
      <c r="EU35" s="167">
        <f t="shared" si="445"/>
        <v>0</v>
      </c>
      <c r="EV35" s="171">
        <f t="shared" si="446"/>
        <v>0</v>
      </c>
      <c r="EW35" s="148">
        <f t="shared" si="50"/>
        <v>0</v>
      </c>
      <c r="EX35" s="153">
        <f t="shared" ref="EX35" si="631">INT(EW35/2)</f>
        <v>0</v>
      </c>
      <c r="EY35" s="167">
        <f t="shared" si="51"/>
        <v>0</v>
      </c>
      <c r="EZ35" s="171">
        <f t="shared" ref="EZ35" si="632">INT(EY35/2)</f>
        <v>0</v>
      </c>
      <c r="FA35" s="148">
        <f t="shared" si="52"/>
        <v>0</v>
      </c>
      <c r="FB35" s="171">
        <f t="shared" ref="FB35" si="633">INT(FA35/2)</f>
        <v>0</v>
      </c>
      <c r="FC35" s="148">
        <f t="shared" si="53"/>
        <v>0</v>
      </c>
      <c r="FD35" s="171">
        <f t="shared" ref="FD35" si="634">INT(FC35/2)</f>
        <v>0</v>
      </c>
      <c r="FE35" s="167">
        <f t="shared" ref="FE35" si="635">SUM(EG35,EI35,EK35,EM35,EO35,EQ35,ES35,EU35,EW35,EY35,FA35,FC35)</f>
        <v>0</v>
      </c>
      <c r="FF35" s="171">
        <f t="shared" ref="FF35" si="636">SUM(EH35,EJ35,EL35,EN35,EP35,ER35,ET35,EV35,EX35,EZ35,FB35,FD35)</f>
        <v>0</v>
      </c>
      <c r="FG35" s="148">
        <f t="shared" si="54"/>
        <v>0</v>
      </c>
      <c r="FH35" s="199">
        <f t="shared" ref="FH35" si="637">+FG35</f>
        <v>0</v>
      </c>
      <c r="FI35" s="95"/>
      <c r="FJ35" s="708">
        <f>+FJ34</f>
        <v>0</v>
      </c>
      <c r="FK35" s="38"/>
      <c r="FL35" s="695">
        <f t="shared" si="541"/>
        <v>0</v>
      </c>
      <c r="FM35" s="696">
        <f t="shared" si="542"/>
        <v>0</v>
      </c>
      <c r="FN35" s="697" t="str">
        <f t="shared" si="543"/>
        <v>OK</v>
      </c>
      <c r="FP35" s="695">
        <f t="shared" si="105"/>
        <v>0</v>
      </c>
      <c r="FQ35" s="696">
        <f t="shared" si="106"/>
        <v>0</v>
      </c>
      <c r="FR35" s="697" t="str">
        <f t="shared" si="107"/>
        <v>OK</v>
      </c>
    </row>
    <row r="36" spans="1:174" ht="18" customHeight="1" x14ac:dyDescent="0.2">
      <c r="A36" s="74">
        <f t="shared" si="108"/>
        <v>0</v>
      </c>
      <c r="B36" s="75">
        <f t="shared" si="109"/>
        <v>0</v>
      </c>
      <c r="C36" s="235" t="str">
        <f t="shared" si="110"/>
        <v>福島県</v>
      </c>
      <c r="D36" s="58">
        <f t="shared" si="111"/>
        <v>11</v>
      </c>
      <c r="E36" s="49" t="s">
        <v>244</v>
      </c>
      <c r="F36" s="486">
        <f>IF(F37=" "," ",+F37)</f>
        <v>0</v>
      </c>
      <c r="G36" s="554"/>
      <c r="H36" s="537"/>
      <c r="I36" s="544"/>
      <c r="J36" s="545"/>
      <c r="K36" s="544"/>
      <c r="L36" s="229"/>
      <c r="M36" s="532"/>
      <c r="N36" s="66"/>
      <c r="O36" s="70" t="str">
        <f>IF(L36="","",VLOOKUP(L36,リスト!$Q$3:$R$25,2,0))</f>
        <v/>
      </c>
      <c r="P36" s="202"/>
      <c r="Q36" s="125"/>
      <c r="R36" s="154" t="str">
        <f>IF(L36="","",VLOOKUP(L36,リスト!$X$3:$Y$25,2,0))</f>
        <v/>
      </c>
      <c r="S36" s="162">
        <f>IF(T36&gt;0,1,0)</f>
        <v>0</v>
      </c>
      <c r="T36" s="143"/>
      <c r="U36" s="112">
        <f t="shared" si="0"/>
        <v>0</v>
      </c>
      <c r="V36" s="108"/>
      <c r="W36" s="115">
        <f>+U36+V36</f>
        <v>0</v>
      </c>
      <c r="X36" s="115">
        <f>+Y36+Z36</f>
        <v>0</v>
      </c>
      <c r="Y36" s="137">
        <f t="shared" si="1"/>
        <v>0</v>
      </c>
      <c r="Z36" s="139">
        <f t="shared" si="2"/>
        <v>0</v>
      </c>
      <c r="AA36" s="180" t="s">
        <v>216</v>
      </c>
      <c r="AB36" s="162">
        <f>IF(AC36&gt;0,1,0)</f>
        <v>0</v>
      </c>
      <c r="AC36" s="143"/>
      <c r="AD36" s="120"/>
      <c r="AE36" s="137">
        <f>+AF36+AG36</f>
        <v>0</v>
      </c>
      <c r="AF36" s="137">
        <f t="shared" si="3"/>
        <v>0</v>
      </c>
      <c r="AG36" s="139">
        <f t="shared" si="4"/>
        <v>0</v>
      </c>
      <c r="AH36" s="101" t="str">
        <f>IF(AJ36="","",VLOOKUP(L36,リスト!$AA$3:$AB$25,2,0))</f>
        <v/>
      </c>
      <c r="AI36" s="162">
        <f>IF(AJ36&gt;0,1,0)</f>
        <v>0</v>
      </c>
      <c r="AJ36" s="143"/>
      <c r="AK36" s="156">
        <f t="shared" si="422"/>
        <v>0</v>
      </c>
      <c r="AL36" s="120"/>
      <c r="AM36" s="162">
        <f>+AK36+AL36</f>
        <v>0</v>
      </c>
      <c r="AN36" s="112">
        <f>+AO36+AP36</f>
        <v>0</v>
      </c>
      <c r="AO36" s="115">
        <f t="shared" si="6"/>
        <v>0</v>
      </c>
      <c r="AP36" s="173">
        <f t="shared" si="7"/>
        <v>0</v>
      </c>
      <c r="AQ36" s="183" t="s">
        <v>216</v>
      </c>
      <c r="AR36" s="162">
        <f>IF(AS36&gt;0,1,0)</f>
        <v>0</v>
      </c>
      <c r="AS36" s="143"/>
      <c r="AT36" s="120"/>
      <c r="AU36" s="112">
        <f>+AV36+AW36</f>
        <v>0</v>
      </c>
      <c r="AV36" s="115">
        <f t="shared" si="8"/>
        <v>0</v>
      </c>
      <c r="AW36" s="176">
        <f t="shared" si="9"/>
        <v>0</v>
      </c>
      <c r="AX36" s="180" t="s">
        <v>216</v>
      </c>
      <c r="AY36" s="162">
        <f>IF(AZ36&gt;0,1,0)</f>
        <v>0</v>
      </c>
      <c r="AZ36" s="143"/>
      <c r="BA36" s="120"/>
      <c r="BB36" s="112">
        <f>+BC36+BD36</f>
        <v>0</v>
      </c>
      <c r="BC36" s="115">
        <f t="shared" si="10"/>
        <v>0</v>
      </c>
      <c r="BD36" s="173">
        <f t="shared" si="11"/>
        <v>0</v>
      </c>
      <c r="BE36" s="180" t="s">
        <v>216</v>
      </c>
      <c r="BF36" s="162">
        <f>IF(BG36&gt;0,1,0)</f>
        <v>0</v>
      </c>
      <c r="BG36" s="143"/>
      <c r="BH36" s="120"/>
      <c r="BI36" s="112">
        <f>+BJ36+BK36</f>
        <v>0</v>
      </c>
      <c r="BJ36" s="115">
        <f t="shared" si="12"/>
        <v>0</v>
      </c>
      <c r="BK36" s="176">
        <f t="shared" si="13"/>
        <v>0</v>
      </c>
      <c r="BL36" s="180" t="s">
        <v>216</v>
      </c>
      <c r="BM36" s="162">
        <f>IF(BN36&gt;0,1,0)</f>
        <v>0</v>
      </c>
      <c r="BN36" s="143"/>
      <c r="BO36" s="120"/>
      <c r="BP36" s="112">
        <f>+BQ36+BR36</f>
        <v>0</v>
      </c>
      <c r="BQ36" s="115">
        <f t="shared" si="14"/>
        <v>0</v>
      </c>
      <c r="BR36" s="176">
        <f t="shared" si="15"/>
        <v>0</v>
      </c>
      <c r="BS36" s="101">
        <f t="shared" si="423"/>
        <v>0</v>
      </c>
      <c r="BT36" s="112">
        <f t="shared" si="424"/>
        <v>0</v>
      </c>
      <c r="BU36" s="112">
        <f t="shared" si="425"/>
        <v>0</v>
      </c>
      <c r="BV36" s="115">
        <f t="shared" si="426"/>
        <v>0</v>
      </c>
      <c r="BW36" s="112">
        <f t="shared" si="427"/>
        <v>0</v>
      </c>
      <c r="BX36" s="188">
        <f t="shared" si="428"/>
        <v>0</v>
      </c>
      <c r="BY36" s="101" t="str">
        <f>IF(CA36="","",VLOOKUP(L36,リスト!$AD$3:$AE$25,2,0))</f>
        <v/>
      </c>
      <c r="BZ36" s="192">
        <f>IF(CA36&gt;0,1,0)</f>
        <v>0</v>
      </c>
      <c r="CA36" s="143"/>
      <c r="CB36" s="112">
        <f t="shared" si="17"/>
        <v>0</v>
      </c>
      <c r="CC36" s="120"/>
      <c r="CD36" s="162">
        <f>+CB36+CC36</f>
        <v>0</v>
      </c>
      <c r="CE36" s="112">
        <f>+CF36+CG36</f>
        <v>0</v>
      </c>
      <c r="CF36" s="115">
        <f t="shared" si="18"/>
        <v>0</v>
      </c>
      <c r="CG36" s="173">
        <f t="shared" si="19"/>
        <v>0</v>
      </c>
      <c r="CH36" s="180" t="s">
        <v>216</v>
      </c>
      <c r="CI36" s="192">
        <f>IF(CJ36&gt;0,1,0)</f>
        <v>0</v>
      </c>
      <c r="CJ36" s="143"/>
      <c r="CK36" s="120"/>
      <c r="CL36" s="112">
        <f>+CM36+CN36</f>
        <v>0</v>
      </c>
      <c r="CM36" s="115">
        <f t="shared" si="20"/>
        <v>0</v>
      </c>
      <c r="CN36" s="173">
        <f t="shared" si="21"/>
        <v>0</v>
      </c>
      <c r="CO36" s="180" t="s">
        <v>216</v>
      </c>
      <c r="CP36" s="192">
        <f>IF(CQ36&gt;0,1,0)</f>
        <v>0</v>
      </c>
      <c r="CQ36" s="143"/>
      <c r="CR36" s="120"/>
      <c r="CS36" s="112">
        <f>+CT36+CU36</f>
        <v>0</v>
      </c>
      <c r="CT36" s="115">
        <f t="shared" si="22"/>
        <v>0</v>
      </c>
      <c r="CU36" s="173">
        <f t="shared" si="23"/>
        <v>0</v>
      </c>
      <c r="CV36" s="180" t="s">
        <v>216</v>
      </c>
      <c r="CW36" s="192">
        <f>IF(CX36&gt;0,1,0)</f>
        <v>0</v>
      </c>
      <c r="CX36" s="143"/>
      <c r="CY36" s="120"/>
      <c r="CZ36" s="112">
        <f>+DA36+DB36</f>
        <v>0</v>
      </c>
      <c r="DA36" s="115">
        <f t="shared" si="24"/>
        <v>0</v>
      </c>
      <c r="DB36" s="173">
        <f t="shared" si="25"/>
        <v>0</v>
      </c>
      <c r="DC36" s="180" t="s">
        <v>216</v>
      </c>
      <c r="DD36" s="192">
        <f>IF(DE36&gt;0,1,0)</f>
        <v>0</v>
      </c>
      <c r="DE36" s="143"/>
      <c r="DF36" s="120"/>
      <c r="DG36" s="112">
        <f>+DH36+DI36</f>
        <v>0</v>
      </c>
      <c r="DH36" s="115">
        <f t="shared" si="26"/>
        <v>0</v>
      </c>
      <c r="DI36" s="176">
        <f t="shared" si="27"/>
        <v>0</v>
      </c>
      <c r="DJ36" s="101">
        <f t="shared" si="429"/>
        <v>0</v>
      </c>
      <c r="DK36" s="115">
        <f t="shared" si="430"/>
        <v>0</v>
      </c>
      <c r="DL36" s="115">
        <f t="shared" si="431"/>
        <v>0</v>
      </c>
      <c r="DM36" s="115">
        <f>+DN36+DO36</f>
        <v>0</v>
      </c>
      <c r="DN36" s="115">
        <f t="shared" si="432"/>
        <v>0</v>
      </c>
      <c r="DO36" s="176">
        <f t="shared" si="433"/>
        <v>0</v>
      </c>
      <c r="DP36" s="193">
        <f t="shared" si="434"/>
        <v>0</v>
      </c>
      <c r="DQ36" s="176">
        <f t="shared" si="435"/>
        <v>0</v>
      </c>
      <c r="DR36" s="115">
        <f t="shared" si="83"/>
        <v>0</v>
      </c>
      <c r="DS36" s="115">
        <f>+DT36+DU36</f>
        <v>0</v>
      </c>
      <c r="DT36" s="112">
        <f t="shared" si="436"/>
        <v>0</v>
      </c>
      <c r="DU36" s="188">
        <f t="shared" si="437"/>
        <v>0</v>
      </c>
      <c r="DV36" s="101">
        <f t="shared" si="438"/>
        <v>0</v>
      </c>
      <c r="DW36" s="115">
        <f t="shared" si="35"/>
        <v>0</v>
      </c>
      <c r="DX36" s="115">
        <f t="shared" si="36"/>
        <v>0</v>
      </c>
      <c r="DY36" s="115">
        <f>ROUND(DV36*DX36,0)</f>
        <v>0</v>
      </c>
      <c r="DZ36" s="115">
        <f>+EA36+EB36</f>
        <v>0</v>
      </c>
      <c r="EA36" s="115">
        <f t="shared" si="37"/>
        <v>0</v>
      </c>
      <c r="EB36" s="173">
        <f t="shared" si="38"/>
        <v>0</v>
      </c>
      <c r="EC36" s="193">
        <f>SUM(DR36,DY36)</f>
        <v>0</v>
      </c>
      <c r="ED36" s="115">
        <f>+EE36+EF36</f>
        <v>0</v>
      </c>
      <c r="EE36" s="115">
        <f>SUM(DT36,EA36)</f>
        <v>0</v>
      </c>
      <c r="EF36" s="188">
        <f>SUM(DU36,EB36)</f>
        <v>0</v>
      </c>
      <c r="EG36" s="128">
        <f t="shared" si="439"/>
        <v>0</v>
      </c>
      <c r="EH36" s="132">
        <f t="shared" si="440"/>
        <v>0</v>
      </c>
      <c r="EI36" s="147">
        <f t="shared" si="441"/>
        <v>0</v>
      </c>
      <c r="EJ36" s="152">
        <f>INT(EI36/2)</f>
        <v>0</v>
      </c>
      <c r="EK36" s="166">
        <f t="shared" si="442"/>
        <v>0</v>
      </c>
      <c r="EL36" s="170">
        <f t="shared" si="443"/>
        <v>0</v>
      </c>
      <c r="EM36" s="166">
        <f t="shared" si="444"/>
        <v>0</v>
      </c>
      <c r="EN36" s="170">
        <f>INT(EM36/2)</f>
        <v>0</v>
      </c>
      <c r="EO36" s="147">
        <f t="shared" si="45"/>
        <v>0</v>
      </c>
      <c r="EP36" s="170">
        <f>INT(EO36/2)</f>
        <v>0</v>
      </c>
      <c r="EQ36" s="166">
        <f t="shared" si="46"/>
        <v>0</v>
      </c>
      <c r="ER36" s="170">
        <f>INT(EQ36/2)</f>
        <v>0</v>
      </c>
      <c r="ES36" s="147">
        <f t="shared" si="47"/>
        <v>0</v>
      </c>
      <c r="ET36" s="152">
        <f>INT(ES36/2)</f>
        <v>0</v>
      </c>
      <c r="EU36" s="166">
        <f t="shared" si="445"/>
        <v>0</v>
      </c>
      <c r="EV36" s="170">
        <f t="shared" si="446"/>
        <v>0</v>
      </c>
      <c r="EW36" s="147">
        <f t="shared" si="50"/>
        <v>0</v>
      </c>
      <c r="EX36" s="152">
        <f>INT(EW36/2)</f>
        <v>0</v>
      </c>
      <c r="EY36" s="166">
        <f t="shared" si="51"/>
        <v>0</v>
      </c>
      <c r="EZ36" s="170">
        <f>INT(EY36/2)</f>
        <v>0</v>
      </c>
      <c r="FA36" s="147">
        <f t="shared" si="52"/>
        <v>0</v>
      </c>
      <c r="FB36" s="170">
        <f>INT(FA36/2)</f>
        <v>0</v>
      </c>
      <c r="FC36" s="147">
        <f t="shared" si="53"/>
        <v>0</v>
      </c>
      <c r="FD36" s="170">
        <f>INT(FC36/2)</f>
        <v>0</v>
      </c>
      <c r="FE36" s="166">
        <f>SUM(EG36,EI36,EK36,EM36,EO36,EQ36,ES36,EU36,EW36,EY36,FA36,FC36)</f>
        <v>0</v>
      </c>
      <c r="FF36" s="170">
        <f>SUM(EH36,EJ36,EL36,EN36,EP36,ER36,ET36,EV36,EX36,EZ36,FB36,FD36)</f>
        <v>0</v>
      </c>
      <c r="FG36" s="147">
        <f t="shared" si="54"/>
        <v>0</v>
      </c>
      <c r="FH36" s="198">
        <f>+FG36</f>
        <v>0</v>
      </c>
      <c r="FI36" s="201"/>
      <c r="FJ36" s="708">
        <f>+FJ34</f>
        <v>0</v>
      </c>
      <c r="FK36" s="38"/>
      <c r="FL36" s="698">
        <f t="shared" si="541"/>
        <v>0</v>
      </c>
      <c r="FM36" s="699">
        <f t="shared" si="542"/>
        <v>0</v>
      </c>
      <c r="FN36" s="700" t="str">
        <f t="shared" si="543"/>
        <v>OK</v>
      </c>
      <c r="FP36" s="698">
        <f t="shared" si="105"/>
        <v>0</v>
      </c>
      <c r="FQ36" s="699">
        <f t="shared" si="106"/>
        <v>0</v>
      </c>
      <c r="FR36" s="700" t="str">
        <f t="shared" si="107"/>
        <v>OK</v>
      </c>
    </row>
    <row r="37" spans="1:174" ht="18" customHeight="1" x14ac:dyDescent="0.2">
      <c r="A37" s="76">
        <f t="shared" si="108"/>
        <v>0</v>
      </c>
      <c r="B37" s="77">
        <f t="shared" si="109"/>
        <v>0</v>
      </c>
      <c r="C37" s="236" t="str">
        <f t="shared" si="110"/>
        <v>福島県</v>
      </c>
      <c r="D37" s="47">
        <f t="shared" si="111"/>
        <v>11</v>
      </c>
      <c r="E37" s="56" t="s">
        <v>245</v>
      </c>
      <c r="F37" s="487"/>
      <c r="G37" s="555">
        <f>+G36</f>
        <v>0</v>
      </c>
      <c r="H37" s="536"/>
      <c r="I37" s="542"/>
      <c r="J37" s="543"/>
      <c r="K37" s="542"/>
      <c r="L37" s="64"/>
      <c r="M37" s="531"/>
      <c r="N37" s="67"/>
      <c r="O37" s="71" t="str">
        <f>IF(L37="","",VLOOKUP(L37,リスト!$Q$3:$R$25,2,0))</f>
        <v/>
      </c>
      <c r="P37" s="95"/>
      <c r="Q37" s="126"/>
      <c r="R37" s="102" t="str">
        <f>IF(L37="","",VLOOKUP(L37,リスト!$X$3:$Y$25,2,0))</f>
        <v/>
      </c>
      <c r="S37" s="163">
        <f t="shared" ref="S37" si="638">IF(T37&gt;0,1,0)</f>
        <v>0</v>
      </c>
      <c r="T37" s="144"/>
      <c r="U37" s="113">
        <f t="shared" si="0"/>
        <v>0</v>
      </c>
      <c r="V37" s="109"/>
      <c r="W37" s="116">
        <f t="shared" ref="W37" si="639">+U37+V37</f>
        <v>0</v>
      </c>
      <c r="X37" s="116">
        <f t="shared" ref="X37" si="640">+Y37+Z37</f>
        <v>0</v>
      </c>
      <c r="Y37" s="138">
        <f t="shared" si="1"/>
        <v>0</v>
      </c>
      <c r="Z37" s="140">
        <f t="shared" si="2"/>
        <v>0</v>
      </c>
      <c r="AA37" s="181" t="s">
        <v>216</v>
      </c>
      <c r="AB37" s="163">
        <f t="shared" ref="AB37" si="641">IF(AC37&gt;0,1,0)</f>
        <v>0</v>
      </c>
      <c r="AC37" s="144"/>
      <c r="AD37" s="121"/>
      <c r="AE37" s="138">
        <f t="shared" ref="AE37" si="642">+AF37+AG37</f>
        <v>0</v>
      </c>
      <c r="AF37" s="138">
        <f t="shared" si="3"/>
        <v>0</v>
      </c>
      <c r="AG37" s="140">
        <f t="shared" si="4"/>
        <v>0</v>
      </c>
      <c r="AH37" s="102" t="str">
        <f>IF(AJ37="","",VLOOKUP(L37,リスト!$AA$3:$AB$25,2,0))</f>
        <v/>
      </c>
      <c r="AI37" s="163">
        <f t="shared" ref="AI37" si="643">IF(AJ37&gt;0,1,0)</f>
        <v>0</v>
      </c>
      <c r="AJ37" s="144"/>
      <c r="AK37" s="157">
        <f t="shared" si="422"/>
        <v>0</v>
      </c>
      <c r="AL37" s="121"/>
      <c r="AM37" s="163">
        <f t="shared" ref="AM37" si="644">+AK37+AL37</f>
        <v>0</v>
      </c>
      <c r="AN37" s="113">
        <f t="shared" ref="AN37" si="645">+AO37+AP37</f>
        <v>0</v>
      </c>
      <c r="AO37" s="116">
        <f t="shared" si="6"/>
        <v>0</v>
      </c>
      <c r="AP37" s="174">
        <f t="shared" si="7"/>
        <v>0</v>
      </c>
      <c r="AQ37" s="184" t="s">
        <v>216</v>
      </c>
      <c r="AR37" s="163">
        <f t="shared" ref="AR37" si="646">IF(AS37&gt;0,1,0)</f>
        <v>0</v>
      </c>
      <c r="AS37" s="144"/>
      <c r="AT37" s="121"/>
      <c r="AU37" s="113">
        <f t="shared" ref="AU37" si="647">+AV37+AW37</f>
        <v>0</v>
      </c>
      <c r="AV37" s="116">
        <f t="shared" si="8"/>
        <v>0</v>
      </c>
      <c r="AW37" s="177">
        <f t="shared" si="9"/>
        <v>0</v>
      </c>
      <c r="AX37" s="181" t="s">
        <v>216</v>
      </c>
      <c r="AY37" s="163">
        <f t="shared" ref="AY37" si="648">IF(AZ37&gt;0,1,0)</f>
        <v>0</v>
      </c>
      <c r="AZ37" s="144"/>
      <c r="BA37" s="121"/>
      <c r="BB37" s="113">
        <f t="shared" ref="BB37" si="649">+BC37+BD37</f>
        <v>0</v>
      </c>
      <c r="BC37" s="116">
        <f t="shared" si="10"/>
        <v>0</v>
      </c>
      <c r="BD37" s="174">
        <f t="shared" si="11"/>
        <v>0</v>
      </c>
      <c r="BE37" s="181" t="s">
        <v>216</v>
      </c>
      <c r="BF37" s="163">
        <f t="shared" ref="BF37" si="650">IF(BG37&gt;0,1,0)</f>
        <v>0</v>
      </c>
      <c r="BG37" s="144"/>
      <c r="BH37" s="121"/>
      <c r="BI37" s="113">
        <f t="shared" ref="BI37" si="651">+BJ37+BK37</f>
        <v>0</v>
      </c>
      <c r="BJ37" s="116">
        <f t="shared" si="12"/>
        <v>0</v>
      </c>
      <c r="BK37" s="177">
        <f t="shared" si="13"/>
        <v>0</v>
      </c>
      <c r="BL37" s="181" t="s">
        <v>216</v>
      </c>
      <c r="BM37" s="163">
        <f t="shared" ref="BM37" si="652">IF(BN37&gt;0,1,0)</f>
        <v>0</v>
      </c>
      <c r="BN37" s="144"/>
      <c r="BO37" s="121"/>
      <c r="BP37" s="113">
        <f t="shared" ref="BP37" si="653">+BQ37+BR37</f>
        <v>0</v>
      </c>
      <c r="BQ37" s="116">
        <f t="shared" si="14"/>
        <v>0</v>
      </c>
      <c r="BR37" s="177">
        <f t="shared" si="15"/>
        <v>0</v>
      </c>
      <c r="BS37" s="102">
        <f t="shared" si="423"/>
        <v>0</v>
      </c>
      <c r="BT37" s="113">
        <f t="shared" si="424"/>
        <v>0</v>
      </c>
      <c r="BU37" s="113">
        <f t="shared" si="425"/>
        <v>0</v>
      </c>
      <c r="BV37" s="116">
        <f t="shared" si="426"/>
        <v>0</v>
      </c>
      <c r="BW37" s="113">
        <f t="shared" si="427"/>
        <v>0</v>
      </c>
      <c r="BX37" s="189">
        <f t="shared" si="428"/>
        <v>0</v>
      </c>
      <c r="BY37" s="102" t="str">
        <f>IF(CA37="","",VLOOKUP(L37,リスト!$AD$3:$AE$25,2,0))</f>
        <v/>
      </c>
      <c r="BZ37" s="105">
        <f t="shared" ref="BZ37" si="654">IF(CA37&gt;0,1,0)</f>
        <v>0</v>
      </c>
      <c r="CA37" s="144"/>
      <c r="CB37" s="113">
        <f t="shared" si="17"/>
        <v>0</v>
      </c>
      <c r="CC37" s="121"/>
      <c r="CD37" s="163">
        <f t="shared" ref="CD37" si="655">+CB37+CC37</f>
        <v>0</v>
      </c>
      <c r="CE37" s="113">
        <f t="shared" ref="CE37" si="656">+CF37+CG37</f>
        <v>0</v>
      </c>
      <c r="CF37" s="116">
        <f t="shared" si="18"/>
        <v>0</v>
      </c>
      <c r="CG37" s="177">
        <f t="shared" si="19"/>
        <v>0</v>
      </c>
      <c r="CH37" s="181" t="s">
        <v>216</v>
      </c>
      <c r="CI37" s="105">
        <f t="shared" ref="CI37" si="657">IF(CJ37&gt;0,1,0)</f>
        <v>0</v>
      </c>
      <c r="CJ37" s="144"/>
      <c r="CK37" s="121"/>
      <c r="CL37" s="113">
        <f t="shared" ref="CL37" si="658">+CM37+CN37</f>
        <v>0</v>
      </c>
      <c r="CM37" s="116">
        <f t="shared" si="20"/>
        <v>0</v>
      </c>
      <c r="CN37" s="174">
        <f t="shared" si="21"/>
        <v>0</v>
      </c>
      <c r="CO37" s="181" t="s">
        <v>216</v>
      </c>
      <c r="CP37" s="105">
        <f t="shared" ref="CP37" si="659">IF(CQ37&gt;0,1,0)</f>
        <v>0</v>
      </c>
      <c r="CQ37" s="144"/>
      <c r="CR37" s="121"/>
      <c r="CS37" s="113">
        <f t="shared" ref="CS37" si="660">+CT37+CU37</f>
        <v>0</v>
      </c>
      <c r="CT37" s="116">
        <f t="shared" si="22"/>
        <v>0</v>
      </c>
      <c r="CU37" s="174">
        <f t="shared" si="23"/>
        <v>0</v>
      </c>
      <c r="CV37" s="181" t="s">
        <v>216</v>
      </c>
      <c r="CW37" s="105">
        <f t="shared" ref="CW37" si="661">IF(CX37&gt;0,1,0)</f>
        <v>0</v>
      </c>
      <c r="CX37" s="144"/>
      <c r="CY37" s="121"/>
      <c r="CZ37" s="113">
        <f t="shared" ref="CZ37" si="662">+DA37+DB37</f>
        <v>0</v>
      </c>
      <c r="DA37" s="116">
        <f t="shared" si="24"/>
        <v>0</v>
      </c>
      <c r="DB37" s="174">
        <f t="shared" si="25"/>
        <v>0</v>
      </c>
      <c r="DC37" s="181" t="s">
        <v>216</v>
      </c>
      <c r="DD37" s="105">
        <f t="shared" ref="DD37" si="663">IF(DE37&gt;0,1,0)</f>
        <v>0</v>
      </c>
      <c r="DE37" s="144"/>
      <c r="DF37" s="121"/>
      <c r="DG37" s="113">
        <f t="shared" ref="DG37" si="664">+DH37+DI37</f>
        <v>0</v>
      </c>
      <c r="DH37" s="116">
        <f t="shared" si="26"/>
        <v>0</v>
      </c>
      <c r="DI37" s="177">
        <f t="shared" si="27"/>
        <v>0</v>
      </c>
      <c r="DJ37" s="102">
        <f t="shared" si="429"/>
        <v>0</v>
      </c>
      <c r="DK37" s="116">
        <f t="shared" si="430"/>
        <v>0</v>
      </c>
      <c r="DL37" s="116">
        <f t="shared" si="431"/>
        <v>0</v>
      </c>
      <c r="DM37" s="116">
        <f t="shared" ref="DM37" si="665">+DN37+DO37</f>
        <v>0</v>
      </c>
      <c r="DN37" s="116">
        <f t="shared" si="432"/>
        <v>0</v>
      </c>
      <c r="DO37" s="177">
        <f t="shared" si="433"/>
        <v>0</v>
      </c>
      <c r="DP37" s="194">
        <f t="shared" si="434"/>
        <v>0</v>
      </c>
      <c r="DQ37" s="177">
        <f t="shared" si="435"/>
        <v>0</v>
      </c>
      <c r="DR37" s="116">
        <f t="shared" si="83"/>
        <v>0</v>
      </c>
      <c r="DS37" s="116">
        <f t="shared" ref="DS37" si="666">+DT37+DU37</f>
        <v>0</v>
      </c>
      <c r="DT37" s="113">
        <f t="shared" si="436"/>
        <v>0</v>
      </c>
      <c r="DU37" s="189">
        <f t="shared" si="437"/>
        <v>0</v>
      </c>
      <c r="DV37" s="102">
        <f t="shared" si="438"/>
        <v>0</v>
      </c>
      <c r="DW37" s="116">
        <f t="shared" si="35"/>
        <v>0</v>
      </c>
      <c r="DX37" s="116">
        <f t="shared" si="36"/>
        <v>0</v>
      </c>
      <c r="DY37" s="116">
        <f t="shared" ref="DY37" si="667">ROUND(DV37*DX37,0)</f>
        <v>0</v>
      </c>
      <c r="DZ37" s="116">
        <f t="shared" ref="DZ37" si="668">+EA37+EB37</f>
        <v>0</v>
      </c>
      <c r="EA37" s="116">
        <f t="shared" si="37"/>
        <v>0</v>
      </c>
      <c r="EB37" s="174">
        <f t="shared" si="38"/>
        <v>0</v>
      </c>
      <c r="EC37" s="194">
        <f t="shared" ref="EC37" si="669">SUM(DR37,DY37)</f>
        <v>0</v>
      </c>
      <c r="ED37" s="116">
        <f t="shared" ref="ED37" si="670">+EE37+EF37</f>
        <v>0</v>
      </c>
      <c r="EE37" s="116">
        <f t="shared" ref="EE37" si="671">SUM(DT37,EA37)</f>
        <v>0</v>
      </c>
      <c r="EF37" s="189">
        <f t="shared" ref="EF37" si="672">SUM(DU37,EB37)</f>
        <v>0</v>
      </c>
      <c r="EG37" s="129">
        <f t="shared" si="439"/>
        <v>0</v>
      </c>
      <c r="EH37" s="133">
        <f t="shared" si="440"/>
        <v>0</v>
      </c>
      <c r="EI37" s="148">
        <f t="shared" si="441"/>
        <v>0</v>
      </c>
      <c r="EJ37" s="153">
        <f t="shared" ref="EJ37" si="673">INT(EI37/2)</f>
        <v>0</v>
      </c>
      <c r="EK37" s="167">
        <f t="shared" si="442"/>
        <v>0</v>
      </c>
      <c r="EL37" s="171">
        <f t="shared" si="443"/>
        <v>0</v>
      </c>
      <c r="EM37" s="167">
        <f t="shared" si="444"/>
        <v>0</v>
      </c>
      <c r="EN37" s="171">
        <f t="shared" ref="EN37" si="674">INT(EM37/2)</f>
        <v>0</v>
      </c>
      <c r="EO37" s="148">
        <f t="shared" si="45"/>
        <v>0</v>
      </c>
      <c r="EP37" s="153">
        <f t="shared" ref="EP37" si="675">INT(EO37/2)</f>
        <v>0</v>
      </c>
      <c r="EQ37" s="167">
        <f t="shared" si="46"/>
        <v>0</v>
      </c>
      <c r="ER37" s="171">
        <f t="shared" ref="ER37" si="676">INT(EQ37/2)</f>
        <v>0</v>
      </c>
      <c r="ES37" s="148">
        <f t="shared" si="47"/>
        <v>0</v>
      </c>
      <c r="ET37" s="153">
        <f t="shared" ref="ET37" si="677">INT(ES37/2)</f>
        <v>0</v>
      </c>
      <c r="EU37" s="167">
        <f t="shared" si="445"/>
        <v>0</v>
      </c>
      <c r="EV37" s="171">
        <f t="shared" si="446"/>
        <v>0</v>
      </c>
      <c r="EW37" s="148">
        <f t="shared" si="50"/>
        <v>0</v>
      </c>
      <c r="EX37" s="153">
        <f t="shared" ref="EX37" si="678">INT(EW37/2)</f>
        <v>0</v>
      </c>
      <c r="EY37" s="167">
        <f t="shared" si="51"/>
        <v>0</v>
      </c>
      <c r="EZ37" s="171">
        <f t="shared" ref="EZ37" si="679">INT(EY37/2)</f>
        <v>0</v>
      </c>
      <c r="FA37" s="148">
        <f t="shared" si="52"/>
        <v>0</v>
      </c>
      <c r="FB37" s="171">
        <f t="shared" ref="FB37" si="680">INT(FA37/2)</f>
        <v>0</v>
      </c>
      <c r="FC37" s="148">
        <f t="shared" si="53"/>
        <v>0</v>
      </c>
      <c r="FD37" s="171">
        <f t="shared" ref="FD37" si="681">INT(FC37/2)</f>
        <v>0</v>
      </c>
      <c r="FE37" s="167">
        <f t="shared" ref="FE37" si="682">SUM(EG37,EI37,EK37,EM37,EO37,EQ37,ES37,EU37,EW37,EY37,FA37,FC37)</f>
        <v>0</v>
      </c>
      <c r="FF37" s="171">
        <f t="shared" ref="FF37" si="683">SUM(EH37,EJ37,EL37,EN37,EP37,ER37,ET37,EV37,EX37,EZ37,FB37,FD37)</f>
        <v>0</v>
      </c>
      <c r="FG37" s="148">
        <f t="shared" si="54"/>
        <v>0</v>
      </c>
      <c r="FH37" s="199">
        <f t="shared" ref="FH37" si="684">+FG37</f>
        <v>0</v>
      </c>
      <c r="FI37" s="95"/>
      <c r="FJ37" s="708">
        <f>+FJ36</f>
        <v>0</v>
      </c>
      <c r="FK37" s="38"/>
      <c r="FL37" s="692">
        <f t="shared" si="541"/>
        <v>0</v>
      </c>
      <c r="FM37" s="693">
        <f t="shared" si="542"/>
        <v>0</v>
      </c>
      <c r="FN37" s="694" t="str">
        <f t="shared" si="543"/>
        <v>OK</v>
      </c>
      <c r="FP37" s="692">
        <f t="shared" si="105"/>
        <v>0</v>
      </c>
      <c r="FQ37" s="693">
        <f t="shared" si="106"/>
        <v>0</v>
      </c>
      <c r="FR37" s="694" t="str">
        <f t="shared" si="107"/>
        <v>OK</v>
      </c>
    </row>
    <row r="38" spans="1:174" ht="18" customHeight="1" x14ac:dyDescent="0.2">
      <c r="A38" s="74">
        <f t="shared" si="108"/>
        <v>0</v>
      </c>
      <c r="B38" s="75">
        <f t="shared" si="109"/>
        <v>0</v>
      </c>
      <c r="C38" s="235" t="str">
        <f t="shared" si="110"/>
        <v>福島県</v>
      </c>
      <c r="D38" s="58">
        <f t="shared" si="111"/>
        <v>12</v>
      </c>
      <c r="E38" s="49" t="s">
        <v>244</v>
      </c>
      <c r="F38" s="486">
        <f>IF(F39=" "," ",+F39)</f>
        <v>0</v>
      </c>
      <c r="G38" s="554"/>
      <c r="H38" s="537"/>
      <c r="I38" s="544"/>
      <c r="J38" s="545"/>
      <c r="K38" s="544"/>
      <c r="L38" s="229"/>
      <c r="M38" s="532"/>
      <c r="N38" s="66"/>
      <c r="O38" s="70" t="str">
        <f>IF(L38="","",VLOOKUP(L38,リスト!$Q$3:$R$25,2,0))</f>
        <v/>
      </c>
      <c r="P38" s="202"/>
      <c r="Q38" s="230"/>
      <c r="R38" s="154" t="str">
        <f>IF(L38="","",VLOOKUP(L38,リスト!$X$3:$Y$25,2,0))</f>
        <v/>
      </c>
      <c r="S38" s="162">
        <f>IF(T38&gt;0,1,0)</f>
        <v>0</v>
      </c>
      <c r="T38" s="143"/>
      <c r="U38" s="112">
        <f t="shared" si="0"/>
        <v>0</v>
      </c>
      <c r="V38" s="108"/>
      <c r="W38" s="115">
        <f>+U38+V38</f>
        <v>0</v>
      </c>
      <c r="X38" s="115">
        <f>+Y38+Z38</f>
        <v>0</v>
      </c>
      <c r="Y38" s="137">
        <f t="shared" si="1"/>
        <v>0</v>
      </c>
      <c r="Z38" s="139">
        <f t="shared" si="2"/>
        <v>0</v>
      </c>
      <c r="AA38" s="180" t="s">
        <v>216</v>
      </c>
      <c r="AB38" s="162">
        <f>IF(AC38&gt;0,1,0)</f>
        <v>0</v>
      </c>
      <c r="AC38" s="143"/>
      <c r="AD38" s="120"/>
      <c r="AE38" s="137">
        <f>+AF38+AG38</f>
        <v>0</v>
      </c>
      <c r="AF38" s="137">
        <f t="shared" si="3"/>
        <v>0</v>
      </c>
      <c r="AG38" s="139">
        <f t="shared" si="4"/>
        <v>0</v>
      </c>
      <c r="AH38" s="101" t="str">
        <f>IF(AJ38="","",VLOOKUP(L38,リスト!$AA$3:$AB$25,2,0))</f>
        <v/>
      </c>
      <c r="AI38" s="162">
        <f>IF(AJ38&gt;0,1,0)</f>
        <v>0</v>
      </c>
      <c r="AJ38" s="143"/>
      <c r="AK38" s="156">
        <f t="shared" si="422"/>
        <v>0</v>
      </c>
      <c r="AL38" s="120"/>
      <c r="AM38" s="162">
        <f>+AK38+AL38</f>
        <v>0</v>
      </c>
      <c r="AN38" s="112">
        <f>+AO38+AP38</f>
        <v>0</v>
      </c>
      <c r="AO38" s="115">
        <f t="shared" si="6"/>
        <v>0</v>
      </c>
      <c r="AP38" s="173">
        <f t="shared" si="7"/>
        <v>0</v>
      </c>
      <c r="AQ38" s="183" t="s">
        <v>216</v>
      </c>
      <c r="AR38" s="162">
        <f>IF(AS38&gt;0,1,0)</f>
        <v>0</v>
      </c>
      <c r="AS38" s="143"/>
      <c r="AT38" s="120"/>
      <c r="AU38" s="112">
        <f>+AV38+AW38</f>
        <v>0</v>
      </c>
      <c r="AV38" s="115">
        <f t="shared" si="8"/>
        <v>0</v>
      </c>
      <c r="AW38" s="176">
        <f t="shared" si="9"/>
        <v>0</v>
      </c>
      <c r="AX38" s="180" t="s">
        <v>216</v>
      </c>
      <c r="AY38" s="162">
        <f>IF(AZ38&gt;0,1,0)</f>
        <v>0</v>
      </c>
      <c r="AZ38" s="143"/>
      <c r="BA38" s="120"/>
      <c r="BB38" s="112">
        <f>+BC38+BD38</f>
        <v>0</v>
      </c>
      <c r="BC38" s="115">
        <f t="shared" si="10"/>
        <v>0</v>
      </c>
      <c r="BD38" s="173">
        <f t="shared" si="11"/>
        <v>0</v>
      </c>
      <c r="BE38" s="180" t="s">
        <v>216</v>
      </c>
      <c r="BF38" s="162">
        <f>IF(BG38&gt;0,1,0)</f>
        <v>0</v>
      </c>
      <c r="BG38" s="143"/>
      <c r="BH38" s="120"/>
      <c r="BI38" s="112">
        <f>+BJ38+BK38</f>
        <v>0</v>
      </c>
      <c r="BJ38" s="115">
        <f t="shared" si="12"/>
        <v>0</v>
      </c>
      <c r="BK38" s="176">
        <f t="shared" si="13"/>
        <v>0</v>
      </c>
      <c r="BL38" s="180" t="s">
        <v>216</v>
      </c>
      <c r="BM38" s="162">
        <f>IF(BN38&gt;0,1,0)</f>
        <v>0</v>
      </c>
      <c r="BN38" s="143"/>
      <c r="BO38" s="120"/>
      <c r="BP38" s="112">
        <f>+BQ38+BR38</f>
        <v>0</v>
      </c>
      <c r="BQ38" s="115">
        <f t="shared" si="14"/>
        <v>0</v>
      </c>
      <c r="BR38" s="176">
        <f t="shared" si="15"/>
        <v>0</v>
      </c>
      <c r="BS38" s="101">
        <f t="shared" si="423"/>
        <v>0</v>
      </c>
      <c r="BT38" s="112">
        <f t="shared" si="424"/>
        <v>0</v>
      </c>
      <c r="BU38" s="112">
        <f t="shared" si="425"/>
        <v>0</v>
      </c>
      <c r="BV38" s="115">
        <f t="shared" si="426"/>
        <v>0</v>
      </c>
      <c r="BW38" s="112">
        <f t="shared" si="427"/>
        <v>0</v>
      </c>
      <c r="BX38" s="188">
        <f t="shared" si="428"/>
        <v>0</v>
      </c>
      <c r="BY38" s="101" t="str">
        <f>IF(CA38="","",VLOOKUP(L38,リスト!$AD$3:$AE$25,2,0))</f>
        <v/>
      </c>
      <c r="BZ38" s="192">
        <f>IF(CA38&gt;0,1,0)</f>
        <v>0</v>
      </c>
      <c r="CA38" s="143"/>
      <c r="CB38" s="112">
        <f t="shared" si="17"/>
        <v>0</v>
      </c>
      <c r="CC38" s="120"/>
      <c r="CD38" s="162">
        <f>+CB38+CC38</f>
        <v>0</v>
      </c>
      <c r="CE38" s="112">
        <f>+CF38+CG38</f>
        <v>0</v>
      </c>
      <c r="CF38" s="115">
        <f t="shared" si="18"/>
        <v>0</v>
      </c>
      <c r="CG38" s="173">
        <f t="shared" si="19"/>
        <v>0</v>
      </c>
      <c r="CH38" s="180" t="s">
        <v>216</v>
      </c>
      <c r="CI38" s="192">
        <f>IF(CJ38&gt;0,1,0)</f>
        <v>0</v>
      </c>
      <c r="CJ38" s="143"/>
      <c r="CK38" s="120"/>
      <c r="CL38" s="112">
        <f>+CM38+CN38</f>
        <v>0</v>
      </c>
      <c r="CM38" s="115">
        <f t="shared" si="20"/>
        <v>0</v>
      </c>
      <c r="CN38" s="173">
        <f t="shared" si="21"/>
        <v>0</v>
      </c>
      <c r="CO38" s="180" t="s">
        <v>216</v>
      </c>
      <c r="CP38" s="192">
        <f>IF(CQ38&gt;0,1,0)</f>
        <v>0</v>
      </c>
      <c r="CQ38" s="143"/>
      <c r="CR38" s="120"/>
      <c r="CS38" s="112">
        <f>+CT38+CU38</f>
        <v>0</v>
      </c>
      <c r="CT38" s="115">
        <f t="shared" si="22"/>
        <v>0</v>
      </c>
      <c r="CU38" s="173">
        <f t="shared" si="23"/>
        <v>0</v>
      </c>
      <c r="CV38" s="180" t="s">
        <v>216</v>
      </c>
      <c r="CW38" s="192">
        <f>IF(CX38&gt;0,1,0)</f>
        <v>0</v>
      </c>
      <c r="CX38" s="143"/>
      <c r="CY38" s="120"/>
      <c r="CZ38" s="112">
        <f>+DA38+DB38</f>
        <v>0</v>
      </c>
      <c r="DA38" s="115">
        <f t="shared" si="24"/>
        <v>0</v>
      </c>
      <c r="DB38" s="173">
        <f t="shared" si="25"/>
        <v>0</v>
      </c>
      <c r="DC38" s="180" t="s">
        <v>216</v>
      </c>
      <c r="DD38" s="192">
        <f>IF(DE38&gt;0,1,0)</f>
        <v>0</v>
      </c>
      <c r="DE38" s="143"/>
      <c r="DF38" s="120"/>
      <c r="DG38" s="112">
        <f>+DH38+DI38</f>
        <v>0</v>
      </c>
      <c r="DH38" s="115">
        <f t="shared" si="26"/>
        <v>0</v>
      </c>
      <c r="DI38" s="176">
        <f t="shared" si="27"/>
        <v>0</v>
      </c>
      <c r="DJ38" s="101">
        <f t="shared" si="429"/>
        <v>0</v>
      </c>
      <c r="DK38" s="115">
        <f t="shared" si="430"/>
        <v>0</v>
      </c>
      <c r="DL38" s="115">
        <f t="shared" si="431"/>
        <v>0</v>
      </c>
      <c r="DM38" s="115">
        <f>+DN38+DO38</f>
        <v>0</v>
      </c>
      <c r="DN38" s="115">
        <f t="shared" si="432"/>
        <v>0</v>
      </c>
      <c r="DO38" s="176">
        <f t="shared" si="433"/>
        <v>0</v>
      </c>
      <c r="DP38" s="193">
        <f t="shared" si="434"/>
        <v>0</v>
      </c>
      <c r="DQ38" s="176">
        <f t="shared" si="435"/>
        <v>0</v>
      </c>
      <c r="DR38" s="115">
        <f t="shared" si="83"/>
        <v>0</v>
      </c>
      <c r="DS38" s="115">
        <f>+DT38+DU38</f>
        <v>0</v>
      </c>
      <c r="DT38" s="112">
        <f t="shared" si="436"/>
        <v>0</v>
      </c>
      <c r="DU38" s="188">
        <f t="shared" si="437"/>
        <v>0</v>
      </c>
      <c r="DV38" s="101">
        <f t="shared" si="438"/>
        <v>0</v>
      </c>
      <c r="DW38" s="115">
        <f t="shared" si="35"/>
        <v>0</v>
      </c>
      <c r="DX38" s="115">
        <f t="shared" si="36"/>
        <v>0</v>
      </c>
      <c r="DY38" s="115">
        <f>ROUND(DV38*DX38,0)</f>
        <v>0</v>
      </c>
      <c r="DZ38" s="115">
        <f>+EA38+EB38</f>
        <v>0</v>
      </c>
      <c r="EA38" s="115">
        <f t="shared" si="37"/>
        <v>0</v>
      </c>
      <c r="EB38" s="173">
        <f t="shared" si="38"/>
        <v>0</v>
      </c>
      <c r="EC38" s="193">
        <f>SUM(DR38,DY38)</f>
        <v>0</v>
      </c>
      <c r="ED38" s="115">
        <f>+EE38+EF38</f>
        <v>0</v>
      </c>
      <c r="EE38" s="115">
        <f>SUM(DT38,EA38)</f>
        <v>0</v>
      </c>
      <c r="EF38" s="188">
        <f>SUM(DU38,EB38)</f>
        <v>0</v>
      </c>
      <c r="EG38" s="128">
        <f t="shared" si="439"/>
        <v>0</v>
      </c>
      <c r="EH38" s="132">
        <f t="shared" si="440"/>
        <v>0</v>
      </c>
      <c r="EI38" s="147">
        <f t="shared" si="441"/>
        <v>0</v>
      </c>
      <c r="EJ38" s="152">
        <f>INT(EI38/2)</f>
        <v>0</v>
      </c>
      <c r="EK38" s="166">
        <f t="shared" si="442"/>
        <v>0</v>
      </c>
      <c r="EL38" s="170">
        <f t="shared" si="443"/>
        <v>0</v>
      </c>
      <c r="EM38" s="166">
        <f t="shared" si="444"/>
        <v>0</v>
      </c>
      <c r="EN38" s="170">
        <f>INT(EM38/2)</f>
        <v>0</v>
      </c>
      <c r="EO38" s="147">
        <f t="shared" si="45"/>
        <v>0</v>
      </c>
      <c r="EP38" s="170">
        <f>INT(EO38/2)</f>
        <v>0</v>
      </c>
      <c r="EQ38" s="166">
        <f t="shared" si="46"/>
        <v>0</v>
      </c>
      <c r="ER38" s="170">
        <f>INT(EQ38/2)</f>
        <v>0</v>
      </c>
      <c r="ES38" s="147">
        <f t="shared" si="47"/>
        <v>0</v>
      </c>
      <c r="ET38" s="152">
        <f>INT(ES38/2)</f>
        <v>0</v>
      </c>
      <c r="EU38" s="166">
        <f t="shared" si="445"/>
        <v>0</v>
      </c>
      <c r="EV38" s="170">
        <f t="shared" si="446"/>
        <v>0</v>
      </c>
      <c r="EW38" s="147">
        <f t="shared" si="50"/>
        <v>0</v>
      </c>
      <c r="EX38" s="152">
        <f>INT(EW38/2)</f>
        <v>0</v>
      </c>
      <c r="EY38" s="166">
        <f t="shared" si="51"/>
        <v>0</v>
      </c>
      <c r="EZ38" s="170">
        <f>INT(EY38/2)</f>
        <v>0</v>
      </c>
      <c r="FA38" s="147">
        <f t="shared" si="52"/>
        <v>0</v>
      </c>
      <c r="FB38" s="170">
        <f>INT(FA38/2)</f>
        <v>0</v>
      </c>
      <c r="FC38" s="147">
        <f t="shared" si="53"/>
        <v>0</v>
      </c>
      <c r="FD38" s="170">
        <f>INT(FC38/2)</f>
        <v>0</v>
      </c>
      <c r="FE38" s="166">
        <f>SUM(EG38,EI38,EK38,EM38,EO38,EQ38,ES38,EU38,EW38,EY38,FA38,FC38)</f>
        <v>0</v>
      </c>
      <c r="FF38" s="170">
        <f>SUM(EH38,EJ38,EL38,EN38,EP38,ER38,ET38,EV38,EX38,EZ38,FB38,FD38)</f>
        <v>0</v>
      </c>
      <c r="FG38" s="147">
        <f t="shared" si="54"/>
        <v>0</v>
      </c>
      <c r="FH38" s="198">
        <f>+FG38</f>
        <v>0</v>
      </c>
      <c r="FI38" s="201"/>
      <c r="FJ38" s="708">
        <f>+FJ36</f>
        <v>0</v>
      </c>
      <c r="FK38" s="38"/>
      <c r="FL38" s="701">
        <f t="shared" si="541"/>
        <v>0</v>
      </c>
      <c r="FM38" s="688">
        <f t="shared" si="542"/>
        <v>0</v>
      </c>
      <c r="FN38" s="702" t="str">
        <f t="shared" si="543"/>
        <v>OK</v>
      </c>
      <c r="FP38" s="701">
        <f t="shared" si="105"/>
        <v>0</v>
      </c>
      <c r="FQ38" s="688">
        <f t="shared" si="106"/>
        <v>0</v>
      </c>
      <c r="FR38" s="702" t="str">
        <f t="shared" si="107"/>
        <v>OK</v>
      </c>
    </row>
    <row r="39" spans="1:174" ht="18" customHeight="1" x14ac:dyDescent="0.2">
      <c r="A39" s="76">
        <f t="shared" si="108"/>
        <v>0</v>
      </c>
      <c r="B39" s="77">
        <f t="shared" si="109"/>
        <v>0</v>
      </c>
      <c r="C39" s="236" t="str">
        <f t="shared" si="110"/>
        <v>福島県</v>
      </c>
      <c r="D39" s="47">
        <f t="shared" si="111"/>
        <v>12</v>
      </c>
      <c r="E39" s="56" t="s">
        <v>245</v>
      </c>
      <c r="F39" s="487"/>
      <c r="G39" s="555">
        <f>+G38</f>
        <v>0</v>
      </c>
      <c r="H39" s="536"/>
      <c r="I39" s="542"/>
      <c r="J39" s="543"/>
      <c r="K39" s="542"/>
      <c r="L39" s="64"/>
      <c r="M39" s="531"/>
      <c r="N39" s="67"/>
      <c r="O39" s="71" t="str">
        <f>IF(L39="","",VLOOKUP(L39,リスト!$Q$3:$R$25,2,0))</f>
        <v/>
      </c>
      <c r="P39" s="95"/>
      <c r="Q39" s="124"/>
      <c r="R39" s="102" t="str">
        <f>IF(L39="","",VLOOKUP(L39,リスト!$X$3:$Y$25,2,0))</f>
        <v/>
      </c>
      <c r="S39" s="163">
        <f t="shared" ref="S39" si="685">IF(T39&gt;0,1,0)</f>
        <v>0</v>
      </c>
      <c r="T39" s="144"/>
      <c r="U39" s="113">
        <f t="shared" si="0"/>
        <v>0</v>
      </c>
      <c r="V39" s="109"/>
      <c r="W39" s="116">
        <f t="shared" ref="W39" si="686">+U39+V39</f>
        <v>0</v>
      </c>
      <c r="X39" s="116">
        <f t="shared" ref="X39" si="687">+Y39+Z39</f>
        <v>0</v>
      </c>
      <c r="Y39" s="138">
        <f t="shared" si="1"/>
        <v>0</v>
      </c>
      <c r="Z39" s="140">
        <f t="shared" si="2"/>
        <v>0</v>
      </c>
      <c r="AA39" s="181" t="s">
        <v>216</v>
      </c>
      <c r="AB39" s="163">
        <f t="shared" ref="AB39" si="688">IF(AC39&gt;0,1,0)</f>
        <v>0</v>
      </c>
      <c r="AC39" s="144"/>
      <c r="AD39" s="121"/>
      <c r="AE39" s="138">
        <f t="shared" ref="AE39" si="689">+AF39+AG39</f>
        <v>0</v>
      </c>
      <c r="AF39" s="138">
        <f t="shared" si="3"/>
        <v>0</v>
      </c>
      <c r="AG39" s="140">
        <f t="shared" si="4"/>
        <v>0</v>
      </c>
      <c r="AH39" s="102" t="str">
        <f>IF(AJ39="","",VLOOKUP(L39,リスト!$AA$3:$AB$25,2,0))</f>
        <v/>
      </c>
      <c r="AI39" s="163">
        <f t="shared" ref="AI39" si="690">IF(AJ39&gt;0,1,0)</f>
        <v>0</v>
      </c>
      <c r="AJ39" s="144"/>
      <c r="AK39" s="157">
        <f t="shared" si="422"/>
        <v>0</v>
      </c>
      <c r="AL39" s="121"/>
      <c r="AM39" s="163">
        <f t="shared" ref="AM39" si="691">+AK39+AL39</f>
        <v>0</v>
      </c>
      <c r="AN39" s="113">
        <f t="shared" ref="AN39" si="692">+AO39+AP39</f>
        <v>0</v>
      </c>
      <c r="AO39" s="116">
        <f t="shared" si="6"/>
        <v>0</v>
      </c>
      <c r="AP39" s="174">
        <f t="shared" si="7"/>
        <v>0</v>
      </c>
      <c r="AQ39" s="184" t="s">
        <v>216</v>
      </c>
      <c r="AR39" s="163">
        <f t="shared" ref="AR39" si="693">IF(AS39&gt;0,1,0)</f>
        <v>0</v>
      </c>
      <c r="AS39" s="144"/>
      <c r="AT39" s="121"/>
      <c r="AU39" s="113">
        <f t="shared" ref="AU39" si="694">+AV39+AW39</f>
        <v>0</v>
      </c>
      <c r="AV39" s="116">
        <f t="shared" si="8"/>
        <v>0</v>
      </c>
      <c r="AW39" s="177">
        <f t="shared" si="9"/>
        <v>0</v>
      </c>
      <c r="AX39" s="181" t="s">
        <v>216</v>
      </c>
      <c r="AY39" s="163">
        <f t="shared" ref="AY39" si="695">IF(AZ39&gt;0,1,0)</f>
        <v>0</v>
      </c>
      <c r="AZ39" s="144"/>
      <c r="BA39" s="121"/>
      <c r="BB39" s="113">
        <f t="shared" ref="BB39" si="696">+BC39+BD39</f>
        <v>0</v>
      </c>
      <c r="BC39" s="116">
        <f t="shared" si="10"/>
        <v>0</v>
      </c>
      <c r="BD39" s="174">
        <f t="shared" si="11"/>
        <v>0</v>
      </c>
      <c r="BE39" s="181" t="s">
        <v>216</v>
      </c>
      <c r="BF39" s="163">
        <f t="shared" ref="BF39" si="697">IF(BG39&gt;0,1,0)</f>
        <v>0</v>
      </c>
      <c r="BG39" s="144"/>
      <c r="BH39" s="121"/>
      <c r="BI39" s="113">
        <f t="shared" ref="BI39" si="698">+BJ39+BK39</f>
        <v>0</v>
      </c>
      <c r="BJ39" s="116">
        <f t="shared" si="12"/>
        <v>0</v>
      </c>
      <c r="BK39" s="177">
        <f t="shared" si="13"/>
        <v>0</v>
      </c>
      <c r="BL39" s="181" t="s">
        <v>216</v>
      </c>
      <c r="BM39" s="163">
        <f t="shared" ref="BM39" si="699">IF(BN39&gt;0,1,0)</f>
        <v>0</v>
      </c>
      <c r="BN39" s="144"/>
      <c r="BO39" s="121"/>
      <c r="BP39" s="113">
        <f t="shared" ref="BP39" si="700">+BQ39+BR39</f>
        <v>0</v>
      </c>
      <c r="BQ39" s="116">
        <f t="shared" si="14"/>
        <v>0</v>
      </c>
      <c r="BR39" s="177">
        <f t="shared" si="15"/>
        <v>0</v>
      </c>
      <c r="BS39" s="102">
        <f t="shared" si="423"/>
        <v>0</v>
      </c>
      <c r="BT39" s="113">
        <f t="shared" si="424"/>
        <v>0</v>
      </c>
      <c r="BU39" s="113">
        <f t="shared" si="425"/>
        <v>0</v>
      </c>
      <c r="BV39" s="116">
        <f t="shared" si="426"/>
        <v>0</v>
      </c>
      <c r="BW39" s="113">
        <f t="shared" si="427"/>
        <v>0</v>
      </c>
      <c r="BX39" s="189">
        <f t="shared" si="428"/>
        <v>0</v>
      </c>
      <c r="BY39" s="102" t="str">
        <f>IF(CA39="","",VLOOKUP(L39,リスト!$AD$3:$AE$25,2,0))</f>
        <v/>
      </c>
      <c r="BZ39" s="105">
        <f t="shared" ref="BZ39" si="701">IF(CA39&gt;0,1,0)</f>
        <v>0</v>
      </c>
      <c r="CA39" s="144"/>
      <c r="CB39" s="113">
        <f t="shared" si="17"/>
        <v>0</v>
      </c>
      <c r="CC39" s="121"/>
      <c r="CD39" s="163">
        <f t="shared" ref="CD39" si="702">+CB39+CC39</f>
        <v>0</v>
      </c>
      <c r="CE39" s="113">
        <f t="shared" ref="CE39" si="703">+CF39+CG39</f>
        <v>0</v>
      </c>
      <c r="CF39" s="116">
        <f t="shared" si="18"/>
        <v>0</v>
      </c>
      <c r="CG39" s="177">
        <f t="shared" si="19"/>
        <v>0</v>
      </c>
      <c r="CH39" s="181" t="s">
        <v>216</v>
      </c>
      <c r="CI39" s="105">
        <f t="shared" ref="CI39" si="704">IF(CJ39&gt;0,1,0)</f>
        <v>0</v>
      </c>
      <c r="CJ39" s="144"/>
      <c r="CK39" s="121"/>
      <c r="CL39" s="113">
        <f t="shared" ref="CL39" si="705">+CM39+CN39</f>
        <v>0</v>
      </c>
      <c r="CM39" s="116">
        <f t="shared" si="20"/>
        <v>0</v>
      </c>
      <c r="CN39" s="174">
        <f t="shared" si="21"/>
        <v>0</v>
      </c>
      <c r="CO39" s="181" t="s">
        <v>216</v>
      </c>
      <c r="CP39" s="105">
        <f t="shared" ref="CP39" si="706">IF(CQ39&gt;0,1,0)</f>
        <v>0</v>
      </c>
      <c r="CQ39" s="144"/>
      <c r="CR39" s="121"/>
      <c r="CS39" s="113">
        <f t="shared" ref="CS39" si="707">+CT39+CU39</f>
        <v>0</v>
      </c>
      <c r="CT39" s="116">
        <f t="shared" si="22"/>
        <v>0</v>
      </c>
      <c r="CU39" s="174">
        <f t="shared" si="23"/>
        <v>0</v>
      </c>
      <c r="CV39" s="181" t="s">
        <v>216</v>
      </c>
      <c r="CW39" s="105">
        <f t="shared" ref="CW39" si="708">IF(CX39&gt;0,1,0)</f>
        <v>0</v>
      </c>
      <c r="CX39" s="144"/>
      <c r="CY39" s="121"/>
      <c r="CZ39" s="113">
        <f t="shared" ref="CZ39" si="709">+DA39+DB39</f>
        <v>0</v>
      </c>
      <c r="DA39" s="116">
        <f t="shared" si="24"/>
        <v>0</v>
      </c>
      <c r="DB39" s="174">
        <f t="shared" si="25"/>
        <v>0</v>
      </c>
      <c r="DC39" s="181" t="s">
        <v>216</v>
      </c>
      <c r="DD39" s="105">
        <f t="shared" ref="DD39" si="710">IF(DE39&gt;0,1,0)</f>
        <v>0</v>
      </c>
      <c r="DE39" s="144"/>
      <c r="DF39" s="121"/>
      <c r="DG39" s="113">
        <f t="shared" ref="DG39" si="711">+DH39+DI39</f>
        <v>0</v>
      </c>
      <c r="DH39" s="116">
        <f t="shared" si="26"/>
        <v>0</v>
      </c>
      <c r="DI39" s="177">
        <f t="shared" si="27"/>
        <v>0</v>
      </c>
      <c r="DJ39" s="102">
        <f t="shared" si="429"/>
        <v>0</v>
      </c>
      <c r="DK39" s="116">
        <f t="shared" si="430"/>
        <v>0</v>
      </c>
      <c r="DL39" s="116">
        <f t="shared" si="431"/>
        <v>0</v>
      </c>
      <c r="DM39" s="116">
        <f t="shared" ref="DM39" si="712">+DN39+DO39</f>
        <v>0</v>
      </c>
      <c r="DN39" s="116">
        <f t="shared" si="432"/>
        <v>0</v>
      </c>
      <c r="DO39" s="177">
        <f t="shared" si="433"/>
        <v>0</v>
      </c>
      <c r="DP39" s="194">
        <f t="shared" si="434"/>
        <v>0</v>
      </c>
      <c r="DQ39" s="177">
        <f t="shared" si="435"/>
        <v>0</v>
      </c>
      <c r="DR39" s="116">
        <f t="shared" si="83"/>
        <v>0</v>
      </c>
      <c r="DS39" s="116">
        <f t="shared" ref="DS39" si="713">+DT39+DU39</f>
        <v>0</v>
      </c>
      <c r="DT39" s="113">
        <f t="shared" si="436"/>
        <v>0</v>
      </c>
      <c r="DU39" s="189">
        <f t="shared" si="437"/>
        <v>0</v>
      </c>
      <c r="DV39" s="102">
        <f t="shared" si="438"/>
        <v>0</v>
      </c>
      <c r="DW39" s="116">
        <f t="shared" si="35"/>
        <v>0</v>
      </c>
      <c r="DX39" s="116">
        <f t="shared" si="36"/>
        <v>0</v>
      </c>
      <c r="DY39" s="116">
        <f t="shared" ref="DY39" si="714">ROUND(DV39*DX39,0)</f>
        <v>0</v>
      </c>
      <c r="DZ39" s="116">
        <f t="shared" ref="DZ39" si="715">+EA39+EB39</f>
        <v>0</v>
      </c>
      <c r="EA39" s="116">
        <f t="shared" si="37"/>
        <v>0</v>
      </c>
      <c r="EB39" s="174">
        <f t="shared" si="38"/>
        <v>0</v>
      </c>
      <c r="EC39" s="194">
        <f t="shared" ref="EC39" si="716">SUM(DR39,DY39)</f>
        <v>0</v>
      </c>
      <c r="ED39" s="116">
        <f t="shared" ref="ED39" si="717">+EE39+EF39</f>
        <v>0</v>
      </c>
      <c r="EE39" s="116">
        <f t="shared" ref="EE39" si="718">SUM(DT39,EA39)</f>
        <v>0</v>
      </c>
      <c r="EF39" s="189">
        <f t="shared" ref="EF39" si="719">SUM(DU39,EB39)</f>
        <v>0</v>
      </c>
      <c r="EG39" s="129">
        <f t="shared" si="439"/>
        <v>0</v>
      </c>
      <c r="EH39" s="133">
        <f t="shared" si="440"/>
        <v>0</v>
      </c>
      <c r="EI39" s="148">
        <f t="shared" si="441"/>
        <v>0</v>
      </c>
      <c r="EJ39" s="153">
        <f t="shared" ref="EJ39" si="720">INT(EI39/2)</f>
        <v>0</v>
      </c>
      <c r="EK39" s="167">
        <f t="shared" si="442"/>
        <v>0</v>
      </c>
      <c r="EL39" s="171">
        <f t="shared" si="443"/>
        <v>0</v>
      </c>
      <c r="EM39" s="167">
        <f t="shared" si="444"/>
        <v>0</v>
      </c>
      <c r="EN39" s="171">
        <f t="shared" ref="EN39" si="721">INT(EM39/2)</f>
        <v>0</v>
      </c>
      <c r="EO39" s="148">
        <f t="shared" si="45"/>
        <v>0</v>
      </c>
      <c r="EP39" s="153">
        <f t="shared" ref="EP39" si="722">INT(EO39/2)</f>
        <v>0</v>
      </c>
      <c r="EQ39" s="167">
        <f t="shared" si="46"/>
        <v>0</v>
      </c>
      <c r="ER39" s="171">
        <f t="shared" ref="ER39" si="723">INT(EQ39/2)</f>
        <v>0</v>
      </c>
      <c r="ES39" s="148">
        <f t="shared" si="47"/>
        <v>0</v>
      </c>
      <c r="ET39" s="153">
        <f t="shared" ref="ET39" si="724">INT(ES39/2)</f>
        <v>0</v>
      </c>
      <c r="EU39" s="167">
        <f t="shared" si="445"/>
        <v>0</v>
      </c>
      <c r="EV39" s="171">
        <f t="shared" si="446"/>
        <v>0</v>
      </c>
      <c r="EW39" s="148">
        <f t="shared" si="50"/>
        <v>0</v>
      </c>
      <c r="EX39" s="153">
        <f t="shared" ref="EX39" si="725">INT(EW39/2)</f>
        <v>0</v>
      </c>
      <c r="EY39" s="167">
        <f t="shared" si="51"/>
        <v>0</v>
      </c>
      <c r="EZ39" s="171">
        <f t="shared" ref="EZ39" si="726">INT(EY39/2)</f>
        <v>0</v>
      </c>
      <c r="FA39" s="148">
        <f t="shared" si="52"/>
        <v>0</v>
      </c>
      <c r="FB39" s="171">
        <f t="shared" ref="FB39" si="727">INT(FA39/2)</f>
        <v>0</v>
      </c>
      <c r="FC39" s="148">
        <f t="shared" si="53"/>
        <v>0</v>
      </c>
      <c r="FD39" s="171">
        <f t="shared" ref="FD39" si="728">INT(FC39/2)</f>
        <v>0</v>
      </c>
      <c r="FE39" s="167">
        <f t="shared" ref="FE39" si="729">SUM(EG39,EI39,EK39,EM39,EO39,EQ39,ES39,EU39,EW39,EY39,FA39,FC39)</f>
        <v>0</v>
      </c>
      <c r="FF39" s="171">
        <f t="shared" ref="FF39" si="730">SUM(EH39,EJ39,EL39,EN39,EP39,ER39,ET39,EV39,EX39,EZ39,FB39,FD39)</f>
        <v>0</v>
      </c>
      <c r="FG39" s="148">
        <f t="shared" si="54"/>
        <v>0</v>
      </c>
      <c r="FH39" s="199">
        <f t="shared" ref="FH39" si="731">+FG39</f>
        <v>0</v>
      </c>
      <c r="FI39" s="95"/>
      <c r="FJ39" s="708">
        <f>+FJ38</f>
        <v>0</v>
      </c>
      <c r="FK39" s="38"/>
      <c r="FL39" s="695">
        <f t="shared" si="541"/>
        <v>0</v>
      </c>
      <c r="FM39" s="696">
        <f t="shared" si="542"/>
        <v>0</v>
      </c>
      <c r="FN39" s="697" t="str">
        <f t="shared" si="543"/>
        <v>OK</v>
      </c>
      <c r="FP39" s="695">
        <f t="shared" si="105"/>
        <v>0</v>
      </c>
      <c r="FQ39" s="696">
        <f t="shared" si="106"/>
        <v>0</v>
      </c>
      <c r="FR39" s="697" t="str">
        <f t="shared" si="107"/>
        <v>OK</v>
      </c>
    </row>
    <row r="40" spans="1:174" ht="18" customHeight="1" x14ac:dyDescent="0.2">
      <c r="A40" s="74">
        <f t="shared" si="108"/>
        <v>0</v>
      </c>
      <c r="B40" s="75">
        <f t="shared" si="109"/>
        <v>0</v>
      </c>
      <c r="C40" s="235" t="str">
        <f t="shared" si="110"/>
        <v>福島県</v>
      </c>
      <c r="D40" s="58">
        <f t="shared" si="111"/>
        <v>13</v>
      </c>
      <c r="E40" s="49" t="s">
        <v>244</v>
      </c>
      <c r="F40" s="486">
        <f>IF(F41=" "," ",+F41)</f>
        <v>0</v>
      </c>
      <c r="G40" s="554"/>
      <c r="H40" s="537"/>
      <c r="I40" s="544"/>
      <c r="J40" s="545"/>
      <c r="K40" s="544"/>
      <c r="L40" s="229"/>
      <c r="M40" s="532"/>
      <c r="N40" s="66"/>
      <c r="O40" s="70" t="str">
        <f>IF(L40="","",VLOOKUP(L40,リスト!$Q$3:$R$25,2,0))</f>
        <v/>
      </c>
      <c r="P40" s="202"/>
      <c r="Q40" s="125"/>
      <c r="R40" s="154" t="str">
        <f>IF(L40="","",VLOOKUP(L40,リスト!$X$3:$Y$25,2,0))</f>
        <v/>
      </c>
      <c r="S40" s="162">
        <f>IF(T40&gt;0,1,0)</f>
        <v>0</v>
      </c>
      <c r="T40" s="143"/>
      <c r="U40" s="112">
        <f t="shared" si="0"/>
        <v>0</v>
      </c>
      <c r="V40" s="108"/>
      <c r="W40" s="115">
        <f>+U40+V40</f>
        <v>0</v>
      </c>
      <c r="X40" s="115">
        <f>+Y40+Z40</f>
        <v>0</v>
      </c>
      <c r="Y40" s="137">
        <f t="shared" si="1"/>
        <v>0</v>
      </c>
      <c r="Z40" s="139">
        <f t="shared" si="2"/>
        <v>0</v>
      </c>
      <c r="AA40" s="180" t="s">
        <v>216</v>
      </c>
      <c r="AB40" s="162">
        <f>IF(AC40&gt;0,1,0)</f>
        <v>0</v>
      </c>
      <c r="AC40" s="143"/>
      <c r="AD40" s="120"/>
      <c r="AE40" s="137">
        <f>+AF40+AG40</f>
        <v>0</v>
      </c>
      <c r="AF40" s="137">
        <f t="shared" si="3"/>
        <v>0</v>
      </c>
      <c r="AG40" s="139">
        <f t="shared" si="4"/>
        <v>0</v>
      </c>
      <c r="AH40" s="101" t="str">
        <f>IF(AJ40="","",VLOOKUP(L40,リスト!$AA$3:$AB$25,2,0))</f>
        <v/>
      </c>
      <c r="AI40" s="162">
        <f>IF(AJ40&gt;0,1,0)</f>
        <v>0</v>
      </c>
      <c r="AJ40" s="143"/>
      <c r="AK40" s="156">
        <f t="shared" ref="AK40:AK103" si="732">IF(AJ40&gt;0,ROUND(AH40*AJ40,0),0)</f>
        <v>0</v>
      </c>
      <c r="AL40" s="120"/>
      <c r="AM40" s="162">
        <f>+AK40+AL40</f>
        <v>0</v>
      </c>
      <c r="AN40" s="112">
        <f>+AO40+AP40</f>
        <v>0</v>
      </c>
      <c r="AO40" s="115">
        <f t="shared" si="6"/>
        <v>0</v>
      </c>
      <c r="AP40" s="173">
        <f t="shared" si="7"/>
        <v>0</v>
      </c>
      <c r="AQ40" s="183" t="s">
        <v>216</v>
      </c>
      <c r="AR40" s="162">
        <f>IF(AS40&gt;0,1,0)</f>
        <v>0</v>
      </c>
      <c r="AS40" s="143"/>
      <c r="AT40" s="120"/>
      <c r="AU40" s="112">
        <f>+AV40+AW40</f>
        <v>0</v>
      </c>
      <c r="AV40" s="115">
        <f t="shared" si="8"/>
        <v>0</v>
      </c>
      <c r="AW40" s="176">
        <f t="shared" si="9"/>
        <v>0</v>
      </c>
      <c r="AX40" s="180" t="s">
        <v>216</v>
      </c>
      <c r="AY40" s="162">
        <f>IF(AZ40&gt;0,1,0)</f>
        <v>0</v>
      </c>
      <c r="AZ40" s="143"/>
      <c r="BA40" s="120"/>
      <c r="BB40" s="112">
        <f>+BC40+BD40</f>
        <v>0</v>
      </c>
      <c r="BC40" s="115">
        <f t="shared" si="10"/>
        <v>0</v>
      </c>
      <c r="BD40" s="173">
        <f t="shared" si="11"/>
        <v>0</v>
      </c>
      <c r="BE40" s="180" t="s">
        <v>216</v>
      </c>
      <c r="BF40" s="162">
        <f>IF(BG40&gt;0,1,0)</f>
        <v>0</v>
      </c>
      <c r="BG40" s="143"/>
      <c r="BH40" s="120"/>
      <c r="BI40" s="112">
        <f>+BJ40+BK40</f>
        <v>0</v>
      </c>
      <c r="BJ40" s="115">
        <f t="shared" si="12"/>
        <v>0</v>
      </c>
      <c r="BK40" s="176">
        <f t="shared" si="13"/>
        <v>0</v>
      </c>
      <c r="BL40" s="180" t="s">
        <v>216</v>
      </c>
      <c r="BM40" s="162">
        <f>IF(BN40&gt;0,1,0)</f>
        <v>0</v>
      </c>
      <c r="BN40" s="143"/>
      <c r="BO40" s="120"/>
      <c r="BP40" s="112">
        <f>+BQ40+BR40</f>
        <v>0</v>
      </c>
      <c r="BQ40" s="115">
        <f t="shared" si="14"/>
        <v>0</v>
      </c>
      <c r="BR40" s="176">
        <f t="shared" si="15"/>
        <v>0</v>
      </c>
      <c r="BS40" s="101">
        <f t="shared" ref="BS40:BS103" si="733">SUM(AR40,AY40,BF40,BM40)</f>
        <v>0</v>
      </c>
      <c r="BT40" s="112">
        <f t="shared" ref="BT40:BT103" si="734">SUM(AS40,AZ40,BG40,BN40)</f>
        <v>0</v>
      </c>
      <c r="BU40" s="112">
        <f t="shared" ref="BU40:BU103" si="735">SUM(AT40,BA40,BH40,BO40)</f>
        <v>0</v>
      </c>
      <c r="BV40" s="115">
        <f t="shared" ref="BV40:BV103" si="736">SUM(AU40,BB40,BI40,BP40)</f>
        <v>0</v>
      </c>
      <c r="BW40" s="112">
        <f t="shared" ref="BW40:BW103" si="737">SUM(AV40,BC40,BJ40,BQ40)</f>
        <v>0</v>
      </c>
      <c r="BX40" s="188">
        <f t="shared" ref="BX40:BX103" si="738">SUM(AW40,BD40,BK40,BR40)</f>
        <v>0</v>
      </c>
      <c r="BY40" s="101" t="str">
        <f>IF(CA40="","",VLOOKUP(L40,リスト!$AD$3:$AE$25,2,0))</f>
        <v/>
      </c>
      <c r="BZ40" s="192">
        <f>IF(CA40&gt;0,1,0)</f>
        <v>0</v>
      </c>
      <c r="CA40" s="143"/>
      <c r="CB40" s="112">
        <f t="shared" si="17"/>
        <v>0</v>
      </c>
      <c r="CC40" s="120"/>
      <c r="CD40" s="162">
        <f>+CB40+CC40</f>
        <v>0</v>
      </c>
      <c r="CE40" s="112">
        <f>+CF40+CG40</f>
        <v>0</v>
      </c>
      <c r="CF40" s="115">
        <f t="shared" si="18"/>
        <v>0</v>
      </c>
      <c r="CG40" s="173">
        <f t="shared" si="19"/>
        <v>0</v>
      </c>
      <c r="CH40" s="180" t="s">
        <v>216</v>
      </c>
      <c r="CI40" s="192">
        <f>IF(CJ40&gt;0,1,0)</f>
        <v>0</v>
      </c>
      <c r="CJ40" s="143"/>
      <c r="CK40" s="120"/>
      <c r="CL40" s="112">
        <f>+CM40+CN40</f>
        <v>0</v>
      </c>
      <c r="CM40" s="115">
        <f t="shared" si="20"/>
        <v>0</v>
      </c>
      <c r="CN40" s="173">
        <f t="shared" si="21"/>
        <v>0</v>
      </c>
      <c r="CO40" s="180" t="s">
        <v>216</v>
      </c>
      <c r="CP40" s="192">
        <f>IF(CQ40&gt;0,1,0)</f>
        <v>0</v>
      </c>
      <c r="CQ40" s="143"/>
      <c r="CR40" s="120"/>
      <c r="CS40" s="112">
        <f>+CT40+CU40</f>
        <v>0</v>
      </c>
      <c r="CT40" s="115">
        <f t="shared" si="22"/>
        <v>0</v>
      </c>
      <c r="CU40" s="173">
        <f t="shared" si="23"/>
        <v>0</v>
      </c>
      <c r="CV40" s="180" t="s">
        <v>216</v>
      </c>
      <c r="CW40" s="192">
        <f>IF(CX40&gt;0,1,0)</f>
        <v>0</v>
      </c>
      <c r="CX40" s="143"/>
      <c r="CY40" s="120"/>
      <c r="CZ40" s="112">
        <f>+DA40+DB40</f>
        <v>0</v>
      </c>
      <c r="DA40" s="115">
        <f t="shared" si="24"/>
        <v>0</v>
      </c>
      <c r="DB40" s="173">
        <f t="shared" si="25"/>
        <v>0</v>
      </c>
      <c r="DC40" s="180" t="s">
        <v>216</v>
      </c>
      <c r="DD40" s="192">
        <f>IF(DE40&gt;0,1,0)</f>
        <v>0</v>
      </c>
      <c r="DE40" s="143"/>
      <c r="DF40" s="120"/>
      <c r="DG40" s="112">
        <f>+DH40+DI40</f>
        <v>0</v>
      </c>
      <c r="DH40" s="115">
        <f t="shared" si="26"/>
        <v>0</v>
      </c>
      <c r="DI40" s="176">
        <f t="shared" si="27"/>
        <v>0</v>
      </c>
      <c r="DJ40" s="101">
        <f t="shared" ref="DJ40:DJ103" si="739">SUM(CP40,CW40,DD40)</f>
        <v>0</v>
      </c>
      <c r="DK40" s="115">
        <f t="shared" ref="DK40:DK103" si="740">SUM(CQ40,CX40,DE40)</f>
        <v>0</v>
      </c>
      <c r="DL40" s="115">
        <f t="shared" ref="DL40:DL103" si="741">SUM(CR40,CY40,DF40)</f>
        <v>0</v>
      </c>
      <c r="DM40" s="115">
        <f>+DN40+DO40</f>
        <v>0</v>
      </c>
      <c r="DN40" s="115">
        <f t="shared" ref="DN40:DN103" si="742">SUM(CT40,DA40,DH40)</f>
        <v>0</v>
      </c>
      <c r="DO40" s="176">
        <f t="shared" ref="DO40:DO103" si="743">SUM(CU40,DB40,DI40)</f>
        <v>0</v>
      </c>
      <c r="DP40" s="193">
        <f t="shared" ref="DP40:DP103" si="744">SUM(S40,AB40,AI40,BS40,BZ40,CI40,DJ40)</f>
        <v>0</v>
      </c>
      <c r="DQ40" s="176">
        <f t="shared" ref="DQ40:DQ103" si="745">SUM(T40,AC40,AJ40,BT40,CA40,CJ40,DK40)</f>
        <v>0</v>
      </c>
      <c r="DR40" s="115">
        <f t="shared" si="83"/>
        <v>0</v>
      </c>
      <c r="DS40" s="115">
        <f>+DT40+DU40</f>
        <v>0</v>
      </c>
      <c r="DT40" s="112">
        <f t="shared" ref="DT40:DT103" si="746">SUM(Y40,AF40,AO40,BW40,CF40,CM40,DN40)</f>
        <v>0</v>
      </c>
      <c r="DU40" s="188">
        <f t="shared" ref="DU40:DU103" si="747">SUM(Z40,AG40,AP40,BX40,CG40,CN40,DO40)</f>
        <v>0</v>
      </c>
      <c r="DV40" s="101">
        <f t="shared" ref="DV40:DV103" si="748">IF(H40="（○）",220,0)</f>
        <v>0</v>
      </c>
      <c r="DW40" s="115">
        <f t="shared" si="35"/>
        <v>0</v>
      </c>
      <c r="DX40" s="115">
        <f t="shared" si="36"/>
        <v>0</v>
      </c>
      <c r="DY40" s="115">
        <f>ROUND(DV40*DX40,0)</f>
        <v>0</v>
      </c>
      <c r="DZ40" s="115">
        <f>+EA40+EB40</f>
        <v>0</v>
      </c>
      <c r="EA40" s="115">
        <f t="shared" si="37"/>
        <v>0</v>
      </c>
      <c r="EB40" s="173">
        <f t="shared" si="38"/>
        <v>0</v>
      </c>
      <c r="EC40" s="193">
        <f>SUM(DR40,DY40)</f>
        <v>0</v>
      </c>
      <c r="ED40" s="115">
        <f>+EE40+EF40</f>
        <v>0</v>
      </c>
      <c r="EE40" s="115">
        <f>SUM(DT40,EA40)</f>
        <v>0</v>
      </c>
      <c r="EF40" s="188">
        <f>SUM(DU40,EB40)</f>
        <v>0</v>
      </c>
      <c r="EG40" s="128">
        <f t="shared" ref="EG40:EG103" si="749">IF(P40="課税事業者（一般課税）",INT(U40*0.0909090909090909)+INT(V40*0.0909090909090909),0)</f>
        <v>0</v>
      </c>
      <c r="EH40" s="132">
        <f t="shared" ref="EH40:EH103" si="750">IF(U40=0,INT(EG40/2),EG40)</f>
        <v>0</v>
      </c>
      <c r="EI40" s="147">
        <f t="shared" ref="EI40:EI103" si="751">IF(P40="課税事業者（一般課税）",INT(AD40*0.0909090909090909),0)</f>
        <v>0</v>
      </c>
      <c r="EJ40" s="152">
        <f>INT(EI40/2)</f>
        <v>0</v>
      </c>
      <c r="EK40" s="166">
        <f t="shared" ref="EK40:EK103" si="752">IF(P40="課税事業者（一般課税）",INT(AK40*0.0909090909090909)+INT(AL40*0.0909090909090909),0)</f>
        <v>0</v>
      </c>
      <c r="EL40" s="170">
        <f t="shared" ref="EL40:EL103" si="753">IF(AK40=0,INT(EK40/2),EK40)</f>
        <v>0</v>
      </c>
      <c r="EM40" s="166">
        <f t="shared" ref="EM40:EM103" si="754">IF(P40="課税事業者（一般課税）",INT(AT40*0.0909090909090909),0)</f>
        <v>0</v>
      </c>
      <c r="EN40" s="170">
        <f>INT(EM40/2)</f>
        <v>0</v>
      </c>
      <c r="EO40" s="147">
        <f t="shared" si="45"/>
        <v>0</v>
      </c>
      <c r="EP40" s="170">
        <f>INT(EO40/2)</f>
        <v>0</v>
      </c>
      <c r="EQ40" s="166">
        <f t="shared" si="46"/>
        <v>0</v>
      </c>
      <c r="ER40" s="170">
        <f>INT(EQ40/2)</f>
        <v>0</v>
      </c>
      <c r="ES40" s="147">
        <f t="shared" si="47"/>
        <v>0</v>
      </c>
      <c r="ET40" s="152">
        <f>INT(ES40/2)</f>
        <v>0</v>
      </c>
      <c r="EU40" s="166">
        <f t="shared" ref="EU40:EU103" si="755">IF(P40="課税事業者（一般課税）",INT(CB40*0.0909090909090909)+INT(CC40*0.0909090909090909),0)</f>
        <v>0</v>
      </c>
      <c r="EV40" s="170">
        <f t="shared" ref="EV40:EV103" si="756">IF(CB40=0,INT(EU40/2),EU40)</f>
        <v>0</v>
      </c>
      <c r="EW40" s="147">
        <f t="shared" si="50"/>
        <v>0</v>
      </c>
      <c r="EX40" s="152">
        <f>INT(EW40/2)</f>
        <v>0</v>
      </c>
      <c r="EY40" s="166">
        <f t="shared" si="51"/>
        <v>0</v>
      </c>
      <c r="EZ40" s="170">
        <f>INT(EY40/2)</f>
        <v>0</v>
      </c>
      <c r="FA40" s="147">
        <f t="shared" si="52"/>
        <v>0</v>
      </c>
      <c r="FB40" s="170">
        <f>INT(FA40/2)</f>
        <v>0</v>
      </c>
      <c r="FC40" s="147">
        <f t="shared" si="53"/>
        <v>0</v>
      </c>
      <c r="FD40" s="170">
        <f>INT(FC40/2)</f>
        <v>0</v>
      </c>
      <c r="FE40" s="166">
        <f>SUM(EG40,EI40,EK40,EM40,EO40,EQ40,ES40,EU40,EW40,EY40,FA40,FC40)</f>
        <v>0</v>
      </c>
      <c r="FF40" s="170">
        <f>SUM(EH40,EJ40,EL40,EN40,EP40,ER40,ET40,EV40,EX40,EZ40,FB40,FD40)</f>
        <v>0</v>
      </c>
      <c r="FG40" s="147">
        <f t="shared" si="54"/>
        <v>0</v>
      </c>
      <c r="FH40" s="198">
        <f>+FG40</f>
        <v>0</v>
      </c>
      <c r="FI40" s="201"/>
      <c r="FJ40" s="708">
        <f>+FJ38</f>
        <v>0</v>
      </c>
      <c r="FK40" s="38"/>
      <c r="FL40" s="698">
        <f t="shared" si="541"/>
        <v>0</v>
      </c>
      <c r="FM40" s="699">
        <f t="shared" si="542"/>
        <v>0</v>
      </c>
      <c r="FN40" s="700" t="str">
        <f t="shared" si="543"/>
        <v>OK</v>
      </c>
      <c r="FP40" s="698">
        <f t="shared" si="105"/>
        <v>0</v>
      </c>
      <c r="FQ40" s="699">
        <f t="shared" si="106"/>
        <v>0</v>
      </c>
      <c r="FR40" s="700" t="str">
        <f t="shared" si="107"/>
        <v>OK</v>
      </c>
    </row>
    <row r="41" spans="1:174" ht="18" customHeight="1" x14ac:dyDescent="0.2">
      <c r="A41" s="76">
        <f t="shared" si="108"/>
        <v>0</v>
      </c>
      <c r="B41" s="77">
        <f t="shared" si="109"/>
        <v>0</v>
      </c>
      <c r="C41" s="236" t="str">
        <f t="shared" si="110"/>
        <v>福島県</v>
      </c>
      <c r="D41" s="47">
        <f t="shared" si="111"/>
        <v>13</v>
      </c>
      <c r="E41" s="56" t="s">
        <v>245</v>
      </c>
      <c r="F41" s="487"/>
      <c r="G41" s="555">
        <f>+G40</f>
        <v>0</v>
      </c>
      <c r="H41" s="536"/>
      <c r="I41" s="542"/>
      <c r="J41" s="543"/>
      <c r="K41" s="542"/>
      <c r="L41" s="64"/>
      <c r="M41" s="531"/>
      <c r="N41" s="67"/>
      <c r="O41" s="71" t="str">
        <f>IF(L41="","",VLOOKUP(L41,リスト!$Q$3:$R$25,2,0))</f>
        <v/>
      </c>
      <c r="P41" s="95"/>
      <c r="Q41" s="126"/>
      <c r="R41" s="102" t="str">
        <f>IF(L41="","",VLOOKUP(L41,リスト!$X$3:$Y$25,2,0))</f>
        <v/>
      </c>
      <c r="S41" s="163">
        <f t="shared" ref="S41" si="757">IF(T41&gt;0,1,0)</f>
        <v>0</v>
      </c>
      <c r="T41" s="144"/>
      <c r="U41" s="113">
        <f t="shared" si="0"/>
        <v>0</v>
      </c>
      <c r="V41" s="109"/>
      <c r="W41" s="116">
        <f t="shared" ref="W41" si="758">+U41+V41</f>
        <v>0</v>
      </c>
      <c r="X41" s="116">
        <f t="shared" ref="X41" si="759">+Y41+Z41</f>
        <v>0</v>
      </c>
      <c r="Y41" s="138">
        <f t="shared" si="1"/>
        <v>0</v>
      </c>
      <c r="Z41" s="140">
        <f t="shared" si="2"/>
        <v>0</v>
      </c>
      <c r="AA41" s="181" t="s">
        <v>216</v>
      </c>
      <c r="AB41" s="163">
        <f t="shared" ref="AB41" si="760">IF(AC41&gt;0,1,0)</f>
        <v>0</v>
      </c>
      <c r="AC41" s="144"/>
      <c r="AD41" s="121"/>
      <c r="AE41" s="138">
        <f t="shared" ref="AE41" si="761">+AF41+AG41</f>
        <v>0</v>
      </c>
      <c r="AF41" s="138">
        <f t="shared" si="3"/>
        <v>0</v>
      </c>
      <c r="AG41" s="140">
        <f t="shared" si="4"/>
        <v>0</v>
      </c>
      <c r="AH41" s="102" t="str">
        <f>IF(AJ41="","",VLOOKUP(L41,リスト!$AA$3:$AB$25,2,0))</f>
        <v/>
      </c>
      <c r="AI41" s="163">
        <f t="shared" ref="AI41" si="762">IF(AJ41&gt;0,1,0)</f>
        <v>0</v>
      </c>
      <c r="AJ41" s="144"/>
      <c r="AK41" s="157">
        <f t="shared" si="732"/>
        <v>0</v>
      </c>
      <c r="AL41" s="121"/>
      <c r="AM41" s="163">
        <f t="shared" ref="AM41" si="763">+AK41+AL41</f>
        <v>0</v>
      </c>
      <c r="AN41" s="113">
        <f t="shared" ref="AN41" si="764">+AO41+AP41</f>
        <v>0</v>
      </c>
      <c r="AO41" s="116">
        <f t="shared" si="6"/>
        <v>0</v>
      </c>
      <c r="AP41" s="174">
        <f t="shared" si="7"/>
        <v>0</v>
      </c>
      <c r="AQ41" s="184" t="s">
        <v>216</v>
      </c>
      <c r="AR41" s="163">
        <f t="shared" ref="AR41" si="765">IF(AS41&gt;0,1,0)</f>
        <v>0</v>
      </c>
      <c r="AS41" s="144"/>
      <c r="AT41" s="121"/>
      <c r="AU41" s="113">
        <f t="shared" ref="AU41" si="766">+AV41+AW41</f>
        <v>0</v>
      </c>
      <c r="AV41" s="116">
        <f t="shared" si="8"/>
        <v>0</v>
      </c>
      <c r="AW41" s="177">
        <f t="shared" si="9"/>
        <v>0</v>
      </c>
      <c r="AX41" s="181" t="s">
        <v>216</v>
      </c>
      <c r="AY41" s="163">
        <f t="shared" ref="AY41" si="767">IF(AZ41&gt;0,1,0)</f>
        <v>0</v>
      </c>
      <c r="AZ41" s="144"/>
      <c r="BA41" s="121"/>
      <c r="BB41" s="113">
        <f t="shared" ref="BB41" si="768">+BC41+BD41</f>
        <v>0</v>
      </c>
      <c r="BC41" s="116">
        <f t="shared" si="10"/>
        <v>0</v>
      </c>
      <c r="BD41" s="174">
        <f t="shared" si="11"/>
        <v>0</v>
      </c>
      <c r="BE41" s="181" t="s">
        <v>216</v>
      </c>
      <c r="BF41" s="163">
        <f t="shared" ref="BF41" si="769">IF(BG41&gt;0,1,0)</f>
        <v>0</v>
      </c>
      <c r="BG41" s="144"/>
      <c r="BH41" s="121"/>
      <c r="BI41" s="113">
        <f t="shared" ref="BI41" si="770">+BJ41+BK41</f>
        <v>0</v>
      </c>
      <c r="BJ41" s="116">
        <f t="shared" si="12"/>
        <v>0</v>
      </c>
      <c r="BK41" s="177">
        <f t="shared" si="13"/>
        <v>0</v>
      </c>
      <c r="BL41" s="181" t="s">
        <v>216</v>
      </c>
      <c r="BM41" s="163">
        <f t="shared" ref="BM41" si="771">IF(BN41&gt;0,1,0)</f>
        <v>0</v>
      </c>
      <c r="BN41" s="144"/>
      <c r="BO41" s="121"/>
      <c r="BP41" s="113">
        <f t="shared" ref="BP41" si="772">+BQ41+BR41</f>
        <v>0</v>
      </c>
      <c r="BQ41" s="116">
        <f t="shared" si="14"/>
        <v>0</v>
      </c>
      <c r="BR41" s="177">
        <f t="shared" si="15"/>
        <v>0</v>
      </c>
      <c r="BS41" s="102">
        <f t="shared" si="733"/>
        <v>0</v>
      </c>
      <c r="BT41" s="113">
        <f t="shared" si="734"/>
        <v>0</v>
      </c>
      <c r="BU41" s="113">
        <f t="shared" si="735"/>
        <v>0</v>
      </c>
      <c r="BV41" s="116">
        <f t="shared" si="736"/>
        <v>0</v>
      </c>
      <c r="BW41" s="113">
        <f t="shared" si="737"/>
        <v>0</v>
      </c>
      <c r="BX41" s="189">
        <f t="shared" si="738"/>
        <v>0</v>
      </c>
      <c r="BY41" s="102" t="str">
        <f>IF(CA41="","",VLOOKUP(L41,リスト!$AD$3:$AE$25,2,0))</f>
        <v/>
      </c>
      <c r="BZ41" s="105">
        <f t="shared" ref="BZ41" si="773">IF(CA41&gt;0,1,0)</f>
        <v>0</v>
      </c>
      <c r="CA41" s="144"/>
      <c r="CB41" s="113">
        <f t="shared" si="17"/>
        <v>0</v>
      </c>
      <c r="CC41" s="121"/>
      <c r="CD41" s="163">
        <f t="shared" ref="CD41" si="774">+CB41+CC41</f>
        <v>0</v>
      </c>
      <c r="CE41" s="113">
        <f t="shared" ref="CE41" si="775">+CF41+CG41</f>
        <v>0</v>
      </c>
      <c r="CF41" s="116">
        <f t="shared" si="18"/>
        <v>0</v>
      </c>
      <c r="CG41" s="177">
        <f t="shared" si="19"/>
        <v>0</v>
      </c>
      <c r="CH41" s="181" t="s">
        <v>216</v>
      </c>
      <c r="CI41" s="105">
        <f t="shared" ref="CI41" si="776">IF(CJ41&gt;0,1,0)</f>
        <v>0</v>
      </c>
      <c r="CJ41" s="144"/>
      <c r="CK41" s="121"/>
      <c r="CL41" s="113">
        <f t="shared" ref="CL41" si="777">+CM41+CN41</f>
        <v>0</v>
      </c>
      <c r="CM41" s="116">
        <f t="shared" si="20"/>
        <v>0</v>
      </c>
      <c r="CN41" s="174">
        <f t="shared" si="21"/>
        <v>0</v>
      </c>
      <c r="CO41" s="181" t="s">
        <v>216</v>
      </c>
      <c r="CP41" s="105">
        <f t="shared" ref="CP41" si="778">IF(CQ41&gt;0,1,0)</f>
        <v>0</v>
      </c>
      <c r="CQ41" s="144"/>
      <c r="CR41" s="121"/>
      <c r="CS41" s="113">
        <f t="shared" ref="CS41" si="779">+CT41+CU41</f>
        <v>0</v>
      </c>
      <c r="CT41" s="116">
        <f t="shared" si="22"/>
        <v>0</v>
      </c>
      <c r="CU41" s="174">
        <f t="shared" si="23"/>
        <v>0</v>
      </c>
      <c r="CV41" s="181" t="s">
        <v>216</v>
      </c>
      <c r="CW41" s="105">
        <f t="shared" ref="CW41" si="780">IF(CX41&gt;0,1,0)</f>
        <v>0</v>
      </c>
      <c r="CX41" s="144"/>
      <c r="CY41" s="121"/>
      <c r="CZ41" s="113">
        <f t="shared" ref="CZ41" si="781">+DA41+DB41</f>
        <v>0</v>
      </c>
      <c r="DA41" s="116">
        <f t="shared" si="24"/>
        <v>0</v>
      </c>
      <c r="DB41" s="174">
        <f t="shared" si="25"/>
        <v>0</v>
      </c>
      <c r="DC41" s="181" t="s">
        <v>216</v>
      </c>
      <c r="DD41" s="105">
        <f t="shared" ref="DD41" si="782">IF(DE41&gt;0,1,0)</f>
        <v>0</v>
      </c>
      <c r="DE41" s="144"/>
      <c r="DF41" s="121"/>
      <c r="DG41" s="113">
        <f t="shared" ref="DG41" si="783">+DH41+DI41</f>
        <v>0</v>
      </c>
      <c r="DH41" s="116">
        <f t="shared" si="26"/>
        <v>0</v>
      </c>
      <c r="DI41" s="177">
        <f t="shared" si="27"/>
        <v>0</v>
      </c>
      <c r="DJ41" s="102">
        <f t="shared" si="739"/>
        <v>0</v>
      </c>
      <c r="DK41" s="116">
        <f t="shared" si="740"/>
        <v>0</v>
      </c>
      <c r="DL41" s="116">
        <f t="shared" si="741"/>
        <v>0</v>
      </c>
      <c r="DM41" s="116">
        <f t="shared" ref="DM41" si="784">+DN41+DO41</f>
        <v>0</v>
      </c>
      <c r="DN41" s="116">
        <f t="shared" si="742"/>
        <v>0</v>
      </c>
      <c r="DO41" s="177">
        <f t="shared" si="743"/>
        <v>0</v>
      </c>
      <c r="DP41" s="194">
        <f t="shared" si="744"/>
        <v>0</v>
      </c>
      <c r="DQ41" s="177">
        <f t="shared" si="745"/>
        <v>0</v>
      </c>
      <c r="DR41" s="116">
        <f t="shared" si="83"/>
        <v>0</v>
      </c>
      <c r="DS41" s="116">
        <f t="shared" ref="DS41" si="785">+DT41+DU41</f>
        <v>0</v>
      </c>
      <c r="DT41" s="113">
        <f t="shared" si="746"/>
        <v>0</v>
      </c>
      <c r="DU41" s="189">
        <f t="shared" si="747"/>
        <v>0</v>
      </c>
      <c r="DV41" s="102">
        <f t="shared" si="748"/>
        <v>0</v>
      </c>
      <c r="DW41" s="116">
        <f t="shared" si="35"/>
        <v>0</v>
      </c>
      <c r="DX41" s="116">
        <f t="shared" si="36"/>
        <v>0</v>
      </c>
      <c r="DY41" s="116">
        <f t="shared" ref="DY41" si="786">ROUND(DV41*DX41,0)</f>
        <v>0</v>
      </c>
      <c r="DZ41" s="116">
        <f t="shared" ref="DZ41" si="787">+EA41+EB41</f>
        <v>0</v>
      </c>
      <c r="EA41" s="116">
        <f t="shared" si="37"/>
        <v>0</v>
      </c>
      <c r="EB41" s="174">
        <f t="shared" si="38"/>
        <v>0</v>
      </c>
      <c r="EC41" s="194">
        <f t="shared" ref="EC41" si="788">SUM(DR41,DY41)</f>
        <v>0</v>
      </c>
      <c r="ED41" s="116">
        <f t="shared" ref="ED41" si="789">+EE41+EF41</f>
        <v>0</v>
      </c>
      <c r="EE41" s="116">
        <f t="shared" ref="EE41" si="790">SUM(DT41,EA41)</f>
        <v>0</v>
      </c>
      <c r="EF41" s="189">
        <f t="shared" ref="EF41" si="791">SUM(DU41,EB41)</f>
        <v>0</v>
      </c>
      <c r="EG41" s="129">
        <f t="shared" si="749"/>
        <v>0</v>
      </c>
      <c r="EH41" s="133">
        <f t="shared" si="750"/>
        <v>0</v>
      </c>
      <c r="EI41" s="148">
        <f t="shared" si="751"/>
        <v>0</v>
      </c>
      <c r="EJ41" s="153">
        <f t="shared" ref="EJ41" si="792">INT(EI41/2)</f>
        <v>0</v>
      </c>
      <c r="EK41" s="167">
        <f t="shared" si="752"/>
        <v>0</v>
      </c>
      <c r="EL41" s="171">
        <f t="shared" si="753"/>
        <v>0</v>
      </c>
      <c r="EM41" s="167">
        <f t="shared" si="754"/>
        <v>0</v>
      </c>
      <c r="EN41" s="171">
        <f t="shared" ref="EN41" si="793">INT(EM41/2)</f>
        <v>0</v>
      </c>
      <c r="EO41" s="148">
        <f t="shared" si="45"/>
        <v>0</v>
      </c>
      <c r="EP41" s="153">
        <f t="shared" ref="EP41" si="794">INT(EO41/2)</f>
        <v>0</v>
      </c>
      <c r="EQ41" s="167">
        <f t="shared" si="46"/>
        <v>0</v>
      </c>
      <c r="ER41" s="171">
        <f t="shared" ref="ER41" si="795">INT(EQ41/2)</f>
        <v>0</v>
      </c>
      <c r="ES41" s="148">
        <f t="shared" si="47"/>
        <v>0</v>
      </c>
      <c r="ET41" s="153">
        <f t="shared" ref="ET41" si="796">INT(ES41/2)</f>
        <v>0</v>
      </c>
      <c r="EU41" s="167">
        <f t="shared" si="755"/>
        <v>0</v>
      </c>
      <c r="EV41" s="171">
        <f t="shared" si="756"/>
        <v>0</v>
      </c>
      <c r="EW41" s="148">
        <f t="shared" si="50"/>
        <v>0</v>
      </c>
      <c r="EX41" s="153">
        <f t="shared" ref="EX41" si="797">INT(EW41/2)</f>
        <v>0</v>
      </c>
      <c r="EY41" s="167">
        <f t="shared" si="51"/>
        <v>0</v>
      </c>
      <c r="EZ41" s="171">
        <f t="shared" ref="EZ41" si="798">INT(EY41/2)</f>
        <v>0</v>
      </c>
      <c r="FA41" s="148">
        <f t="shared" si="52"/>
        <v>0</v>
      </c>
      <c r="FB41" s="171">
        <f t="shared" ref="FB41" si="799">INT(FA41/2)</f>
        <v>0</v>
      </c>
      <c r="FC41" s="148">
        <f t="shared" si="53"/>
        <v>0</v>
      </c>
      <c r="FD41" s="171">
        <f t="shared" ref="FD41" si="800">INT(FC41/2)</f>
        <v>0</v>
      </c>
      <c r="FE41" s="167">
        <f t="shared" ref="FE41" si="801">SUM(EG41,EI41,EK41,EM41,EO41,EQ41,ES41,EU41,EW41,EY41,FA41,FC41)</f>
        <v>0</v>
      </c>
      <c r="FF41" s="171">
        <f t="shared" ref="FF41" si="802">SUM(EH41,EJ41,EL41,EN41,EP41,ER41,ET41,EV41,EX41,EZ41,FB41,FD41)</f>
        <v>0</v>
      </c>
      <c r="FG41" s="148">
        <f t="shared" si="54"/>
        <v>0</v>
      </c>
      <c r="FH41" s="199">
        <f t="shared" ref="FH41" si="803">+FG41</f>
        <v>0</v>
      </c>
      <c r="FI41" s="95"/>
      <c r="FJ41" s="708">
        <f>+FJ40</f>
        <v>0</v>
      </c>
      <c r="FK41" s="38"/>
      <c r="FL41" s="692">
        <f t="shared" si="541"/>
        <v>0</v>
      </c>
      <c r="FM41" s="693">
        <f t="shared" si="542"/>
        <v>0</v>
      </c>
      <c r="FN41" s="694" t="str">
        <f t="shared" si="543"/>
        <v>OK</v>
      </c>
      <c r="FP41" s="692">
        <f t="shared" si="105"/>
        <v>0</v>
      </c>
      <c r="FQ41" s="693">
        <f t="shared" si="106"/>
        <v>0</v>
      </c>
      <c r="FR41" s="694" t="str">
        <f t="shared" si="107"/>
        <v>OK</v>
      </c>
    </row>
    <row r="42" spans="1:174" ht="18" customHeight="1" x14ac:dyDescent="0.2">
      <c r="A42" s="74">
        <f t="shared" si="108"/>
        <v>0</v>
      </c>
      <c r="B42" s="75">
        <f t="shared" si="109"/>
        <v>0</v>
      </c>
      <c r="C42" s="235" t="str">
        <f t="shared" si="110"/>
        <v>福島県</v>
      </c>
      <c r="D42" s="58">
        <f t="shared" si="111"/>
        <v>14</v>
      </c>
      <c r="E42" s="49" t="s">
        <v>244</v>
      </c>
      <c r="F42" s="486">
        <f>IF(F43=" "," ",+F43)</f>
        <v>0</v>
      </c>
      <c r="G42" s="554"/>
      <c r="H42" s="537"/>
      <c r="I42" s="544"/>
      <c r="J42" s="545"/>
      <c r="K42" s="544"/>
      <c r="L42" s="229"/>
      <c r="M42" s="532"/>
      <c r="N42" s="66"/>
      <c r="O42" s="70" t="str">
        <f>IF(L42="","",VLOOKUP(L42,リスト!$Q$3:$R$25,2,0))</f>
        <v/>
      </c>
      <c r="P42" s="202"/>
      <c r="Q42" s="230"/>
      <c r="R42" s="154" t="str">
        <f>IF(L42="","",VLOOKUP(L42,リスト!$X$3:$Y$25,2,0))</f>
        <v/>
      </c>
      <c r="S42" s="162">
        <f>IF(T42&gt;0,1,0)</f>
        <v>0</v>
      </c>
      <c r="T42" s="143"/>
      <c r="U42" s="112">
        <f t="shared" si="0"/>
        <v>0</v>
      </c>
      <c r="V42" s="108"/>
      <c r="W42" s="115">
        <f>+U42+V42</f>
        <v>0</v>
      </c>
      <c r="X42" s="115">
        <f>+Y42+Z42</f>
        <v>0</v>
      </c>
      <c r="Y42" s="137">
        <f t="shared" si="1"/>
        <v>0</v>
      </c>
      <c r="Z42" s="139">
        <f t="shared" si="2"/>
        <v>0</v>
      </c>
      <c r="AA42" s="180" t="s">
        <v>216</v>
      </c>
      <c r="AB42" s="162">
        <f>IF(AC42&gt;0,1,0)</f>
        <v>0</v>
      </c>
      <c r="AC42" s="143"/>
      <c r="AD42" s="120"/>
      <c r="AE42" s="137">
        <f>+AF42+AG42</f>
        <v>0</v>
      </c>
      <c r="AF42" s="137">
        <f t="shared" si="3"/>
        <v>0</v>
      </c>
      <c r="AG42" s="139">
        <f t="shared" si="4"/>
        <v>0</v>
      </c>
      <c r="AH42" s="101" t="str">
        <f>IF(AJ42="","",VLOOKUP(L42,リスト!$AA$3:$AB$25,2,0))</f>
        <v/>
      </c>
      <c r="AI42" s="162">
        <f>IF(AJ42&gt;0,1,0)</f>
        <v>0</v>
      </c>
      <c r="AJ42" s="143"/>
      <c r="AK42" s="156">
        <f t="shared" si="732"/>
        <v>0</v>
      </c>
      <c r="AL42" s="120"/>
      <c r="AM42" s="162">
        <f>+AK42+AL42</f>
        <v>0</v>
      </c>
      <c r="AN42" s="112">
        <f>+AO42+AP42</f>
        <v>0</v>
      </c>
      <c r="AO42" s="115">
        <f t="shared" si="6"/>
        <v>0</v>
      </c>
      <c r="AP42" s="173">
        <f t="shared" si="7"/>
        <v>0</v>
      </c>
      <c r="AQ42" s="183" t="s">
        <v>216</v>
      </c>
      <c r="AR42" s="162">
        <f>IF(AS42&gt;0,1,0)</f>
        <v>0</v>
      </c>
      <c r="AS42" s="143"/>
      <c r="AT42" s="120"/>
      <c r="AU42" s="112">
        <f>+AV42+AW42</f>
        <v>0</v>
      </c>
      <c r="AV42" s="115">
        <f t="shared" si="8"/>
        <v>0</v>
      </c>
      <c r="AW42" s="176">
        <f t="shared" si="9"/>
        <v>0</v>
      </c>
      <c r="AX42" s="180" t="s">
        <v>216</v>
      </c>
      <c r="AY42" s="162">
        <f>IF(AZ42&gt;0,1,0)</f>
        <v>0</v>
      </c>
      <c r="AZ42" s="143"/>
      <c r="BA42" s="120"/>
      <c r="BB42" s="112">
        <f>+BC42+BD42</f>
        <v>0</v>
      </c>
      <c r="BC42" s="115">
        <f t="shared" si="10"/>
        <v>0</v>
      </c>
      <c r="BD42" s="173">
        <f t="shared" si="11"/>
        <v>0</v>
      </c>
      <c r="BE42" s="180" t="s">
        <v>216</v>
      </c>
      <c r="BF42" s="162">
        <f>IF(BG42&gt;0,1,0)</f>
        <v>0</v>
      </c>
      <c r="BG42" s="143"/>
      <c r="BH42" s="120"/>
      <c r="BI42" s="112">
        <f>+BJ42+BK42</f>
        <v>0</v>
      </c>
      <c r="BJ42" s="115">
        <f t="shared" si="12"/>
        <v>0</v>
      </c>
      <c r="BK42" s="176">
        <f t="shared" si="13"/>
        <v>0</v>
      </c>
      <c r="BL42" s="180" t="s">
        <v>216</v>
      </c>
      <c r="BM42" s="162">
        <f>IF(BN42&gt;0,1,0)</f>
        <v>0</v>
      </c>
      <c r="BN42" s="143"/>
      <c r="BO42" s="120"/>
      <c r="BP42" s="112">
        <f>+BQ42+BR42</f>
        <v>0</v>
      </c>
      <c r="BQ42" s="115">
        <f t="shared" si="14"/>
        <v>0</v>
      </c>
      <c r="BR42" s="176">
        <f t="shared" si="15"/>
        <v>0</v>
      </c>
      <c r="BS42" s="101">
        <f t="shared" si="733"/>
        <v>0</v>
      </c>
      <c r="BT42" s="112">
        <f t="shared" si="734"/>
        <v>0</v>
      </c>
      <c r="BU42" s="112">
        <f t="shared" si="735"/>
        <v>0</v>
      </c>
      <c r="BV42" s="115">
        <f t="shared" si="736"/>
        <v>0</v>
      </c>
      <c r="BW42" s="112">
        <f t="shared" si="737"/>
        <v>0</v>
      </c>
      <c r="BX42" s="188">
        <f t="shared" si="738"/>
        <v>0</v>
      </c>
      <c r="BY42" s="101" t="str">
        <f>IF(CA42="","",VLOOKUP(L42,リスト!$AD$3:$AE$25,2,0))</f>
        <v/>
      </c>
      <c r="BZ42" s="192">
        <f>IF(CA42&gt;0,1,0)</f>
        <v>0</v>
      </c>
      <c r="CA42" s="143"/>
      <c r="CB42" s="112">
        <f t="shared" si="17"/>
        <v>0</v>
      </c>
      <c r="CC42" s="120"/>
      <c r="CD42" s="162">
        <f>+CB42+CC42</f>
        <v>0</v>
      </c>
      <c r="CE42" s="112">
        <f>+CF42+CG42</f>
        <v>0</v>
      </c>
      <c r="CF42" s="115">
        <f t="shared" si="18"/>
        <v>0</v>
      </c>
      <c r="CG42" s="173">
        <f t="shared" si="19"/>
        <v>0</v>
      </c>
      <c r="CH42" s="180" t="s">
        <v>216</v>
      </c>
      <c r="CI42" s="192">
        <f>IF(CJ42&gt;0,1,0)</f>
        <v>0</v>
      </c>
      <c r="CJ42" s="143"/>
      <c r="CK42" s="120"/>
      <c r="CL42" s="112">
        <f>+CM42+CN42</f>
        <v>0</v>
      </c>
      <c r="CM42" s="115">
        <f t="shared" si="20"/>
        <v>0</v>
      </c>
      <c r="CN42" s="173">
        <f t="shared" si="21"/>
        <v>0</v>
      </c>
      <c r="CO42" s="180" t="s">
        <v>216</v>
      </c>
      <c r="CP42" s="192">
        <f>IF(CQ42&gt;0,1,0)</f>
        <v>0</v>
      </c>
      <c r="CQ42" s="143"/>
      <c r="CR42" s="120"/>
      <c r="CS42" s="112">
        <f>+CT42+CU42</f>
        <v>0</v>
      </c>
      <c r="CT42" s="115">
        <f t="shared" si="22"/>
        <v>0</v>
      </c>
      <c r="CU42" s="173">
        <f t="shared" si="23"/>
        <v>0</v>
      </c>
      <c r="CV42" s="180" t="s">
        <v>216</v>
      </c>
      <c r="CW42" s="192">
        <f>IF(CX42&gt;0,1,0)</f>
        <v>0</v>
      </c>
      <c r="CX42" s="143"/>
      <c r="CY42" s="120"/>
      <c r="CZ42" s="112">
        <f>+DA42+DB42</f>
        <v>0</v>
      </c>
      <c r="DA42" s="115">
        <f t="shared" si="24"/>
        <v>0</v>
      </c>
      <c r="DB42" s="173">
        <f t="shared" si="25"/>
        <v>0</v>
      </c>
      <c r="DC42" s="180" t="s">
        <v>216</v>
      </c>
      <c r="DD42" s="192">
        <f>IF(DE42&gt;0,1,0)</f>
        <v>0</v>
      </c>
      <c r="DE42" s="143"/>
      <c r="DF42" s="120"/>
      <c r="DG42" s="112">
        <f>+DH42+DI42</f>
        <v>0</v>
      </c>
      <c r="DH42" s="115">
        <f t="shared" si="26"/>
        <v>0</v>
      </c>
      <c r="DI42" s="176">
        <f t="shared" si="27"/>
        <v>0</v>
      </c>
      <c r="DJ42" s="101">
        <f t="shared" si="739"/>
        <v>0</v>
      </c>
      <c r="DK42" s="115">
        <f t="shared" si="740"/>
        <v>0</v>
      </c>
      <c r="DL42" s="115">
        <f t="shared" si="741"/>
        <v>0</v>
      </c>
      <c r="DM42" s="115">
        <f>+DN42+DO42</f>
        <v>0</v>
      </c>
      <c r="DN42" s="115">
        <f t="shared" si="742"/>
        <v>0</v>
      </c>
      <c r="DO42" s="176">
        <f t="shared" si="743"/>
        <v>0</v>
      </c>
      <c r="DP42" s="193">
        <f t="shared" si="744"/>
        <v>0</v>
      </c>
      <c r="DQ42" s="176">
        <f t="shared" si="745"/>
        <v>0</v>
      </c>
      <c r="DR42" s="115">
        <f t="shared" si="83"/>
        <v>0</v>
      </c>
      <c r="DS42" s="115">
        <f>+DT42+DU42</f>
        <v>0</v>
      </c>
      <c r="DT42" s="112">
        <f t="shared" si="746"/>
        <v>0</v>
      </c>
      <c r="DU42" s="188">
        <f t="shared" si="747"/>
        <v>0</v>
      </c>
      <c r="DV42" s="101">
        <f t="shared" si="748"/>
        <v>0</v>
      </c>
      <c r="DW42" s="115">
        <f t="shared" si="35"/>
        <v>0</v>
      </c>
      <c r="DX42" s="115">
        <f t="shared" si="36"/>
        <v>0</v>
      </c>
      <c r="DY42" s="115">
        <f>ROUND(DV42*DX42,0)</f>
        <v>0</v>
      </c>
      <c r="DZ42" s="115">
        <f>+EA42+EB42</f>
        <v>0</v>
      </c>
      <c r="EA42" s="115">
        <f t="shared" si="37"/>
        <v>0</v>
      </c>
      <c r="EB42" s="173">
        <f t="shared" si="38"/>
        <v>0</v>
      </c>
      <c r="EC42" s="193">
        <f>SUM(DR42,DY42)</f>
        <v>0</v>
      </c>
      <c r="ED42" s="115">
        <f>+EE42+EF42</f>
        <v>0</v>
      </c>
      <c r="EE42" s="115">
        <f>SUM(DT42,EA42)</f>
        <v>0</v>
      </c>
      <c r="EF42" s="188">
        <f>SUM(DU42,EB42)</f>
        <v>0</v>
      </c>
      <c r="EG42" s="128">
        <f t="shared" si="749"/>
        <v>0</v>
      </c>
      <c r="EH42" s="132">
        <f t="shared" si="750"/>
        <v>0</v>
      </c>
      <c r="EI42" s="147">
        <f t="shared" si="751"/>
        <v>0</v>
      </c>
      <c r="EJ42" s="152">
        <f>INT(EI42/2)</f>
        <v>0</v>
      </c>
      <c r="EK42" s="166">
        <f t="shared" si="752"/>
        <v>0</v>
      </c>
      <c r="EL42" s="170">
        <f t="shared" si="753"/>
        <v>0</v>
      </c>
      <c r="EM42" s="166">
        <f t="shared" si="754"/>
        <v>0</v>
      </c>
      <c r="EN42" s="170">
        <f>INT(EM42/2)</f>
        <v>0</v>
      </c>
      <c r="EO42" s="147">
        <f t="shared" si="45"/>
        <v>0</v>
      </c>
      <c r="EP42" s="170">
        <f>INT(EO42/2)</f>
        <v>0</v>
      </c>
      <c r="EQ42" s="166">
        <f t="shared" si="46"/>
        <v>0</v>
      </c>
      <c r="ER42" s="170">
        <f>INT(EQ42/2)</f>
        <v>0</v>
      </c>
      <c r="ES42" s="147">
        <f t="shared" si="47"/>
        <v>0</v>
      </c>
      <c r="ET42" s="152">
        <f>INT(ES42/2)</f>
        <v>0</v>
      </c>
      <c r="EU42" s="166">
        <f t="shared" si="755"/>
        <v>0</v>
      </c>
      <c r="EV42" s="170">
        <f t="shared" si="756"/>
        <v>0</v>
      </c>
      <c r="EW42" s="147">
        <f t="shared" si="50"/>
        <v>0</v>
      </c>
      <c r="EX42" s="152">
        <f>INT(EW42/2)</f>
        <v>0</v>
      </c>
      <c r="EY42" s="166">
        <f t="shared" si="51"/>
        <v>0</v>
      </c>
      <c r="EZ42" s="170">
        <f>INT(EY42/2)</f>
        <v>0</v>
      </c>
      <c r="FA42" s="147">
        <f t="shared" si="52"/>
        <v>0</v>
      </c>
      <c r="FB42" s="170">
        <f>INT(FA42/2)</f>
        <v>0</v>
      </c>
      <c r="FC42" s="147">
        <f t="shared" si="53"/>
        <v>0</v>
      </c>
      <c r="FD42" s="170">
        <f>INT(FC42/2)</f>
        <v>0</v>
      </c>
      <c r="FE42" s="166">
        <f>SUM(EG42,EI42,EK42,EM42,EO42,EQ42,ES42,EU42,EW42,EY42,FA42,FC42)</f>
        <v>0</v>
      </c>
      <c r="FF42" s="170">
        <f>SUM(EH42,EJ42,EL42,EN42,EP42,ER42,ET42,EV42,EX42,EZ42,FB42,FD42)</f>
        <v>0</v>
      </c>
      <c r="FG42" s="147">
        <f t="shared" si="54"/>
        <v>0</v>
      </c>
      <c r="FH42" s="198">
        <f>+FG42</f>
        <v>0</v>
      </c>
      <c r="FI42" s="201"/>
      <c r="FJ42" s="708">
        <f>+FJ40</f>
        <v>0</v>
      </c>
      <c r="FK42" s="38"/>
      <c r="FL42" s="701">
        <f t="shared" si="541"/>
        <v>0</v>
      </c>
      <c r="FM42" s="688">
        <f t="shared" si="542"/>
        <v>0</v>
      </c>
      <c r="FN42" s="702" t="str">
        <f t="shared" si="543"/>
        <v>OK</v>
      </c>
      <c r="FP42" s="701">
        <f t="shared" si="105"/>
        <v>0</v>
      </c>
      <c r="FQ42" s="688">
        <f t="shared" si="106"/>
        <v>0</v>
      </c>
      <c r="FR42" s="702" t="str">
        <f t="shared" si="107"/>
        <v>OK</v>
      </c>
    </row>
    <row r="43" spans="1:174" ht="18" customHeight="1" x14ac:dyDescent="0.2">
      <c r="A43" s="76">
        <f t="shared" si="108"/>
        <v>0</v>
      </c>
      <c r="B43" s="77">
        <f t="shared" si="109"/>
        <v>0</v>
      </c>
      <c r="C43" s="236" t="str">
        <f t="shared" si="110"/>
        <v>福島県</v>
      </c>
      <c r="D43" s="47">
        <f t="shared" si="111"/>
        <v>14</v>
      </c>
      <c r="E43" s="56" t="s">
        <v>245</v>
      </c>
      <c r="F43" s="487"/>
      <c r="G43" s="555">
        <f>+G42</f>
        <v>0</v>
      </c>
      <c r="H43" s="536"/>
      <c r="I43" s="542"/>
      <c r="J43" s="543"/>
      <c r="K43" s="542"/>
      <c r="L43" s="64"/>
      <c r="M43" s="531"/>
      <c r="N43" s="67"/>
      <c r="O43" s="71" t="str">
        <f>IF(L43="","",VLOOKUP(L43,リスト!$Q$3:$R$25,2,0))</f>
        <v/>
      </c>
      <c r="P43" s="95"/>
      <c r="Q43" s="124"/>
      <c r="R43" s="102" t="str">
        <f>IF(L43="","",VLOOKUP(L43,リスト!$X$3:$Y$25,2,0))</f>
        <v/>
      </c>
      <c r="S43" s="163">
        <f t="shared" ref="S43" si="804">IF(T43&gt;0,1,0)</f>
        <v>0</v>
      </c>
      <c r="T43" s="144"/>
      <c r="U43" s="113">
        <f t="shared" si="0"/>
        <v>0</v>
      </c>
      <c r="V43" s="109"/>
      <c r="W43" s="116">
        <f t="shared" ref="W43" si="805">+U43+V43</f>
        <v>0</v>
      </c>
      <c r="X43" s="116">
        <f t="shared" ref="X43" si="806">+Y43+Z43</f>
        <v>0</v>
      </c>
      <c r="Y43" s="138">
        <f t="shared" si="1"/>
        <v>0</v>
      </c>
      <c r="Z43" s="140">
        <f t="shared" si="2"/>
        <v>0</v>
      </c>
      <c r="AA43" s="181" t="s">
        <v>216</v>
      </c>
      <c r="AB43" s="163">
        <f t="shared" ref="AB43" si="807">IF(AC43&gt;0,1,0)</f>
        <v>0</v>
      </c>
      <c r="AC43" s="144"/>
      <c r="AD43" s="121"/>
      <c r="AE43" s="138">
        <f t="shared" ref="AE43" si="808">+AF43+AG43</f>
        <v>0</v>
      </c>
      <c r="AF43" s="138">
        <f t="shared" si="3"/>
        <v>0</v>
      </c>
      <c r="AG43" s="140">
        <f t="shared" si="4"/>
        <v>0</v>
      </c>
      <c r="AH43" s="102" t="str">
        <f>IF(AJ43="","",VLOOKUP(L43,リスト!$AA$3:$AB$25,2,0))</f>
        <v/>
      </c>
      <c r="AI43" s="163">
        <f t="shared" ref="AI43" si="809">IF(AJ43&gt;0,1,0)</f>
        <v>0</v>
      </c>
      <c r="AJ43" s="144"/>
      <c r="AK43" s="157">
        <f t="shared" si="732"/>
        <v>0</v>
      </c>
      <c r="AL43" s="121"/>
      <c r="AM43" s="163">
        <f t="shared" ref="AM43" si="810">+AK43+AL43</f>
        <v>0</v>
      </c>
      <c r="AN43" s="113">
        <f t="shared" ref="AN43" si="811">+AO43+AP43</f>
        <v>0</v>
      </c>
      <c r="AO43" s="116">
        <f t="shared" si="6"/>
        <v>0</v>
      </c>
      <c r="AP43" s="174">
        <f t="shared" si="7"/>
        <v>0</v>
      </c>
      <c r="AQ43" s="184" t="s">
        <v>216</v>
      </c>
      <c r="AR43" s="163">
        <f t="shared" ref="AR43" si="812">IF(AS43&gt;0,1,0)</f>
        <v>0</v>
      </c>
      <c r="AS43" s="144"/>
      <c r="AT43" s="121"/>
      <c r="AU43" s="113">
        <f t="shared" ref="AU43" si="813">+AV43+AW43</f>
        <v>0</v>
      </c>
      <c r="AV43" s="116">
        <f t="shared" si="8"/>
        <v>0</v>
      </c>
      <c r="AW43" s="177">
        <f t="shared" si="9"/>
        <v>0</v>
      </c>
      <c r="AX43" s="181" t="s">
        <v>216</v>
      </c>
      <c r="AY43" s="163">
        <f t="shared" ref="AY43" si="814">IF(AZ43&gt;0,1,0)</f>
        <v>0</v>
      </c>
      <c r="AZ43" s="144"/>
      <c r="BA43" s="121"/>
      <c r="BB43" s="113">
        <f t="shared" ref="BB43" si="815">+BC43+BD43</f>
        <v>0</v>
      </c>
      <c r="BC43" s="116">
        <f t="shared" si="10"/>
        <v>0</v>
      </c>
      <c r="BD43" s="174">
        <f t="shared" si="11"/>
        <v>0</v>
      </c>
      <c r="BE43" s="181" t="s">
        <v>216</v>
      </c>
      <c r="BF43" s="163">
        <f t="shared" ref="BF43" si="816">IF(BG43&gt;0,1,0)</f>
        <v>0</v>
      </c>
      <c r="BG43" s="144"/>
      <c r="BH43" s="121"/>
      <c r="BI43" s="113">
        <f t="shared" ref="BI43" si="817">+BJ43+BK43</f>
        <v>0</v>
      </c>
      <c r="BJ43" s="116">
        <f t="shared" si="12"/>
        <v>0</v>
      </c>
      <c r="BK43" s="177">
        <f t="shared" si="13"/>
        <v>0</v>
      </c>
      <c r="BL43" s="181" t="s">
        <v>216</v>
      </c>
      <c r="BM43" s="163">
        <f t="shared" ref="BM43" si="818">IF(BN43&gt;0,1,0)</f>
        <v>0</v>
      </c>
      <c r="BN43" s="144"/>
      <c r="BO43" s="121"/>
      <c r="BP43" s="113">
        <f t="shared" ref="BP43" si="819">+BQ43+BR43</f>
        <v>0</v>
      </c>
      <c r="BQ43" s="116">
        <f t="shared" si="14"/>
        <v>0</v>
      </c>
      <c r="BR43" s="177">
        <f t="shared" si="15"/>
        <v>0</v>
      </c>
      <c r="BS43" s="102">
        <f t="shared" si="733"/>
        <v>0</v>
      </c>
      <c r="BT43" s="113">
        <f t="shared" si="734"/>
        <v>0</v>
      </c>
      <c r="BU43" s="113">
        <f t="shared" si="735"/>
        <v>0</v>
      </c>
      <c r="BV43" s="116">
        <f t="shared" si="736"/>
        <v>0</v>
      </c>
      <c r="BW43" s="113">
        <f t="shared" si="737"/>
        <v>0</v>
      </c>
      <c r="BX43" s="189">
        <f t="shared" si="738"/>
        <v>0</v>
      </c>
      <c r="BY43" s="102" t="str">
        <f>IF(CA43="","",VLOOKUP(L43,リスト!$AD$3:$AE$25,2,0))</f>
        <v/>
      </c>
      <c r="BZ43" s="105">
        <f t="shared" ref="BZ43" si="820">IF(CA43&gt;0,1,0)</f>
        <v>0</v>
      </c>
      <c r="CA43" s="144"/>
      <c r="CB43" s="113">
        <f t="shared" si="17"/>
        <v>0</v>
      </c>
      <c r="CC43" s="121"/>
      <c r="CD43" s="163">
        <f t="shared" ref="CD43" si="821">+CB43+CC43</f>
        <v>0</v>
      </c>
      <c r="CE43" s="113">
        <f t="shared" ref="CE43" si="822">+CF43+CG43</f>
        <v>0</v>
      </c>
      <c r="CF43" s="116">
        <f t="shared" si="18"/>
        <v>0</v>
      </c>
      <c r="CG43" s="177">
        <f t="shared" si="19"/>
        <v>0</v>
      </c>
      <c r="CH43" s="181" t="s">
        <v>216</v>
      </c>
      <c r="CI43" s="105">
        <f t="shared" ref="CI43" si="823">IF(CJ43&gt;0,1,0)</f>
        <v>0</v>
      </c>
      <c r="CJ43" s="144"/>
      <c r="CK43" s="121"/>
      <c r="CL43" s="113">
        <f t="shared" ref="CL43" si="824">+CM43+CN43</f>
        <v>0</v>
      </c>
      <c r="CM43" s="116">
        <f t="shared" si="20"/>
        <v>0</v>
      </c>
      <c r="CN43" s="174">
        <f t="shared" si="21"/>
        <v>0</v>
      </c>
      <c r="CO43" s="181" t="s">
        <v>216</v>
      </c>
      <c r="CP43" s="105">
        <f t="shared" ref="CP43" si="825">IF(CQ43&gt;0,1,0)</f>
        <v>0</v>
      </c>
      <c r="CQ43" s="144"/>
      <c r="CR43" s="121"/>
      <c r="CS43" s="113">
        <f t="shared" ref="CS43" si="826">+CT43+CU43</f>
        <v>0</v>
      </c>
      <c r="CT43" s="116">
        <f t="shared" si="22"/>
        <v>0</v>
      </c>
      <c r="CU43" s="174">
        <f t="shared" si="23"/>
        <v>0</v>
      </c>
      <c r="CV43" s="181" t="s">
        <v>216</v>
      </c>
      <c r="CW43" s="105">
        <f t="shared" ref="CW43" si="827">IF(CX43&gt;0,1,0)</f>
        <v>0</v>
      </c>
      <c r="CX43" s="144"/>
      <c r="CY43" s="121"/>
      <c r="CZ43" s="113">
        <f t="shared" ref="CZ43" si="828">+DA43+DB43</f>
        <v>0</v>
      </c>
      <c r="DA43" s="116">
        <f t="shared" si="24"/>
        <v>0</v>
      </c>
      <c r="DB43" s="174">
        <f t="shared" si="25"/>
        <v>0</v>
      </c>
      <c r="DC43" s="181" t="s">
        <v>216</v>
      </c>
      <c r="DD43" s="105">
        <f t="shared" ref="DD43" si="829">IF(DE43&gt;0,1,0)</f>
        <v>0</v>
      </c>
      <c r="DE43" s="144"/>
      <c r="DF43" s="121"/>
      <c r="DG43" s="113">
        <f t="shared" ref="DG43" si="830">+DH43+DI43</f>
        <v>0</v>
      </c>
      <c r="DH43" s="116">
        <f t="shared" si="26"/>
        <v>0</v>
      </c>
      <c r="DI43" s="177">
        <f t="shared" si="27"/>
        <v>0</v>
      </c>
      <c r="DJ43" s="102">
        <f t="shared" si="739"/>
        <v>0</v>
      </c>
      <c r="DK43" s="116">
        <f t="shared" si="740"/>
        <v>0</v>
      </c>
      <c r="DL43" s="116">
        <f t="shared" si="741"/>
        <v>0</v>
      </c>
      <c r="DM43" s="116">
        <f t="shared" ref="DM43" si="831">+DN43+DO43</f>
        <v>0</v>
      </c>
      <c r="DN43" s="116">
        <f t="shared" si="742"/>
        <v>0</v>
      </c>
      <c r="DO43" s="177">
        <f t="shared" si="743"/>
        <v>0</v>
      </c>
      <c r="DP43" s="194">
        <f t="shared" si="744"/>
        <v>0</v>
      </c>
      <c r="DQ43" s="177">
        <f t="shared" si="745"/>
        <v>0</v>
      </c>
      <c r="DR43" s="116">
        <f t="shared" si="83"/>
        <v>0</v>
      </c>
      <c r="DS43" s="116">
        <f t="shared" ref="DS43" si="832">+DT43+DU43</f>
        <v>0</v>
      </c>
      <c r="DT43" s="113">
        <f t="shared" si="746"/>
        <v>0</v>
      </c>
      <c r="DU43" s="189">
        <f t="shared" si="747"/>
        <v>0</v>
      </c>
      <c r="DV43" s="102">
        <f t="shared" si="748"/>
        <v>0</v>
      </c>
      <c r="DW43" s="116">
        <f t="shared" si="35"/>
        <v>0</v>
      </c>
      <c r="DX43" s="116">
        <f t="shared" si="36"/>
        <v>0</v>
      </c>
      <c r="DY43" s="116">
        <f t="shared" ref="DY43" si="833">ROUND(DV43*DX43,0)</f>
        <v>0</v>
      </c>
      <c r="DZ43" s="116">
        <f t="shared" ref="DZ43" si="834">+EA43+EB43</f>
        <v>0</v>
      </c>
      <c r="EA43" s="116">
        <f t="shared" si="37"/>
        <v>0</v>
      </c>
      <c r="EB43" s="174">
        <f t="shared" si="38"/>
        <v>0</v>
      </c>
      <c r="EC43" s="194">
        <f t="shared" ref="EC43" si="835">SUM(DR43,DY43)</f>
        <v>0</v>
      </c>
      <c r="ED43" s="116">
        <f t="shared" ref="ED43" si="836">+EE43+EF43</f>
        <v>0</v>
      </c>
      <c r="EE43" s="116">
        <f t="shared" ref="EE43" si="837">SUM(DT43,EA43)</f>
        <v>0</v>
      </c>
      <c r="EF43" s="189">
        <f t="shared" ref="EF43" si="838">SUM(DU43,EB43)</f>
        <v>0</v>
      </c>
      <c r="EG43" s="129">
        <f t="shared" si="749"/>
        <v>0</v>
      </c>
      <c r="EH43" s="133">
        <f t="shared" si="750"/>
        <v>0</v>
      </c>
      <c r="EI43" s="148">
        <f t="shared" si="751"/>
        <v>0</v>
      </c>
      <c r="EJ43" s="153">
        <f t="shared" ref="EJ43" si="839">INT(EI43/2)</f>
        <v>0</v>
      </c>
      <c r="EK43" s="167">
        <f t="shared" si="752"/>
        <v>0</v>
      </c>
      <c r="EL43" s="171">
        <f t="shared" si="753"/>
        <v>0</v>
      </c>
      <c r="EM43" s="167">
        <f t="shared" si="754"/>
        <v>0</v>
      </c>
      <c r="EN43" s="171">
        <f t="shared" ref="EN43" si="840">INT(EM43/2)</f>
        <v>0</v>
      </c>
      <c r="EO43" s="148">
        <f t="shared" si="45"/>
        <v>0</v>
      </c>
      <c r="EP43" s="153">
        <f t="shared" ref="EP43" si="841">INT(EO43/2)</f>
        <v>0</v>
      </c>
      <c r="EQ43" s="167">
        <f t="shared" si="46"/>
        <v>0</v>
      </c>
      <c r="ER43" s="171">
        <f t="shared" ref="ER43" si="842">INT(EQ43/2)</f>
        <v>0</v>
      </c>
      <c r="ES43" s="148">
        <f t="shared" si="47"/>
        <v>0</v>
      </c>
      <c r="ET43" s="153">
        <f t="shared" ref="ET43" si="843">INT(ES43/2)</f>
        <v>0</v>
      </c>
      <c r="EU43" s="167">
        <f t="shared" si="755"/>
        <v>0</v>
      </c>
      <c r="EV43" s="171">
        <f t="shared" si="756"/>
        <v>0</v>
      </c>
      <c r="EW43" s="148">
        <f t="shared" si="50"/>
        <v>0</v>
      </c>
      <c r="EX43" s="153">
        <f t="shared" ref="EX43" si="844">INT(EW43/2)</f>
        <v>0</v>
      </c>
      <c r="EY43" s="167">
        <f t="shared" si="51"/>
        <v>0</v>
      </c>
      <c r="EZ43" s="171">
        <f t="shared" ref="EZ43" si="845">INT(EY43/2)</f>
        <v>0</v>
      </c>
      <c r="FA43" s="148">
        <f t="shared" si="52"/>
        <v>0</v>
      </c>
      <c r="FB43" s="171">
        <f t="shared" ref="FB43" si="846">INT(FA43/2)</f>
        <v>0</v>
      </c>
      <c r="FC43" s="148">
        <f t="shared" si="53"/>
        <v>0</v>
      </c>
      <c r="FD43" s="171">
        <f t="shared" ref="FD43" si="847">INT(FC43/2)</f>
        <v>0</v>
      </c>
      <c r="FE43" s="167">
        <f t="shared" ref="FE43" si="848">SUM(EG43,EI43,EK43,EM43,EO43,EQ43,ES43,EU43,EW43,EY43,FA43,FC43)</f>
        <v>0</v>
      </c>
      <c r="FF43" s="171">
        <f t="shared" ref="FF43" si="849">SUM(EH43,EJ43,EL43,EN43,EP43,ER43,ET43,EV43,EX43,EZ43,FB43,FD43)</f>
        <v>0</v>
      </c>
      <c r="FG43" s="148">
        <f t="shared" si="54"/>
        <v>0</v>
      </c>
      <c r="FH43" s="199">
        <f t="shared" ref="FH43" si="850">+FG43</f>
        <v>0</v>
      </c>
      <c r="FI43" s="95"/>
      <c r="FJ43" s="708">
        <f>+FJ42</f>
        <v>0</v>
      </c>
      <c r="FK43" s="38"/>
      <c r="FL43" s="695">
        <f t="shared" si="541"/>
        <v>0</v>
      </c>
      <c r="FM43" s="696">
        <f t="shared" si="542"/>
        <v>0</v>
      </c>
      <c r="FN43" s="697" t="str">
        <f t="shared" si="543"/>
        <v>OK</v>
      </c>
      <c r="FP43" s="695">
        <f t="shared" si="105"/>
        <v>0</v>
      </c>
      <c r="FQ43" s="696">
        <f t="shared" si="106"/>
        <v>0</v>
      </c>
      <c r="FR43" s="697" t="str">
        <f t="shared" si="107"/>
        <v>OK</v>
      </c>
    </row>
    <row r="44" spans="1:174" ht="18" customHeight="1" x14ac:dyDescent="0.2">
      <c r="A44" s="74">
        <f t="shared" si="108"/>
        <v>0</v>
      </c>
      <c r="B44" s="75">
        <f t="shared" si="109"/>
        <v>0</v>
      </c>
      <c r="C44" s="235" t="str">
        <f t="shared" si="110"/>
        <v>福島県</v>
      </c>
      <c r="D44" s="58">
        <f t="shared" si="111"/>
        <v>15</v>
      </c>
      <c r="E44" s="49" t="s">
        <v>244</v>
      </c>
      <c r="F44" s="486">
        <f>IF(F45=" "," ",+F45)</f>
        <v>0</v>
      </c>
      <c r="G44" s="554"/>
      <c r="H44" s="537"/>
      <c r="I44" s="544"/>
      <c r="J44" s="545"/>
      <c r="K44" s="544"/>
      <c r="L44" s="229"/>
      <c r="M44" s="532"/>
      <c r="N44" s="66"/>
      <c r="O44" s="70" t="str">
        <f>IF(L44="","",VLOOKUP(L44,リスト!$Q$3:$R$25,2,0))</f>
        <v/>
      </c>
      <c r="P44" s="202"/>
      <c r="Q44" s="125"/>
      <c r="R44" s="154" t="str">
        <f>IF(L44="","",VLOOKUP(L44,リスト!$X$3:$Y$25,2,0))</f>
        <v/>
      </c>
      <c r="S44" s="162">
        <f>IF(T44&gt;0,1,0)</f>
        <v>0</v>
      </c>
      <c r="T44" s="143"/>
      <c r="U44" s="112">
        <f t="shared" si="0"/>
        <v>0</v>
      </c>
      <c r="V44" s="108"/>
      <c r="W44" s="115">
        <f>+U44+V44</f>
        <v>0</v>
      </c>
      <c r="X44" s="115">
        <f>+Y44+Z44</f>
        <v>0</v>
      </c>
      <c r="Y44" s="137">
        <f t="shared" si="1"/>
        <v>0</v>
      </c>
      <c r="Z44" s="139">
        <f t="shared" si="2"/>
        <v>0</v>
      </c>
      <c r="AA44" s="180" t="s">
        <v>216</v>
      </c>
      <c r="AB44" s="162">
        <f>IF(AC44&gt;0,1,0)</f>
        <v>0</v>
      </c>
      <c r="AC44" s="143"/>
      <c r="AD44" s="120"/>
      <c r="AE44" s="137">
        <f>+AF44+AG44</f>
        <v>0</v>
      </c>
      <c r="AF44" s="137">
        <f t="shared" si="3"/>
        <v>0</v>
      </c>
      <c r="AG44" s="139">
        <f t="shared" si="4"/>
        <v>0</v>
      </c>
      <c r="AH44" s="101" t="str">
        <f>IF(AJ44="","",VLOOKUP(L44,リスト!$AA$3:$AB$25,2,0))</f>
        <v/>
      </c>
      <c r="AI44" s="162">
        <f>IF(AJ44&gt;0,1,0)</f>
        <v>0</v>
      </c>
      <c r="AJ44" s="143"/>
      <c r="AK44" s="156">
        <f t="shared" si="732"/>
        <v>0</v>
      </c>
      <c r="AL44" s="120"/>
      <c r="AM44" s="162">
        <f>+AK44+AL44</f>
        <v>0</v>
      </c>
      <c r="AN44" s="112">
        <f>+AO44+AP44</f>
        <v>0</v>
      </c>
      <c r="AO44" s="115">
        <f t="shared" si="6"/>
        <v>0</v>
      </c>
      <c r="AP44" s="173">
        <f t="shared" si="7"/>
        <v>0</v>
      </c>
      <c r="AQ44" s="183" t="s">
        <v>216</v>
      </c>
      <c r="AR44" s="162">
        <f>IF(AS44&gt;0,1,0)</f>
        <v>0</v>
      </c>
      <c r="AS44" s="143"/>
      <c r="AT44" s="120"/>
      <c r="AU44" s="112">
        <f>+AV44+AW44</f>
        <v>0</v>
      </c>
      <c r="AV44" s="115">
        <f t="shared" si="8"/>
        <v>0</v>
      </c>
      <c r="AW44" s="176">
        <f t="shared" si="9"/>
        <v>0</v>
      </c>
      <c r="AX44" s="180" t="s">
        <v>216</v>
      </c>
      <c r="AY44" s="162">
        <f>IF(AZ44&gt;0,1,0)</f>
        <v>0</v>
      </c>
      <c r="AZ44" s="143"/>
      <c r="BA44" s="120"/>
      <c r="BB44" s="112">
        <f>+BC44+BD44</f>
        <v>0</v>
      </c>
      <c r="BC44" s="115">
        <f t="shared" si="10"/>
        <v>0</v>
      </c>
      <c r="BD44" s="173">
        <f t="shared" si="11"/>
        <v>0</v>
      </c>
      <c r="BE44" s="180" t="s">
        <v>216</v>
      </c>
      <c r="BF44" s="162">
        <f>IF(BG44&gt;0,1,0)</f>
        <v>0</v>
      </c>
      <c r="BG44" s="143"/>
      <c r="BH44" s="120"/>
      <c r="BI44" s="112">
        <f>+BJ44+BK44</f>
        <v>0</v>
      </c>
      <c r="BJ44" s="115">
        <f t="shared" si="12"/>
        <v>0</v>
      </c>
      <c r="BK44" s="176">
        <f t="shared" si="13"/>
        <v>0</v>
      </c>
      <c r="BL44" s="180" t="s">
        <v>216</v>
      </c>
      <c r="BM44" s="162">
        <f>IF(BN44&gt;0,1,0)</f>
        <v>0</v>
      </c>
      <c r="BN44" s="143"/>
      <c r="BO44" s="120"/>
      <c r="BP44" s="112">
        <f>+BQ44+BR44</f>
        <v>0</v>
      </c>
      <c r="BQ44" s="115">
        <f t="shared" si="14"/>
        <v>0</v>
      </c>
      <c r="BR44" s="176">
        <f t="shared" si="15"/>
        <v>0</v>
      </c>
      <c r="BS44" s="101">
        <f t="shared" si="733"/>
        <v>0</v>
      </c>
      <c r="BT44" s="112">
        <f t="shared" si="734"/>
        <v>0</v>
      </c>
      <c r="BU44" s="112">
        <f t="shared" si="735"/>
        <v>0</v>
      </c>
      <c r="BV44" s="115">
        <f t="shared" si="736"/>
        <v>0</v>
      </c>
      <c r="BW44" s="112">
        <f t="shared" si="737"/>
        <v>0</v>
      </c>
      <c r="BX44" s="188">
        <f t="shared" si="738"/>
        <v>0</v>
      </c>
      <c r="BY44" s="101" t="str">
        <f>IF(CA44="","",VLOOKUP(L44,リスト!$AD$3:$AE$25,2,0))</f>
        <v/>
      </c>
      <c r="BZ44" s="192">
        <f>IF(CA44&gt;0,1,0)</f>
        <v>0</v>
      </c>
      <c r="CA44" s="143"/>
      <c r="CB44" s="112">
        <f t="shared" si="17"/>
        <v>0</v>
      </c>
      <c r="CC44" s="120"/>
      <c r="CD44" s="162">
        <f>+CB44+CC44</f>
        <v>0</v>
      </c>
      <c r="CE44" s="112">
        <f>+CF44+CG44</f>
        <v>0</v>
      </c>
      <c r="CF44" s="115">
        <f t="shared" si="18"/>
        <v>0</v>
      </c>
      <c r="CG44" s="173">
        <f t="shared" si="19"/>
        <v>0</v>
      </c>
      <c r="CH44" s="180" t="s">
        <v>216</v>
      </c>
      <c r="CI44" s="192">
        <f>IF(CJ44&gt;0,1,0)</f>
        <v>0</v>
      </c>
      <c r="CJ44" s="143"/>
      <c r="CK44" s="120"/>
      <c r="CL44" s="112">
        <f>+CM44+CN44</f>
        <v>0</v>
      </c>
      <c r="CM44" s="115">
        <f t="shared" si="20"/>
        <v>0</v>
      </c>
      <c r="CN44" s="173">
        <f t="shared" si="21"/>
        <v>0</v>
      </c>
      <c r="CO44" s="180" t="s">
        <v>216</v>
      </c>
      <c r="CP44" s="192">
        <f>IF(CQ44&gt;0,1,0)</f>
        <v>0</v>
      </c>
      <c r="CQ44" s="143"/>
      <c r="CR44" s="120"/>
      <c r="CS44" s="112">
        <f>+CT44+CU44</f>
        <v>0</v>
      </c>
      <c r="CT44" s="115">
        <f t="shared" si="22"/>
        <v>0</v>
      </c>
      <c r="CU44" s="173">
        <f t="shared" si="23"/>
        <v>0</v>
      </c>
      <c r="CV44" s="180" t="s">
        <v>216</v>
      </c>
      <c r="CW44" s="192">
        <f>IF(CX44&gt;0,1,0)</f>
        <v>0</v>
      </c>
      <c r="CX44" s="143"/>
      <c r="CY44" s="120"/>
      <c r="CZ44" s="112">
        <f>+DA44+DB44</f>
        <v>0</v>
      </c>
      <c r="DA44" s="115">
        <f t="shared" si="24"/>
        <v>0</v>
      </c>
      <c r="DB44" s="173">
        <f t="shared" si="25"/>
        <v>0</v>
      </c>
      <c r="DC44" s="180" t="s">
        <v>216</v>
      </c>
      <c r="DD44" s="192">
        <f>IF(DE44&gt;0,1,0)</f>
        <v>0</v>
      </c>
      <c r="DE44" s="143"/>
      <c r="DF44" s="120"/>
      <c r="DG44" s="112">
        <f>+DH44+DI44</f>
        <v>0</v>
      </c>
      <c r="DH44" s="115">
        <f t="shared" si="26"/>
        <v>0</v>
      </c>
      <c r="DI44" s="176">
        <f t="shared" si="27"/>
        <v>0</v>
      </c>
      <c r="DJ44" s="101">
        <f t="shared" si="739"/>
        <v>0</v>
      </c>
      <c r="DK44" s="115">
        <f t="shared" si="740"/>
        <v>0</v>
      </c>
      <c r="DL44" s="115">
        <f t="shared" si="741"/>
        <v>0</v>
      </c>
      <c r="DM44" s="115">
        <f>+DN44+DO44</f>
        <v>0</v>
      </c>
      <c r="DN44" s="115">
        <f t="shared" si="742"/>
        <v>0</v>
      </c>
      <c r="DO44" s="176">
        <f t="shared" si="743"/>
        <v>0</v>
      </c>
      <c r="DP44" s="193">
        <f t="shared" si="744"/>
        <v>0</v>
      </c>
      <c r="DQ44" s="176">
        <f t="shared" si="745"/>
        <v>0</v>
      </c>
      <c r="DR44" s="115">
        <f t="shared" si="83"/>
        <v>0</v>
      </c>
      <c r="DS44" s="115">
        <f>+DT44+DU44</f>
        <v>0</v>
      </c>
      <c r="DT44" s="112">
        <f t="shared" si="746"/>
        <v>0</v>
      </c>
      <c r="DU44" s="188">
        <f t="shared" si="747"/>
        <v>0</v>
      </c>
      <c r="DV44" s="101">
        <f t="shared" si="748"/>
        <v>0</v>
      </c>
      <c r="DW44" s="115">
        <f t="shared" si="35"/>
        <v>0</v>
      </c>
      <c r="DX44" s="115">
        <f t="shared" si="36"/>
        <v>0</v>
      </c>
      <c r="DY44" s="115">
        <f>ROUND(DV44*DX44,0)</f>
        <v>0</v>
      </c>
      <c r="DZ44" s="115">
        <f>+EA44+EB44</f>
        <v>0</v>
      </c>
      <c r="EA44" s="115">
        <f t="shared" si="37"/>
        <v>0</v>
      </c>
      <c r="EB44" s="173">
        <f t="shared" si="38"/>
        <v>0</v>
      </c>
      <c r="EC44" s="193">
        <f>SUM(DR44,DY44)</f>
        <v>0</v>
      </c>
      <c r="ED44" s="115">
        <f>+EE44+EF44</f>
        <v>0</v>
      </c>
      <c r="EE44" s="115">
        <f>SUM(DT44,EA44)</f>
        <v>0</v>
      </c>
      <c r="EF44" s="188">
        <f>SUM(DU44,EB44)</f>
        <v>0</v>
      </c>
      <c r="EG44" s="128">
        <f t="shared" si="749"/>
        <v>0</v>
      </c>
      <c r="EH44" s="132">
        <f t="shared" si="750"/>
        <v>0</v>
      </c>
      <c r="EI44" s="147">
        <f t="shared" si="751"/>
        <v>0</v>
      </c>
      <c r="EJ44" s="152">
        <f>INT(EI44/2)</f>
        <v>0</v>
      </c>
      <c r="EK44" s="166">
        <f t="shared" si="752"/>
        <v>0</v>
      </c>
      <c r="EL44" s="170">
        <f t="shared" si="753"/>
        <v>0</v>
      </c>
      <c r="EM44" s="166">
        <f t="shared" si="754"/>
        <v>0</v>
      </c>
      <c r="EN44" s="170">
        <f>INT(EM44/2)</f>
        <v>0</v>
      </c>
      <c r="EO44" s="147">
        <f t="shared" si="45"/>
        <v>0</v>
      </c>
      <c r="EP44" s="170">
        <f>INT(EO44/2)</f>
        <v>0</v>
      </c>
      <c r="EQ44" s="166">
        <f t="shared" si="46"/>
        <v>0</v>
      </c>
      <c r="ER44" s="170">
        <f>INT(EQ44/2)</f>
        <v>0</v>
      </c>
      <c r="ES44" s="147">
        <f t="shared" si="47"/>
        <v>0</v>
      </c>
      <c r="ET44" s="152">
        <f>INT(ES44/2)</f>
        <v>0</v>
      </c>
      <c r="EU44" s="166">
        <f t="shared" si="755"/>
        <v>0</v>
      </c>
      <c r="EV44" s="170">
        <f t="shared" si="756"/>
        <v>0</v>
      </c>
      <c r="EW44" s="147">
        <f t="shared" si="50"/>
        <v>0</v>
      </c>
      <c r="EX44" s="152">
        <f>INT(EW44/2)</f>
        <v>0</v>
      </c>
      <c r="EY44" s="166">
        <f t="shared" si="51"/>
        <v>0</v>
      </c>
      <c r="EZ44" s="170">
        <f>INT(EY44/2)</f>
        <v>0</v>
      </c>
      <c r="FA44" s="147">
        <f t="shared" si="52"/>
        <v>0</v>
      </c>
      <c r="FB44" s="170">
        <f>INT(FA44/2)</f>
        <v>0</v>
      </c>
      <c r="FC44" s="147">
        <f t="shared" si="53"/>
        <v>0</v>
      </c>
      <c r="FD44" s="170">
        <f>INT(FC44/2)</f>
        <v>0</v>
      </c>
      <c r="FE44" s="166">
        <f>SUM(EG44,EI44,EK44,EM44,EO44,EQ44,ES44,EU44,EW44,EY44,FA44,FC44)</f>
        <v>0</v>
      </c>
      <c r="FF44" s="170">
        <f>SUM(EH44,EJ44,EL44,EN44,EP44,ER44,ET44,EV44,EX44,EZ44,FB44,FD44)</f>
        <v>0</v>
      </c>
      <c r="FG44" s="147">
        <f t="shared" si="54"/>
        <v>0</v>
      </c>
      <c r="FH44" s="198">
        <f>+FG44</f>
        <v>0</v>
      </c>
      <c r="FI44" s="201"/>
      <c r="FJ44" s="708">
        <f>+FJ42</f>
        <v>0</v>
      </c>
      <c r="FK44" s="38"/>
      <c r="FL44" s="698">
        <f t="shared" si="541"/>
        <v>0</v>
      </c>
      <c r="FM44" s="699">
        <f t="shared" si="542"/>
        <v>0</v>
      </c>
      <c r="FN44" s="700" t="str">
        <f t="shared" si="543"/>
        <v>OK</v>
      </c>
      <c r="FP44" s="698">
        <f t="shared" si="105"/>
        <v>0</v>
      </c>
      <c r="FQ44" s="699">
        <f t="shared" si="106"/>
        <v>0</v>
      </c>
      <c r="FR44" s="700" t="str">
        <f t="shared" si="107"/>
        <v>OK</v>
      </c>
    </row>
    <row r="45" spans="1:174" ht="18" customHeight="1" x14ac:dyDescent="0.2">
      <c r="A45" s="76">
        <f t="shared" si="108"/>
        <v>0</v>
      </c>
      <c r="B45" s="77">
        <f t="shared" si="109"/>
        <v>0</v>
      </c>
      <c r="C45" s="236" t="str">
        <f t="shared" si="110"/>
        <v>福島県</v>
      </c>
      <c r="D45" s="47">
        <f t="shared" si="111"/>
        <v>15</v>
      </c>
      <c r="E45" s="56" t="s">
        <v>245</v>
      </c>
      <c r="F45" s="487"/>
      <c r="G45" s="555">
        <f>+G44</f>
        <v>0</v>
      </c>
      <c r="H45" s="536"/>
      <c r="I45" s="542"/>
      <c r="J45" s="543"/>
      <c r="K45" s="542"/>
      <c r="L45" s="64"/>
      <c r="M45" s="531"/>
      <c r="N45" s="67"/>
      <c r="O45" s="71" t="str">
        <f>IF(L45="","",VLOOKUP(L45,リスト!$Q$3:$R$25,2,0))</f>
        <v/>
      </c>
      <c r="P45" s="95"/>
      <c r="Q45" s="126"/>
      <c r="R45" s="102" t="str">
        <f>IF(L45="","",VLOOKUP(L45,リスト!$X$3:$Y$25,2,0))</f>
        <v/>
      </c>
      <c r="S45" s="163">
        <f t="shared" ref="S45" si="851">IF(T45&gt;0,1,0)</f>
        <v>0</v>
      </c>
      <c r="T45" s="144"/>
      <c r="U45" s="113">
        <f t="shared" si="0"/>
        <v>0</v>
      </c>
      <c r="V45" s="109"/>
      <c r="W45" s="116">
        <f t="shared" ref="W45" si="852">+U45+V45</f>
        <v>0</v>
      </c>
      <c r="X45" s="116">
        <f t="shared" ref="X45" si="853">+Y45+Z45</f>
        <v>0</v>
      </c>
      <c r="Y45" s="138">
        <f t="shared" si="1"/>
        <v>0</v>
      </c>
      <c r="Z45" s="140">
        <f t="shared" si="2"/>
        <v>0</v>
      </c>
      <c r="AA45" s="181" t="s">
        <v>216</v>
      </c>
      <c r="AB45" s="163">
        <f t="shared" ref="AB45" si="854">IF(AC45&gt;0,1,0)</f>
        <v>0</v>
      </c>
      <c r="AC45" s="144"/>
      <c r="AD45" s="121"/>
      <c r="AE45" s="138">
        <f t="shared" ref="AE45" si="855">+AF45+AG45</f>
        <v>0</v>
      </c>
      <c r="AF45" s="138">
        <f t="shared" si="3"/>
        <v>0</v>
      </c>
      <c r="AG45" s="140">
        <f t="shared" si="4"/>
        <v>0</v>
      </c>
      <c r="AH45" s="102" t="str">
        <f>IF(AJ45="","",VLOOKUP(L45,リスト!$AA$3:$AB$25,2,0))</f>
        <v/>
      </c>
      <c r="AI45" s="163">
        <f t="shared" ref="AI45" si="856">IF(AJ45&gt;0,1,0)</f>
        <v>0</v>
      </c>
      <c r="AJ45" s="144"/>
      <c r="AK45" s="157">
        <f t="shared" si="732"/>
        <v>0</v>
      </c>
      <c r="AL45" s="121"/>
      <c r="AM45" s="163">
        <f t="shared" ref="AM45" si="857">+AK45+AL45</f>
        <v>0</v>
      </c>
      <c r="AN45" s="113">
        <f t="shared" ref="AN45" si="858">+AO45+AP45</f>
        <v>0</v>
      </c>
      <c r="AO45" s="116">
        <f t="shared" si="6"/>
        <v>0</v>
      </c>
      <c r="AP45" s="174">
        <f t="shared" si="7"/>
        <v>0</v>
      </c>
      <c r="AQ45" s="184" t="s">
        <v>216</v>
      </c>
      <c r="AR45" s="163">
        <f t="shared" ref="AR45" si="859">IF(AS45&gt;0,1,0)</f>
        <v>0</v>
      </c>
      <c r="AS45" s="144"/>
      <c r="AT45" s="121"/>
      <c r="AU45" s="113">
        <f t="shared" ref="AU45" si="860">+AV45+AW45</f>
        <v>0</v>
      </c>
      <c r="AV45" s="116">
        <f t="shared" si="8"/>
        <v>0</v>
      </c>
      <c r="AW45" s="177">
        <f t="shared" si="9"/>
        <v>0</v>
      </c>
      <c r="AX45" s="181" t="s">
        <v>216</v>
      </c>
      <c r="AY45" s="163">
        <f t="shared" ref="AY45" si="861">IF(AZ45&gt;0,1,0)</f>
        <v>0</v>
      </c>
      <c r="AZ45" s="144"/>
      <c r="BA45" s="121"/>
      <c r="BB45" s="113">
        <f t="shared" ref="BB45" si="862">+BC45+BD45</f>
        <v>0</v>
      </c>
      <c r="BC45" s="116">
        <f t="shared" si="10"/>
        <v>0</v>
      </c>
      <c r="BD45" s="174">
        <f t="shared" si="11"/>
        <v>0</v>
      </c>
      <c r="BE45" s="181" t="s">
        <v>216</v>
      </c>
      <c r="BF45" s="163">
        <f t="shared" ref="BF45" si="863">IF(BG45&gt;0,1,0)</f>
        <v>0</v>
      </c>
      <c r="BG45" s="144"/>
      <c r="BH45" s="121"/>
      <c r="BI45" s="113">
        <f t="shared" ref="BI45" si="864">+BJ45+BK45</f>
        <v>0</v>
      </c>
      <c r="BJ45" s="116">
        <f t="shared" si="12"/>
        <v>0</v>
      </c>
      <c r="BK45" s="177">
        <f t="shared" si="13"/>
        <v>0</v>
      </c>
      <c r="BL45" s="181" t="s">
        <v>216</v>
      </c>
      <c r="BM45" s="163">
        <f t="shared" ref="BM45" si="865">IF(BN45&gt;0,1,0)</f>
        <v>0</v>
      </c>
      <c r="BN45" s="144"/>
      <c r="BO45" s="121"/>
      <c r="BP45" s="113">
        <f t="shared" ref="BP45" si="866">+BQ45+BR45</f>
        <v>0</v>
      </c>
      <c r="BQ45" s="116">
        <f t="shared" si="14"/>
        <v>0</v>
      </c>
      <c r="BR45" s="177">
        <f t="shared" si="15"/>
        <v>0</v>
      </c>
      <c r="BS45" s="102">
        <f t="shared" si="733"/>
        <v>0</v>
      </c>
      <c r="BT45" s="113">
        <f t="shared" si="734"/>
        <v>0</v>
      </c>
      <c r="BU45" s="113">
        <f t="shared" si="735"/>
        <v>0</v>
      </c>
      <c r="BV45" s="116">
        <f t="shared" si="736"/>
        <v>0</v>
      </c>
      <c r="BW45" s="113">
        <f t="shared" si="737"/>
        <v>0</v>
      </c>
      <c r="BX45" s="189">
        <f t="shared" si="738"/>
        <v>0</v>
      </c>
      <c r="BY45" s="102" t="str">
        <f>IF(CA45="","",VLOOKUP(L45,リスト!$AD$3:$AE$25,2,0))</f>
        <v/>
      </c>
      <c r="BZ45" s="105">
        <f t="shared" ref="BZ45" si="867">IF(CA45&gt;0,1,0)</f>
        <v>0</v>
      </c>
      <c r="CA45" s="144"/>
      <c r="CB45" s="113">
        <f t="shared" si="17"/>
        <v>0</v>
      </c>
      <c r="CC45" s="121"/>
      <c r="CD45" s="163">
        <f t="shared" ref="CD45" si="868">+CB45+CC45</f>
        <v>0</v>
      </c>
      <c r="CE45" s="113">
        <f t="shared" ref="CE45" si="869">+CF45+CG45</f>
        <v>0</v>
      </c>
      <c r="CF45" s="116">
        <f t="shared" si="18"/>
        <v>0</v>
      </c>
      <c r="CG45" s="177">
        <f t="shared" si="19"/>
        <v>0</v>
      </c>
      <c r="CH45" s="181" t="s">
        <v>216</v>
      </c>
      <c r="CI45" s="105">
        <f t="shared" ref="CI45" si="870">IF(CJ45&gt;0,1,0)</f>
        <v>0</v>
      </c>
      <c r="CJ45" s="144"/>
      <c r="CK45" s="121"/>
      <c r="CL45" s="113">
        <f t="shared" ref="CL45" si="871">+CM45+CN45</f>
        <v>0</v>
      </c>
      <c r="CM45" s="116">
        <f t="shared" si="20"/>
        <v>0</v>
      </c>
      <c r="CN45" s="174">
        <f t="shared" si="21"/>
        <v>0</v>
      </c>
      <c r="CO45" s="181" t="s">
        <v>216</v>
      </c>
      <c r="CP45" s="105">
        <f t="shared" ref="CP45" si="872">IF(CQ45&gt;0,1,0)</f>
        <v>0</v>
      </c>
      <c r="CQ45" s="144"/>
      <c r="CR45" s="121"/>
      <c r="CS45" s="113">
        <f t="shared" ref="CS45" si="873">+CT45+CU45</f>
        <v>0</v>
      </c>
      <c r="CT45" s="116">
        <f t="shared" si="22"/>
        <v>0</v>
      </c>
      <c r="CU45" s="174">
        <f t="shared" si="23"/>
        <v>0</v>
      </c>
      <c r="CV45" s="181" t="s">
        <v>216</v>
      </c>
      <c r="CW45" s="105">
        <f t="shared" ref="CW45" si="874">IF(CX45&gt;0,1,0)</f>
        <v>0</v>
      </c>
      <c r="CX45" s="144"/>
      <c r="CY45" s="121"/>
      <c r="CZ45" s="113">
        <f t="shared" ref="CZ45" si="875">+DA45+DB45</f>
        <v>0</v>
      </c>
      <c r="DA45" s="116">
        <f t="shared" si="24"/>
        <v>0</v>
      </c>
      <c r="DB45" s="174">
        <f t="shared" si="25"/>
        <v>0</v>
      </c>
      <c r="DC45" s="181" t="s">
        <v>216</v>
      </c>
      <c r="DD45" s="105">
        <f t="shared" ref="DD45" si="876">IF(DE45&gt;0,1,0)</f>
        <v>0</v>
      </c>
      <c r="DE45" s="144"/>
      <c r="DF45" s="121"/>
      <c r="DG45" s="113">
        <f t="shared" ref="DG45" si="877">+DH45+DI45</f>
        <v>0</v>
      </c>
      <c r="DH45" s="116">
        <f t="shared" si="26"/>
        <v>0</v>
      </c>
      <c r="DI45" s="177">
        <f t="shared" si="27"/>
        <v>0</v>
      </c>
      <c r="DJ45" s="102">
        <f t="shared" si="739"/>
        <v>0</v>
      </c>
      <c r="DK45" s="116">
        <f t="shared" si="740"/>
        <v>0</v>
      </c>
      <c r="DL45" s="116">
        <f t="shared" si="741"/>
        <v>0</v>
      </c>
      <c r="DM45" s="116">
        <f t="shared" ref="DM45" si="878">+DN45+DO45</f>
        <v>0</v>
      </c>
      <c r="DN45" s="116">
        <f t="shared" si="742"/>
        <v>0</v>
      </c>
      <c r="DO45" s="177">
        <f t="shared" si="743"/>
        <v>0</v>
      </c>
      <c r="DP45" s="194">
        <f t="shared" si="744"/>
        <v>0</v>
      </c>
      <c r="DQ45" s="177">
        <f t="shared" si="745"/>
        <v>0</v>
      </c>
      <c r="DR45" s="116">
        <f t="shared" si="83"/>
        <v>0</v>
      </c>
      <c r="DS45" s="116">
        <f t="shared" ref="DS45" si="879">+DT45+DU45</f>
        <v>0</v>
      </c>
      <c r="DT45" s="113">
        <f t="shared" si="746"/>
        <v>0</v>
      </c>
      <c r="DU45" s="189">
        <f t="shared" si="747"/>
        <v>0</v>
      </c>
      <c r="DV45" s="102">
        <f t="shared" si="748"/>
        <v>0</v>
      </c>
      <c r="DW45" s="116">
        <f t="shared" si="35"/>
        <v>0</v>
      </c>
      <c r="DX45" s="116">
        <f t="shared" si="36"/>
        <v>0</v>
      </c>
      <c r="DY45" s="116">
        <f t="shared" ref="DY45" si="880">ROUND(DV45*DX45,0)</f>
        <v>0</v>
      </c>
      <c r="DZ45" s="116">
        <f t="shared" ref="DZ45" si="881">+EA45+EB45</f>
        <v>0</v>
      </c>
      <c r="EA45" s="116">
        <f t="shared" si="37"/>
        <v>0</v>
      </c>
      <c r="EB45" s="174">
        <f t="shared" si="38"/>
        <v>0</v>
      </c>
      <c r="EC45" s="194">
        <f t="shared" ref="EC45" si="882">SUM(DR45,DY45)</f>
        <v>0</v>
      </c>
      <c r="ED45" s="116">
        <f t="shared" ref="ED45" si="883">+EE45+EF45</f>
        <v>0</v>
      </c>
      <c r="EE45" s="116">
        <f t="shared" ref="EE45" si="884">SUM(DT45,EA45)</f>
        <v>0</v>
      </c>
      <c r="EF45" s="189">
        <f t="shared" ref="EF45" si="885">SUM(DU45,EB45)</f>
        <v>0</v>
      </c>
      <c r="EG45" s="129">
        <f t="shared" si="749"/>
        <v>0</v>
      </c>
      <c r="EH45" s="133">
        <f t="shared" si="750"/>
        <v>0</v>
      </c>
      <c r="EI45" s="148">
        <f t="shared" si="751"/>
        <v>0</v>
      </c>
      <c r="EJ45" s="153">
        <f t="shared" ref="EJ45" si="886">INT(EI45/2)</f>
        <v>0</v>
      </c>
      <c r="EK45" s="167">
        <f t="shared" si="752"/>
        <v>0</v>
      </c>
      <c r="EL45" s="171">
        <f t="shared" si="753"/>
        <v>0</v>
      </c>
      <c r="EM45" s="167">
        <f t="shared" si="754"/>
        <v>0</v>
      </c>
      <c r="EN45" s="171">
        <f t="shared" ref="EN45" si="887">INT(EM45/2)</f>
        <v>0</v>
      </c>
      <c r="EO45" s="148">
        <f t="shared" si="45"/>
        <v>0</v>
      </c>
      <c r="EP45" s="153">
        <f t="shared" ref="EP45" si="888">INT(EO45/2)</f>
        <v>0</v>
      </c>
      <c r="EQ45" s="167">
        <f t="shared" si="46"/>
        <v>0</v>
      </c>
      <c r="ER45" s="171">
        <f t="shared" ref="ER45" si="889">INT(EQ45/2)</f>
        <v>0</v>
      </c>
      <c r="ES45" s="148">
        <f t="shared" si="47"/>
        <v>0</v>
      </c>
      <c r="ET45" s="153">
        <f t="shared" ref="ET45" si="890">INT(ES45/2)</f>
        <v>0</v>
      </c>
      <c r="EU45" s="167">
        <f t="shared" si="755"/>
        <v>0</v>
      </c>
      <c r="EV45" s="171">
        <f t="shared" si="756"/>
        <v>0</v>
      </c>
      <c r="EW45" s="148">
        <f t="shared" si="50"/>
        <v>0</v>
      </c>
      <c r="EX45" s="153">
        <f t="shared" ref="EX45" si="891">INT(EW45/2)</f>
        <v>0</v>
      </c>
      <c r="EY45" s="167">
        <f t="shared" si="51"/>
        <v>0</v>
      </c>
      <c r="EZ45" s="171">
        <f t="shared" ref="EZ45" si="892">INT(EY45/2)</f>
        <v>0</v>
      </c>
      <c r="FA45" s="148">
        <f t="shared" si="52"/>
        <v>0</v>
      </c>
      <c r="FB45" s="171">
        <f t="shared" ref="FB45" si="893">INT(FA45/2)</f>
        <v>0</v>
      </c>
      <c r="FC45" s="148">
        <f t="shared" si="53"/>
        <v>0</v>
      </c>
      <c r="FD45" s="171">
        <f t="shared" ref="FD45" si="894">INT(FC45/2)</f>
        <v>0</v>
      </c>
      <c r="FE45" s="167">
        <f t="shared" ref="FE45" si="895">SUM(EG45,EI45,EK45,EM45,EO45,EQ45,ES45,EU45,EW45,EY45,FA45,FC45)</f>
        <v>0</v>
      </c>
      <c r="FF45" s="171">
        <f t="shared" ref="FF45" si="896">SUM(EH45,EJ45,EL45,EN45,EP45,ER45,ET45,EV45,EX45,EZ45,FB45,FD45)</f>
        <v>0</v>
      </c>
      <c r="FG45" s="148">
        <f t="shared" si="54"/>
        <v>0</v>
      </c>
      <c r="FH45" s="199">
        <f t="shared" ref="FH45" si="897">+FG45</f>
        <v>0</v>
      </c>
      <c r="FI45" s="95"/>
      <c r="FJ45" s="708">
        <f>+FJ44</f>
        <v>0</v>
      </c>
      <c r="FK45" s="38"/>
      <c r="FL45" s="692">
        <f t="shared" si="541"/>
        <v>0</v>
      </c>
      <c r="FM45" s="693">
        <f t="shared" si="542"/>
        <v>0</v>
      </c>
      <c r="FN45" s="694" t="str">
        <f t="shared" si="543"/>
        <v>OK</v>
      </c>
      <c r="FP45" s="692">
        <f t="shared" si="105"/>
        <v>0</v>
      </c>
      <c r="FQ45" s="693">
        <f t="shared" si="106"/>
        <v>0</v>
      </c>
      <c r="FR45" s="694" t="str">
        <f t="shared" si="107"/>
        <v>OK</v>
      </c>
    </row>
    <row r="46" spans="1:174" ht="18" customHeight="1" x14ac:dyDescent="0.2">
      <c r="A46" s="74">
        <f t="shared" si="108"/>
        <v>0</v>
      </c>
      <c r="B46" s="75">
        <f t="shared" si="109"/>
        <v>0</v>
      </c>
      <c r="C46" s="235" t="str">
        <f t="shared" si="110"/>
        <v>福島県</v>
      </c>
      <c r="D46" s="58">
        <f t="shared" si="111"/>
        <v>16</v>
      </c>
      <c r="E46" s="49" t="s">
        <v>244</v>
      </c>
      <c r="F46" s="486">
        <f>IF(F47=" "," ",+F47)</f>
        <v>0</v>
      </c>
      <c r="G46" s="554"/>
      <c r="H46" s="537"/>
      <c r="I46" s="544"/>
      <c r="J46" s="545"/>
      <c r="K46" s="544"/>
      <c r="L46" s="229"/>
      <c r="M46" s="532"/>
      <c r="N46" s="66"/>
      <c r="O46" s="70" t="str">
        <f>IF(L46="","",VLOOKUP(L46,リスト!$Q$3:$R$25,2,0))</f>
        <v/>
      </c>
      <c r="P46" s="202"/>
      <c r="Q46" s="230"/>
      <c r="R46" s="154" t="str">
        <f>IF(L46="","",VLOOKUP(L46,リスト!$X$3:$Y$25,2,0))</f>
        <v/>
      </c>
      <c r="S46" s="162">
        <f>IF(T46&gt;0,1,0)</f>
        <v>0</v>
      </c>
      <c r="T46" s="143"/>
      <c r="U46" s="112">
        <f t="shared" si="0"/>
        <v>0</v>
      </c>
      <c r="V46" s="108"/>
      <c r="W46" s="115">
        <f>+U46+V46</f>
        <v>0</v>
      </c>
      <c r="X46" s="115">
        <f>+Y46+Z46</f>
        <v>0</v>
      </c>
      <c r="Y46" s="137">
        <f t="shared" si="1"/>
        <v>0</v>
      </c>
      <c r="Z46" s="139">
        <f t="shared" si="2"/>
        <v>0</v>
      </c>
      <c r="AA46" s="180" t="s">
        <v>216</v>
      </c>
      <c r="AB46" s="162">
        <f>IF(AC46&gt;0,1,0)</f>
        <v>0</v>
      </c>
      <c r="AC46" s="143"/>
      <c r="AD46" s="120"/>
      <c r="AE46" s="137">
        <f>+AF46+AG46</f>
        <v>0</v>
      </c>
      <c r="AF46" s="137">
        <f t="shared" si="3"/>
        <v>0</v>
      </c>
      <c r="AG46" s="139">
        <f t="shared" si="4"/>
        <v>0</v>
      </c>
      <c r="AH46" s="101" t="str">
        <f>IF(AJ46="","",VLOOKUP(L46,リスト!$AA$3:$AB$25,2,0))</f>
        <v/>
      </c>
      <c r="AI46" s="162">
        <f>IF(AJ46&gt;0,1,0)</f>
        <v>0</v>
      </c>
      <c r="AJ46" s="143"/>
      <c r="AK46" s="156">
        <f t="shared" si="732"/>
        <v>0</v>
      </c>
      <c r="AL46" s="120"/>
      <c r="AM46" s="162">
        <f>+AK46+AL46</f>
        <v>0</v>
      </c>
      <c r="AN46" s="112">
        <f>+AO46+AP46</f>
        <v>0</v>
      </c>
      <c r="AO46" s="115">
        <f t="shared" si="6"/>
        <v>0</v>
      </c>
      <c r="AP46" s="173">
        <f t="shared" si="7"/>
        <v>0</v>
      </c>
      <c r="AQ46" s="183" t="s">
        <v>216</v>
      </c>
      <c r="AR46" s="162">
        <f>IF(AS46&gt;0,1,0)</f>
        <v>0</v>
      </c>
      <c r="AS46" s="143"/>
      <c r="AT46" s="120"/>
      <c r="AU46" s="112">
        <f>+AV46+AW46</f>
        <v>0</v>
      </c>
      <c r="AV46" s="115">
        <f t="shared" si="8"/>
        <v>0</v>
      </c>
      <c r="AW46" s="176">
        <f t="shared" si="9"/>
        <v>0</v>
      </c>
      <c r="AX46" s="180" t="s">
        <v>216</v>
      </c>
      <c r="AY46" s="162">
        <f>IF(AZ46&gt;0,1,0)</f>
        <v>0</v>
      </c>
      <c r="AZ46" s="143"/>
      <c r="BA46" s="120"/>
      <c r="BB46" s="112">
        <f>+BC46+BD46</f>
        <v>0</v>
      </c>
      <c r="BC46" s="115">
        <f t="shared" si="10"/>
        <v>0</v>
      </c>
      <c r="BD46" s="173">
        <f t="shared" si="11"/>
        <v>0</v>
      </c>
      <c r="BE46" s="180" t="s">
        <v>216</v>
      </c>
      <c r="BF46" s="162">
        <f>IF(BG46&gt;0,1,0)</f>
        <v>0</v>
      </c>
      <c r="BG46" s="143"/>
      <c r="BH46" s="120"/>
      <c r="BI46" s="112">
        <f>+BJ46+BK46</f>
        <v>0</v>
      </c>
      <c r="BJ46" s="115">
        <f t="shared" si="12"/>
        <v>0</v>
      </c>
      <c r="BK46" s="176">
        <f t="shared" si="13"/>
        <v>0</v>
      </c>
      <c r="BL46" s="180" t="s">
        <v>216</v>
      </c>
      <c r="BM46" s="162">
        <f>IF(BN46&gt;0,1,0)</f>
        <v>0</v>
      </c>
      <c r="BN46" s="143"/>
      <c r="BO46" s="120"/>
      <c r="BP46" s="112">
        <f>+BQ46+BR46</f>
        <v>0</v>
      </c>
      <c r="BQ46" s="115">
        <f t="shared" si="14"/>
        <v>0</v>
      </c>
      <c r="BR46" s="176">
        <f t="shared" si="15"/>
        <v>0</v>
      </c>
      <c r="BS46" s="101">
        <f t="shared" si="733"/>
        <v>0</v>
      </c>
      <c r="BT46" s="112">
        <f t="shared" si="734"/>
        <v>0</v>
      </c>
      <c r="BU46" s="112">
        <f t="shared" si="735"/>
        <v>0</v>
      </c>
      <c r="BV46" s="115">
        <f t="shared" si="736"/>
        <v>0</v>
      </c>
      <c r="BW46" s="112">
        <f t="shared" si="737"/>
        <v>0</v>
      </c>
      <c r="BX46" s="188">
        <f t="shared" si="738"/>
        <v>0</v>
      </c>
      <c r="BY46" s="101" t="str">
        <f>IF(CA46="","",VLOOKUP(L46,リスト!$AD$3:$AE$25,2,0))</f>
        <v/>
      </c>
      <c r="BZ46" s="192">
        <f>IF(CA46&gt;0,1,0)</f>
        <v>0</v>
      </c>
      <c r="CA46" s="143"/>
      <c r="CB46" s="112">
        <f t="shared" si="17"/>
        <v>0</v>
      </c>
      <c r="CC46" s="120"/>
      <c r="CD46" s="162">
        <f>+CB46+CC46</f>
        <v>0</v>
      </c>
      <c r="CE46" s="112">
        <f>+CF46+CG46</f>
        <v>0</v>
      </c>
      <c r="CF46" s="115">
        <f t="shared" si="18"/>
        <v>0</v>
      </c>
      <c r="CG46" s="173">
        <f t="shared" si="19"/>
        <v>0</v>
      </c>
      <c r="CH46" s="180" t="s">
        <v>216</v>
      </c>
      <c r="CI46" s="192">
        <f>IF(CJ46&gt;0,1,0)</f>
        <v>0</v>
      </c>
      <c r="CJ46" s="143"/>
      <c r="CK46" s="120"/>
      <c r="CL46" s="112">
        <f>+CM46+CN46</f>
        <v>0</v>
      </c>
      <c r="CM46" s="115">
        <f t="shared" si="20"/>
        <v>0</v>
      </c>
      <c r="CN46" s="173">
        <f t="shared" si="21"/>
        <v>0</v>
      </c>
      <c r="CO46" s="180" t="s">
        <v>216</v>
      </c>
      <c r="CP46" s="192">
        <f>IF(CQ46&gt;0,1,0)</f>
        <v>0</v>
      </c>
      <c r="CQ46" s="143"/>
      <c r="CR46" s="120"/>
      <c r="CS46" s="112">
        <f>+CT46+CU46</f>
        <v>0</v>
      </c>
      <c r="CT46" s="115">
        <f t="shared" si="22"/>
        <v>0</v>
      </c>
      <c r="CU46" s="173">
        <f t="shared" si="23"/>
        <v>0</v>
      </c>
      <c r="CV46" s="180" t="s">
        <v>216</v>
      </c>
      <c r="CW46" s="192">
        <f>IF(CX46&gt;0,1,0)</f>
        <v>0</v>
      </c>
      <c r="CX46" s="143"/>
      <c r="CY46" s="120"/>
      <c r="CZ46" s="112">
        <f>+DA46+DB46</f>
        <v>0</v>
      </c>
      <c r="DA46" s="115">
        <f t="shared" si="24"/>
        <v>0</v>
      </c>
      <c r="DB46" s="173">
        <f t="shared" si="25"/>
        <v>0</v>
      </c>
      <c r="DC46" s="180" t="s">
        <v>216</v>
      </c>
      <c r="DD46" s="192">
        <f>IF(DE46&gt;0,1,0)</f>
        <v>0</v>
      </c>
      <c r="DE46" s="143"/>
      <c r="DF46" s="120"/>
      <c r="DG46" s="112">
        <f>+DH46+DI46</f>
        <v>0</v>
      </c>
      <c r="DH46" s="115">
        <f t="shared" si="26"/>
        <v>0</v>
      </c>
      <c r="DI46" s="176">
        <f t="shared" si="27"/>
        <v>0</v>
      </c>
      <c r="DJ46" s="101">
        <f t="shared" si="739"/>
        <v>0</v>
      </c>
      <c r="DK46" s="115">
        <f t="shared" si="740"/>
        <v>0</v>
      </c>
      <c r="DL46" s="115">
        <f t="shared" si="741"/>
        <v>0</v>
      </c>
      <c r="DM46" s="115">
        <f>+DN46+DO46</f>
        <v>0</v>
      </c>
      <c r="DN46" s="115">
        <f t="shared" si="742"/>
        <v>0</v>
      </c>
      <c r="DO46" s="176">
        <f t="shared" si="743"/>
        <v>0</v>
      </c>
      <c r="DP46" s="193">
        <f t="shared" si="744"/>
        <v>0</v>
      </c>
      <c r="DQ46" s="176">
        <f t="shared" si="745"/>
        <v>0</v>
      </c>
      <c r="DR46" s="115">
        <f t="shared" si="83"/>
        <v>0</v>
      </c>
      <c r="DS46" s="115">
        <f>+DT46+DU46</f>
        <v>0</v>
      </c>
      <c r="DT46" s="112">
        <f t="shared" si="746"/>
        <v>0</v>
      </c>
      <c r="DU46" s="188">
        <f t="shared" si="747"/>
        <v>0</v>
      </c>
      <c r="DV46" s="101">
        <f t="shared" si="748"/>
        <v>0</v>
      </c>
      <c r="DW46" s="115">
        <f t="shared" si="35"/>
        <v>0</v>
      </c>
      <c r="DX46" s="115">
        <f t="shared" si="36"/>
        <v>0</v>
      </c>
      <c r="DY46" s="115">
        <f>ROUND(DV46*DX46,0)</f>
        <v>0</v>
      </c>
      <c r="DZ46" s="115">
        <f>+EA46+EB46</f>
        <v>0</v>
      </c>
      <c r="EA46" s="115">
        <f t="shared" si="37"/>
        <v>0</v>
      </c>
      <c r="EB46" s="173">
        <f t="shared" si="38"/>
        <v>0</v>
      </c>
      <c r="EC46" s="193">
        <f>SUM(DR46,DY46)</f>
        <v>0</v>
      </c>
      <c r="ED46" s="115">
        <f>+EE46+EF46</f>
        <v>0</v>
      </c>
      <c r="EE46" s="115">
        <f>SUM(DT46,EA46)</f>
        <v>0</v>
      </c>
      <c r="EF46" s="188">
        <f>SUM(DU46,EB46)</f>
        <v>0</v>
      </c>
      <c r="EG46" s="128">
        <f t="shared" si="749"/>
        <v>0</v>
      </c>
      <c r="EH46" s="132">
        <f t="shared" si="750"/>
        <v>0</v>
      </c>
      <c r="EI46" s="147">
        <f t="shared" si="751"/>
        <v>0</v>
      </c>
      <c r="EJ46" s="152">
        <f>INT(EI46/2)</f>
        <v>0</v>
      </c>
      <c r="EK46" s="166">
        <f t="shared" si="752"/>
        <v>0</v>
      </c>
      <c r="EL46" s="170">
        <f t="shared" si="753"/>
        <v>0</v>
      </c>
      <c r="EM46" s="166">
        <f t="shared" si="754"/>
        <v>0</v>
      </c>
      <c r="EN46" s="170">
        <f>INT(EM46/2)</f>
        <v>0</v>
      </c>
      <c r="EO46" s="147">
        <f t="shared" si="45"/>
        <v>0</v>
      </c>
      <c r="EP46" s="170">
        <f>INT(EO46/2)</f>
        <v>0</v>
      </c>
      <c r="EQ46" s="166">
        <f t="shared" si="46"/>
        <v>0</v>
      </c>
      <c r="ER46" s="170">
        <f>INT(EQ46/2)</f>
        <v>0</v>
      </c>
      <c r="ES46" s="147">
        <f t="shared" si="47"/>
        <v>0</v>
      </c>
      <c r="ET46" s="152">
        <f>INT(ES46/2)</f>
        <v>0</v>
      </c>
      <c r="EU46" s="166">
        <f t="shared" si="755"/>
        <v>0</v>
      </c>
      <c r="EV46" s="170">
        <f t="shared" si="756"/>
        <v>0</v>
      </c>
      <c r="EW46" s="147">
        <f t="shared" si="50"/>
        <v>0</v>
      </c>
      <c r="EX46" s="152">
        <f>INT(EW46/2)</f>
        <v>0</v>
      </c>
      <c r="EY46" s="166">
        <f t="shared" si="51"/>
        <v>0</v>
      </c>
      <c r="EZ46" s="170">
        <f>INT(EY46/2)</f>
        <v>0</v>
      </c>
      <c r="FA46" s="147">
        <f t="shared" si="52"/>
        <v>0</v>
      </c>
      <c r="FB46" s="170">
        <f>INT(FA46/2)</f>
        <v>0</v>
      </c>
      <c r="FC46" s="147">
        <f t="shared" si="53"/>
        <v>0</v>
      </c>
      <c r="FD46" s="170">
        <f>INT(FC46/2)</f>
        <v>0</v>
      </c>
      <c r="FE46" s="166">
        <f>SUM(EG46,EI46,EK46,EM46,EO46,EQ46,ES46,EU46,EW46,EY46,FA46,FC46)</f>
        <v>0</v>
      </c>
      <c r="FF46" s="170">
        <f>SUM(EH46,EJ46,EL46,EN46,EP46,ER46,ET46,EV46,EX46,EZ46,FB46,FD46)</f>
        <v>0</v>
      </c>
      <c r="FG46" s="147">
        <f t="shared" si="54"/>
        <v>0</v>
      </c>
      <c r="FH46" s="198">
        <f>+FG46</f>
        <v>0</v>
      </c>
      <c r="FI46" s="201"/>
      <c r="FJ46" s="708">
        <f>+FJ44</f>
        <v>0</v>
      </c>
      <c r="FK46" s="38"/>
      <c r="FL46" s="698">
        <f t="shared" si="541"/>
        <v>0</v>
      </c>
      <c r="FM46" s="699">
        <f t="shared" si="542"/>
        <v>0</v>
      </c>
      <c r="FN46" s="700" t="str">
        <f t="shared" si="543"/>
        <v>OK</v>
      </c>
      <c r="FP46" s="698">
        <f t="shared" si="105"/>
        <v>0</v>
      </c>
      <c r="FQ46" s="699">
        <f t="shared" si="106"/>
        <v>0</v>
      </c>
      <c r="FR46" s="700" t="str">
        <f t="shared" si="107"/>
        <v>OK</v>
      </c>
    </row>
    <row r="47" spans="1:174" ht="18" customHeight="1" x14ac:dyDescent="0.2">
      <c r="A47" s="76">
        <f t="shared" si="108"/>
        <v>0</v>
      </c>
      <c r="B47" s="77">
        <f t="shared" si="109"/>
        <v>0</v>
      </c>
      <c r="C47" s="236" t="str">
        <f t="shared" si="110"/>
        <v>福島県</v>
      </c>
      <c r="D47" s="47">
        <f t="shared" si="111"/>
        <v>16</v>
      </c>
      <c r="E47" s="56" t="s">
        <v>245</v>
      </c>
      <c r="F47" s="487"/>
      <c r="G47" s="555">
        <f>+G46</f>
        <v>0</v>
      </c>
      <c r="H47" s="536"/>
      <c r="I47" s="542"/>
      <c r="J47" s="543"/>
      <c r="K47" s="542"/>
      <c r="L47" s="64"/>
      <c r="M47" s="531"/>
      <c r="N47" s="67"/>
      <c r="O47" s="71" t="str">
        <f>IF(L47="","",VLOOKUP(L47,リスト!$Q$3:$R$25,2,0))</f>
        <v/>
      </c>
      <c r="P47" s="95"/>
      <c r="Q47" s="124"/>
      <c r="R47" s="102" t="str">
        <f>IF(L47="","",VLOOKUP(L47,リスト!$X$3:$Y$25,2,0))</f>
        <v/>
      </c>
      <c r="S47" s="163">
        <f t="shared" ref="S47" si="898">IF(T47&gt;0,1,0)</f>
        <v>0</v>
      </c>
      <c r="T47" s="144"/>
      <c r="U47" s="113">
        <f t="shared" si="0"/>
        <v>0</v>
      </c>
      <c r="V47" s="109"/>
      <c r="W47" s="116">
        <f t="shared" ref="W47" si="899">+U47+V47</f>
        <v>0</v>
      </c>
      <c r="X47" s="116">
        <f t="shared" ref="X47" si="900">+Y47+Z47</f>
        <v>0</v>
      </c>
      <c r="Y47" s="138">
        <f t="shared" si="1"/>
        <v>0</v>
      </c>
      <c r="Z47" s="140">
        <f t="shared" si="2"/>
        <v>0</v>
      </c>
      <c r="AA47" s="181" t="s">
        <v>216</v>
      </c>
      <c r="AB47" s="163">
        <f t="shared" ref="AB47" si="901">IF(AC47&gt;0,1,0)</f>
        <v>0</v>
      </c>
      <c r="AC47" s="144"/>
      <c r="AD47" s="121"/>
      <c r="AE47" s="138">
        <f t="shared" ref="AE47" si="902">+AF47+AG47</f>
        <v>0</v>
      </c>
      <c r="AF47" s="138">
        <f t="shared" si="3"/>
        <v>0</v>
      </c>
      <c r="AG47" s="140">
        <f t="shared" si="4"/>
        <v>0</v>
      </c>
      <c r="AH47" s="102" t="str">
        <f>IF(AJ47="","",VLOOKUP(L47,リスト!$AA$3:$AB$25,2,0))</f>
        <v/>
      </c>
      <c r="AI47" s="163">
        <f t="shared" ref="AI47" si="903">IF(AJ47&gt;0,1,0)</f>
        <v>0</v>
      </c>
      <c r="AJ47" s="144"/>
      <c r="AK47" s="157">
        <f t="shared" si="732"/>
        <v>0</v>
      </c>
      <c r="AL47" s="121"/>
      <c r="AM47" s="163">
        <f t="shared" ref="AM47" si="904">+AK47+AL47</f>
        <v>0</v>
      </c>
      <c r="AN47" s="113">
        <f t="shared" ref="AN47" si="905">+AO47+AP47</f>
        <v>0</v>
      </c>
      <c r="AO47" s="116">
        <f t="shared" si="6"/>
        <v>0</v>
      </c>
      <c r="AP47" s="174">
        <f t="shared" si="7"/>
        <v>0</v>
      </c>
      <c r="AQ47" s="184" t="s">
        <v>216</v>
      </c>
      <c r="AR47" s="163">
        <f t="shared" ref="AR47" si="906">IF(AS47&gt;0,1,0)</f>
        <v>0</v>
      </c>
      <c r="AS47" s="144"/>
      <c r="AT47" s="121"/>
      <c r="AU47" s="113">
        <f t="shared" ref="AU47" si="907">+AV47+AW47</f>
        <v>0</v>
      </c>
      <c r="AV47" s="116">
        <f t="shared" si="8"/>
        <v>0</v>
      </c>
      <c r="AW47" s="177">
        <f t="shared" si="9"/>
        <v>0</v>
      </c>
      <c r="AX47" s="181" t="s">
        <v>216</v>
      </c>
      <c r="AY47" s="163">
        <f t="shared" ref="AY47" si="908">IF(AZ47&gt;0,1,0)</f>
        <v>0</v>
      </c>
      <c r="AZ47" s="144"/>
      <c r="BA47" s="121"/>
      <c r="BB47" s="113">
        <f t="shared" ref="BB47" si="909">+BC47+BD47</f>
        <v>0</v>
      </c>
      <c r="BC47" s="116">
        <f t="shared" si="10"/>
        <v>0</v>
      </c>
      <c r="BD47" s="174">
        <f t="shared" si="11"/>
        <v>0</v>
      </c>
      <c r="BE47" s="181" t="s">
        <v>216</v>
      </c>
      <c r="BF47" s="163">
        <f t="shared" ref="BF47" si="910">IF(BG47&gt;0,1,0)</f>
        <v>0</v>
      </c>
      <c r="BG47" s="144"/>
      <c r="BH47" s="121"/>
      <c r="BI47" s="113">
        <f t="shared" ref="BI47" si="911">+BJ47+BK47</f>
        <v>0</v>
      </c>
      <c r="BJ47" s="116">
        <f t="shared" si="12"/>
        <v>0</v>
      </c>
      <c r="BK47" s="177">
        <f t="shared" si="13"/>
        <v>0</v>
      </c>
      <c r="BL47" s="181" t="s">
        <v>216</v>
      </c>
      <c r="BM47" s="163">
        <f t="shared" ref="BM47" si="912">IF(BN47&gt;0,1,0)</f>
        <v>0</v>
      </c>
      <c r="BN47" s="144"/>
      <c r="BO47" s="121"/>
      <c r="BP47" s="113">
        <f t="shared" ref="BP47" si="913">+BQ47+BR47</f>
        <v>0</v>
      </c>
      <c r="BQ47" s="116">
        <f t="shared" si="14"/>
        <v>0</v>
      </c>
      <c r="BR47" s="177">
        <f t="shared" si="15"/>
        <v>0</v>
      </c>
      <c r="BS47" s="102">
        <f t="shared" si="733"/>
        <v>0</v>
      </c>
      <c r="BT47" s="113">
        <f t="shared" si="734"/>
        <v>0</v>
      </c>
      <c r="BU47" s="113">
        <f t="shared" si="735"/>
        <v>0</v>
      </c>
      <c r="BV47" s="116">
        <f t="shared" si="736"/>
        <v>0</v>
      </c>
      <c r="BW47" s="113">
        <f t="shared" si="737"/>
        <v>0</v>
      </c>
      <c r="BX47" s="189">
        <f t="shared" si="738"/>
        <v>0</v>
      </c>
      <c r="BY47" s="102" t="str">
        <f>IF(CA47="","",VLOOKUP(L47,リスト!$AD$3:$AE$25,2,0))</f>
        <v/>
      </c>
      <c r="BZ47" s="105">
        <f t="shared" ref="BZ47" si="914">IF(CA47&gt;0,1,0)</f>
        <v>0</v>
      </c>
      <c r="CA47" s="144"/>
      <c r="CB47" s="113">
        <f t="shared" si="17"/>
        <v>0</v>
      </c>
      <c r="CC47" s="121"/>
      <c r="CD47" s="163">
        <f t="shared" ref="CD47" si="915">+CB47+CC47</f>
        <v>0</v>
      </c>
      <c r="CE47" s="113">
        <f t="shared" ref="CE47" si="916">+CF47+CG47</f>
        <v>0</v>
      </c>
      <c r="CF47" s="116">
        <f t="shared" si="18"/>
        <v>0</v>
      </c>
      <c r="CG47" s="177">
        <f t="shared" si="19"/>
        <v>0</v>
      </c>
      <c r="CH47" s="181" t="s">
        <v>216</v>
      </c>
      <c r="CI47" s="105">
        <f t="shared" ref="CI47" si="917">IF(CJ47&gt;0,1,0)</f>
        <v>0</v>
      </c>
      <c r="CJ47" s="144"/>
      <c r="CK47" s="121"/>
      <c r="CL47" s="113">
        <f t="shared" ref="CL47" si="918">+CM47+CN47</f>
        <v>0</v>
      </c>
      <c r="CM47" s="116">
        <f t="shared" si="20"/>
        <v>0</v>
      </c>
      <c r="CN47" s="174">
        <f t="shared" si="21"/>
        <v>0</v>
      </c>
      <c r="CO47" s="181" t="s">
        <v>216</v>
      </c>
      <c r="CP47" s="105">
        <f t="shared" ref="CP47" si="919">IF(CQ47&gt;0,1,0)</f>
        <v>0</v>
      </c>
      <c r="CQ47" s="144"/>
      <c r="CR47" s="121"/>
      <c r="CS47" s="113">
        <f t="shared" ref="CS47" si="920">+CT47+CU47</f>
        <v>0</v>
      </c>
      <c r="CT47" s="116">
        <f t="shared" si="22"/>
        <v>0</v>
      </c>
      <c r="CU47" s="174">
        <f t="shared" si="23"/>
        <v>0</v>
      </c>
      <c r="CV47" s="181" t="s">
        <v>216</v>
      </c>
      <c r="CW47" s="105">
        <f t="shared" ref="CW47" si="921">IF(CX47&gt;0,1,0)</f>
        <v>0</v>
      </c>
      <c r="CX47" s="144"/>
      <c r="CY47" s="121"/>
      <c r="CZ47" s="113">
        <f t="shared" ref="CZ47" si="922">+DA47+DB47</f>
        <v>0</v>
      </c>
      <c r="DA47" s="116">
        <f t="shared" si="24"/>
        <v>0</v>
      </c>
      <c r="DB47" s="174">
        <f t="shared" si="25"/>
        <v>0</v>
      </c>
      <c r="DC47" s="181" t="s">
        <v>216</v>
      </c>
      <c r="DD47" s="105">
        <f t="shared" ref="DD47" si="923">IF(DE47&gt;0,1,0)</f>
        <v>0</v>
      </c>
      <c r="DE47" s="144"/>
      <c r="DF47" s="121"/>
      <c r="DG47" s="113">
        <f t="shared" ref="DG47" si="924">+DH47+DI47</f>
        <v>0</v>
      </c>
      <c r="DH47" s="116">
        <f t="shared" si="26"/>
        <v>0</v>
      </c>
      <c r="DI47" s="177">
        <f t="shared" si="27"/>
        <v>0</v>
      </c>
      <c r="DJ47" s="102">
        <f t="shared" si="739"/>
        <v>0</v>
      </c>
      <c r="DK47" s="116">
        <f t="shared" si="740"/>
        <v>0</v>
      </c>
      <c r="DL47" s="116">
        <f t="shared" si="741"/>
        <v>0</v>
      </c>
      <c r="DM47" s="116">
        <f t="shared" ref="DM47" si="925">+DN47+DO47</f>
        <v>0</v>
      </c>
      <c r="DN47" s="116">
        <f t="shared" si="742"/>
        <v>0</v>
      </c>
      <c r="DO47" s="177">
        <f t="shared" si="743"/>
        <v>0</v>
      </c>
      <c r="DP47" s="194">
        <f t="shared" si="744"/>
        <v>0</v>
      </c>
      <c r="DQ47" s="177">
        <f t="shared" si="745"/>
        <v>0</v>
      </c>
      <c r="DR47" s="116">
        <f t="shared" si="83"/>
        <v>0</v>
      </c>
      <c r="DS47" s="116">
        <f t="shared" ref="DS47" si="926">+DT47+DU47</f>
        <v>0</v>
      </c>
      <c r="DT47" s="113">
        <f t="shared" si="746"/>
        <v>0</v>
      </c>
      <c r="DU47" s="189">
        <f t="shared" si="747"/>
        <v>0</v>
      </c>
      <c r="DV47" s="102">
        <f t="shared" si="748"/>
        <v>0</v>
      </c>
      <c r="DW47" s="116">
        <f t="shared" si="35"/>
        <v>0</v>
      </c>
      <c r="DX47" s="116">
        <f t="shared" si="36"/>
        <v>0</v>
      </c>
      <c r="DY47" s="116">
        <f t="shared" ref="DY47" si="927">ROUND(DV47*DX47,0)</f>
        <v>0</v>
      </c>
      <c r="DZ47" s="116">
        <f t="shared" ref="DZ47" si="928">+EA47+EB47</f>
        <v>0</v>
      </c>
      <c r="EA47" s="116">
        <f t="shared" si="37"/>
        <v>0</v>
      </c>
      <c r="EB47" s="174">
        <f t="shared" si="38"/>
        <v>0</v>
      </c>
      <c r="EC47" s="194">
        <f t="shared" ref="EC47" si="929">SUM(DR47,DY47)</f>
        <v>0</v>
      </c>
      <c r="ED47" s="116">
        <f t="shared" ref="ED47" si="930">+EE47+EF47</f>
        <v>0</v>
      </c>
      <c r="EE47" s="116">
        <f t="shared" ref="EE47" si="931">SUM(DT47,EA47)</f>
        <v>0</v>
      </c>
      <c r="EF47" s="189">
        <f t="shared" ref="EF47" si="932">SUM(DU47,EB47)</f>
        <v>0</v>
      </c>
      <c r="EG47" s="129">
        <f t="shared" si="749"/>
        <v>0</v>
      </c>
      <c r="EH47" s="133">
        <f t="shared" si="750"/>
        <v>0</v>
      </c>
      <c r="EI47" s="148">
        <f t="shared" si="751"/>
        <v>0</v>
      </c>
      <c r="EJ47" s="153">
        <f t="shared" ref="EJ47" si="933">INT(EI47/2)</f>
        <v>0</v>
      </c>
      <c r="EK47" s="167">
        <f t="shared" si="752"/>
        <v>0</v>
      </c>
      <c r="EL47" s="171">
        <f t="shared" si="753"/>
        <v>0</v>
      </c>
      <c r="EM47" s="167">
        <f t="shared" si="754"/>
        <v>0</v>
      </c>
      <c r="EN47" s="171">
        <f t="shared" ref="EN47" si="934">INT(EM47/2)</f>
        <v>0</v>
      </c>
      <c r="EO47" s="148">
        <f t="shared" si="45"/>
        <v>0</v>
      </c>
      <c r="EP47" s="153">
        <f t="shared" ref="EP47" si="935">INT(EO47/2)</f>
        <v>0</v>
      </c>
      <c r="EQ47" s="167">
        <f t="shared" si="46"/>
        <v>0</v>
      </c>
      <c r="ER47" s="171">
        <f t="shared" ref="ER47" si="936">INT(EQ47/2)</f>
        <v>0</v>
      </c>
      <c r="ES47" s="148">
        <f t="shared" si="47"/>
        <v>0</v>
      </c>
      <c r="ET47" s="153">
        <f t="shared" ref="ET47" si="937">INT(ES47/2)</f>
        <v>0</v>
      </c>
      <c r="EU47" s="167">
        <f t="shared" si="755"/>
        <v>0</v>
      </c>
      <c r="EV47" s="171">
        <f t="shared" si="756"/>
        <v>0</v>
      </c>
      <c r="EW47" s="148">
        <f t="shared" si="50"/>
        <v>0</v>
      </c>
      <c r="EX47" s="153">
        <f t="shared" ref="EX47" si="938">INT(EW47/2)</f>
        <v>0</v>
      </c>
      <c r="EY47" s="167">
        <f t="shared" si="51"/>
        <v>0</v>
      </c>
      <c r="EZ47" s="171">
        <f t="shared" ref="EZ47" si="939">INT(EY47/2)</f>
        <v>0</v>
      </c>
      <c r="FA47" s="148">
        <f t="shared" si="52"/>
        <v>0</v>
      </c>
      <c r="FB47" s="171">
        <f t="shared" ref="FB47" si="940">INT(FA47/2)</f>
        <v>0</v>
      </c>
      <c r="FC47" s="148">
        <f t="shared" si="53"/>
        <v>0</v>
      </c>
      <c r="FD47" s="171">
        <f t="shared" ref="FD47" si="941">INT(FC47/2)</f>
        <v>0</v>
      </c>
      <c r="FE47" s="167">
        <f t="shared" ref="FE47" si="942">SUM(EG47,EI47,EK47,EM47,EO47,EQ47,ES47,EU47,EW47,EY47,FA47,FC47)</f>
        <v>0</v>
      </c>
      <c r="FF47" s="171">
        <f t="shared" ref="FF47" si="943">SUM(EH47,EJ47,EL47,EN47,EP47,ER47,ET47,EV47,EX47,EZ47,FB47,FD47)</f>
        <v>0</v>
      </c>
      <c r="FG47" s="148">
        <f t="shared" si="54"/>
        <v>0</v>
      </c>
      <c r="FH47" s="199">
        <f t="shared" ref="FH47" si="944">+FG47</f>
        <v>0</v>
      </c>
      <c r="FI47" s="95"/>
      <c r="FJ47" s="708">
        <f>+FJ46</f>
        <v>0</v>
      </c>
      <c r="FK47" s="38"/>
      <c r="FL47" s="692">
        <f t="shared" si="541"/>
        <v>0</v>
      </c>
      <c r="FM47" s="693">
        <f t="shared" si="542"/>
        <v>0</v>
      </c>
      <c r="FN47" s="694" t="str">
        <f t="shared" si="543"/>
        <v>OK</v>
      </c>
      <c r="FP47" s="692">
        <f t="shared" si="105"/>
        <v>0</v>
      </c>
      <c r="FQ47" s="693">
        <f t="shared" si="106"/>
        <v>0</v>
      </c>
      <c r="FR47" s="694" t="str">
        <f t="shared" si="107"/>
        <v>OK</v>
      </c>
    </row>
    <row r="48" spans="1:174" ht="18" customHeight="1" x14ac:dyDescent="0.2">
      <c r="A48" s="74">
        <f t="shared" si="108"/>
        <v>0</v>
      </c>
      <c r="B48" s="75">
        <f t="shared" si="109"/>
        <v>0</v>
      </c>
      <c r="C48" s="235" t="str">
        <f t="shared" si="110"/>
        <v>福島県</v>
      </c>
      <c r="D48" s="58">
        <f t="shared" si="111"/>
        <v>17</v>
      </c>
      <c r="E48" s="49" t="s">
        <v>244</v>
      </c>
      <c r="F48" s="486">
        <f>IF(F49=" "," ",+F49)</f>
        <v>0</v>
      </c>
      <c r="G48" s="554"/>
      <c r="H48" s="537"/>
      <c r="I48" s="544"/>
      <c r="J48" s="545"/>
      <c r="K48" s="544"/>
      <c r="L48" s="229"/>
      <c r="M48" s="532"/>
      <c r="N48" s="66"/>
      <c r="O48" s="70" t="str">
        <f>IF(L48="","",VLOOKUP(L48,リスト!$Q$3:$R$25,2,0))</f>
        <v/>
      </c>
      <c r="P48" s="202"/>
      <c r="Q48" s="125"/>
      <c r="R48" s="154" t="str">
        <f>IF(L48="","",VLOOKUP(L48,リスト!$X$3:$Y$25,2,0))</f>
        <v/>
      </c>
      <c r="S48" s="162">
        <f>IF(T48&gt;0,1,0)</f>
        <v>0</v>
      </c>
      <c r="T48" s="143"/>
      <c r="U48" s="112">
        <f t="shared" ref="U48:U79" si="945">IF(T48&gt;0,ROUND(R48*T48,0),0)</f>
        <v>0</v>
      </c>
      <c r="V48" s="108"/>
      <c r="W48" s="115">
        <f>+U48+V48</f>
        <v>0</v>
      </c>
      <c r="X48" s="115">
        <f>+Y48+Z48</f>
        <v>0</v>
      </c>
      <c r="Y48" s="137">
        <f t="shared" ref="Y48:Y79" si="946">IF($Q48="初 年 度",IF(+U48=0,TRUNC((+V48-EG48)/2,0),+U48-EG48),0)</f>
        <v>0</v>
      </c>
      <c r="Z48" s="139">
        <f t="shared" ref="Z48:Z79" si="947">IF($Q48="次 年 度",IF(+U48=0,TRUNC((+V48-EG48)/2,0),+U48-EG48),0)</f>
        <v>0</v>
      </c>
      <c r="AA48" s="180" t="s">
        <v>216</v>
      </c>
      <c r="AB48" s="162">
        <f>IF(AC48&gt;0,1,0)</f>
        <v>0</v>
      </c>
      <c r="AC48" s="143"/>
      <c r="AD48" s="120"/>
      <c r="AE48" s="137">
        <f>+AF48+AG48</f>
        <v>0</v>
      </c>
      <c r="AF48" s="137">
        <f t="shared" ref="AF48:AF79" si="948">IF($Q48="初 年 度",TRUNC((+AD48-EI48)/2,0),0)</f>
        <v>0</v>
      </c>
      <c r="AG48" s="139">
        <f t="shared" ref="AG48:AG79" si="949">IF($Q48="次 年 度",TRUNC((+AD48-EI48)/2,0),0)</f>
        <v>0</v>
      </c>
      <c r="AH48" s="101" t="str">
        <f>IF(AJ48="","",VLOOKUP(L48,リスト!$AA$3:$AB$25,2,0))</f>
        <v/>
      </c>
      <c r="AI48" s="162">
        <f>IF(AJ48&gt;0,1,0)</f>
        <v>0</v>
      </c>
      <c r="AJ48" s="143"/>
      <c r="AK48" s="156">
        <f t="shared" si="732"/>
        <v>0</v>
      </c>
      <c r="AL48" s="120"/>
      <c r="AM48" s="162">
        <f>+AK48+AL48</f>
        <v>0</v>
      </c>
      <c r="AN48" s="112">
        <f>+AO48+AP48</f>
        <v>0</v>
      </c>
      <c r="AO48" s="115">
        <f t="shared" ref="AO48:AO79" si="950">IF($Q48="初 年 度",IF(+AK48=0,TRUNC((+AL48-EK48)/2,0),+AK48-EK48),0)</f>
        <v>0</v>
      </c>
      <c r="AP48" s="173">
        <f t="shared" ref="AP48:AP79" si="951">IF($Q48="次 年 度",IF(+AK48=0,TRUNC((+AL48-EK48)/2,0),+AK48-EK48),0)</f>
        <v>0</v>
      </c>
      <c r="AQ48" s="183" t="s">
        <v>216</v>
      </c>
      <c r="AR48" s="162">
        <f>IF(AS48&gt;0,1,0)</f>
        <v>0</v>
      </c>
      <c r="AS48" s="143"/>
      <c r="AT48" s="120"/>
      <c r="AU48" s="112">
        <f>+AV48+AW48</f>
        <v>0</v>
      </c>
      <c r="AV48" s="115">
        <f t="shared" ref="AV48:AV79" si="952">IF($Q48="初 年 度",TRUNC((+AT48-EM48)/2,0),0)</f>
        <v>0</v>
      </c>
      <c r="AW48" s="176">
        <f t="shared" ref="AW48:AW79" si="953">IF($Q48="次 年 度",TRUNC((+AT48-EM48)/2,0),0)</f>
        <v>0</v>
      </c>
      <c r="AX48" s="180" t="s">
        <v>216</v>
      </c>
      <c r="AY48" s="162">
        <f>IF(AZ48&gt;0,1,0)</f>
        <v>0</v>
      </c>
      <c r="AZ48" s="143"/>
      <c r="BA48" s="120"/>
      <c r="BB48" s="112">
        <f>+BC48+BD48</f>
        <v>0</v>
      </c>
      <c r="BC48" s="115">
        <f t="shared" ref="BC48:BC79" si="954">IF($Q48="初 年 度",TRUNC((+BA48-EO48)/2,0),0)</f>
        <v>0</v>
      </c>
      <c r="BD48" s="173">
        <f t="shared" ref="BD48:BD79" si="955">IF($Q48="次 年 度",TRUNC((+BA48-EO48)/2,0),0)</f>
        <v>0</v>
      </c>
      <c r="BE48" s="180" t="s">
        <v>216</v>
      </c>
      <c r="BF48" s="162">
        <f>IF(BG48&gt;0,1,0)</f>
        <v>0</v>
      </c>
      <c r="BG48" s="143"/>
      <c r="BH48" s="120"/>
      <c r="BI48" s="112">
        <f>+BJ48+BK48</f>
        <v>0</v>
      </c>
      <c r="BJ48" s="115">
        <f t="shared" ref="BJ48:BJ79" si="956">IF($Q48="初 年 度",TRUNC((+BH48-EQ48)/2,0),0)</f>
        <v>0</v>
      </c>
      <c r="BK48" s="176">
        <f t="shared" ref="BK48:BK79" si="957">IF($Q48="次 年 度",TRUNC((+BH48-EQ48)/2,0),0)</f>
        <v>0</v>
      </c>
      <c r="BL48" s="180" t="s">
        <v>216</v>
      </c>
      <c r="BM48" s="162">
        <f>IF(BN48&gt;0,1,0)</f>
        <v>0</v>
      </c>
      <c r="BN48" s="143"/>
      <c r="BO48" s="120"/>
      <c r="BP48" s="112">
        <f>+BQ48+BR48</f>
        <v>0</v>
      </c>
      <c r="BQ48" s="115">
        <f t="shared" ref="BQ48:BQ79" si="958">IF($Q48="初 年 度",TRUNC((+BO48-ES48)/2,0),0)</f>
        <v>0</v>
      </c>
      <c r="BR48" s="176">
        <f t="shared" ref="BR48:BR79" si="959">IF($Q48="次 年 度",TRUNC((+BO48-ES48)/2,0),0)</f>
        <v>0</v>
      </c>
      <c r="BS48" s="101">
        <f t="shared" si="733"/>
        <v>0</v>
      </c>
      <c r="BT48" s="112">
        <f t="shared" si="734"/>
        <v>0</v>
      </c>
      <c r="BU48" s="112">
        <f t="shared" si="735"/>
        <v>0</v>
      </c>
      <c r="BV48" s="115">
        <f t="shared" si="736"/>
        <v>0</v>
      </c>
      <c r="BW48" s="112">
        <f t="shared" si="737"/>
        <v>0</v>
      </c>
      <c r="BX48" s="188">
        <f t="shared" si="738"/>
        <v>0</v>
      </c>
      <c r="BY48" s="101" t="str">
        <f>IF(CA48="","",VLOOKUP(L48,リスト!$AD$3:$AE$25,2,0))</f>
        <v/>
      </c>
      <c r="BZ48" s="192">
        <f>IF(CA48&gt;0,1,0)</f>
        <v>0</v>
      </c>
      <c r="CA48" s="143"/>
      <c r="CB48" s="112">
        <f t="shared" ref="CB48:CB79" si="960">IF(CA48&gt;0,ROUND(BY48*CA48,0),0)</f>
        <v>0</v>
      </c>
      <c r="CC48" s="120"/>
      <c r="CD48" s="162">
        <f>+CB48+CC48</f>
        <v>0</v>
      </c>
      <c r="CE48" s="112">
        <f>+CF48+CG48</f>
        <v>0</v>
      </c>
      <c r="CF48" s="115">
        <f t="shared" ref="CF48:CF79" si="961">IF($Q48="初 年 度",IF(+CB48=0,TRUNC((+CC48-EU48)/2,0),+CB48-EU48),0)</f>
        <v>0</v>
      </c>
      <c r="CG48" s="173">
        <f t="shared" ref="CG48:CG79" si="962">IF($Q48="次 年 度",IF(+CB48=0,TRUNC((+CC48-EU48)/2,0),+CB48-EU48),0)</f>
        <v>0</v>
      </c>
      <c r="CH48" s="180" t="s">
        <v>216</v>
      </c>
      <c r="CI48" s="192">
        <f>IF(CJ48&gt;0,1,0)</f>
        <v>0</v>
      </c>
      <c r="CJ48" s="143"/>
      <c r="CK48" s="120"/>
      <c r="CL48" s="112">
        <f>+CM48+CN48</f>
        <v>0</v>
      </c>
      <c r="CM48" s="115">
        <f t="shared" ref="CM48:CM79" si="963">IF($Q48="初 年 度",TRUNC((+CK48-EW48)/2,0),0)</f>
        <v>0</v>
      </c>
      <c r="CN48" s="173">
        <f t="shared" ref="CN48:CN79" si="964">IF($Q48="次 年 度",TRUNC((+CK48-EW48)/2,0),0)</f>
        <v>0</v>
      </c>
      <c r="CO48" s="180" t="s">
        <v>216</v>
      </c>
      <c r="CP48" s="192">
        <f>IF(CQ48&gt;0,1,0)</f>
        <v>0</v>
      </c>
      <c r="CQ48" s="143"/>
      <c r="CR48" s="120"/>
      <c r="CS48" s="112">
        <f>+CT48+CU48</f>
        <v>0</v>
      </c>
      <c r="CT48" s="115">
        <f t="shared" ref="CT48:CT79" si="965">IF($Q48="初 年 度",TRUNC((+CR48-EY48)/2,0),0)</f>
        <v>0</v>
      </c>
      <c r="CU48" s="173">
        <f t="shared" ref="CU48:CU79" si="966">IF($Q48="次 年 度",TRUNC((+CR48-EY48)/2,0),0)</f>
        <v>0</v>
      </c>
      <c r="CV48" s="180" t="s">
        <v>216</v>
      </c>
      <c r="CW48" s="192">
        <f>IF(CX48&gt;0,1,0)</f>
        <v>0</v>
      </c>
      <c r="CX48" s="143"/>
      <c r="CY48" s="120"/>
      <c r="CZ48" s="112">
        <f>+DA48+DB48</f>
        <v>0</v>
      </c>
      <c r="DA48" s="115">
        <f t="shared" ref="DA48:DA79" si="967">IF($Q48="初 年 度",TRUNC((+CY48-FA48)/2,0),0)</f>
        <v>0</v>
      </c>
      <c r="DB48" s="173">
        <f t="shared" ref="DB48:DB79" si="968">IF($Q48="次 年 度",TRUNC((+CY48-FA48)/2,0),0)</f>
        <v>0</v>
      </c>
      <c r="DC48" s="180" t="s">
        <v>216</v>
      </c>
      <c r="DD48" s="192">
        <f>IF(DE48&gt;0,1,0)</f>
        <v>0</v>
      </c>
      <c r="DE48" s="143"/>
      <c r="DF48" s="120"/>
      <c r="DG48" s="112">
        <f>+DH48+DI48</f>
        <v>0</v>
      </c>
      <c r="DH48" s="115">
        <f t="shared" ref="DH48:DH79" si="969">IF($Q48="初 年 度",TRUNC((+DF48-FC48)/2,0),0)</f>
        <v>0</v>
      </c>
      <c r="DI48" s="176">
        <f t="shared" ref="DI48:DI79" si="970">IF($Q48="次 年 度",TRUNC((+DF48-FC48)/2,0),0)</f>
        <v>0</v>
      </c>
      <c r="DJ48" s="101">
        <f t="shared" si="739"/>
        <v>0</v>
      </c>
      <c r="DK48" s="115">
        <f t="shared" si="740"/>
        <v>0</v>
      </c>
      <c r="DL48" s="115">
        <f t="shared" si="741"/>
        <v>0</v>
      </c>
      <c r="DM48" s="115">
        <f>+DN48+DO48</f>
        <v>0</v>
      </c>
      <c r="DN48" s="115">
        <f t="shared" si="742"/>
        <v>0</v>
      </c>
      <c r="DO48" s="176">
        <f t="shared" si="743"/>
        <v>0</v>
      </c>
      <c r="DP48" s="193">
        <f t="shared" si="744"/>
        <v>0</v>
      </c>
      <c r="DQ48" s="176">
        <f t="shared" si="745"/>
        <v>0</v>
      </c>
      <c r="DR48" s="115">
        <f t="shared" si="83"/>
        <v>0</v>
      </c>
      <c r="DS48" s="115">
        <f>+DT48+DU48</f>
        <v>0</v>
      </c>
      <c r="DT48" s="112">
        <f t="shared" si="746"/>
        <v>0</v>
      </c>
      <c r="DU48" s="188">
        <f t="shared" si="747"/>
        <v>0</v>
      </c>
      <c r="DV48" s="101">
        <f t="shared" si="748"/>
        <v>0</v>
      </c>
      <c r="DW48" s="115">
        <f t="shared" si="35"/>
        <v>0</v>
      </c>
      <c r="DX48" s="115">
        <f t="shared" si="36"/>
        <v>0</v>
      </c>
      <c r="DY48" s="115">
        <f>ROUND(DV48*DX48,0)</f>
        <v>0</v>
      </c>
      <c r="DZ48" s="115">
        <f>+EA48+EB48</f>
        <v>0</v>
      </c>
      <c r="EA48" s="115">
        <f t="shared" ref="EA48:EA79" si="971">IF($Q48="初 年 度",TRUNC((+DY48-FG48),0),0)</f>
        <v>0</v>
      </c>
      <c r="EB48" s="173">
        <f t="shared" ref="EB48:EB79" si="972">IF($Q48="次 年 度",TRUNC((+DY48-FG48),0),0)</f>
        <v>0</v>
      </c>
      <c r="EC48" s="193">
        <f>SUM(DR48,DY48)</f>
        <v>0</v>
      </c>
      <c r="ED48" s="115">
        <f>+EE48+EF48</f>
        <v>0</v>
      </c>
      <c r="EE48" s="115">
        <f>SUM(DT48,EA48)</f>
        <v>0</v>
      </c>
      <c r="EF48" s="188">
        <f>SUM(DU48,EB48)</f>
        <v>0</v>
      </c>
      <c r="EG48" s="128">
        <f t="shared" si="749"/>
        <v>0</v>
      </c>
      <c r="EH48" s="132">
        <f t="shared" si="750"/>
        <v>0</v>
      </c>
      <c r="EI48" s="147">
        <f t="shared" si="751"/>
        <v>0</v>
      </c>
      <c r="EJ48" s="152">
        <f>INT(EI48/2)</f>
        <v>0</v>
      </c>
      <c r="EK48" s="166">
        <f t="shared" si="752"/>
        <v>0</v>
      </c>
      <c r="EL48" s="170">
        <f t="shared" si="753"/>
        <v>0</v>
      </c>
      <c r="EM48" s="166">
        <f t="shared" si="754"/>
        <v>0</v>
      </c>
      <c r="EN48" s="170">
        <f>INT(EM48/2)</f>
        <v>0</v>
      </c>
      <c r="EO48" s="147">
        <f t="shared" ref="EO48:EO79" si="973">IF(P48="課税事業者（一般課税）",INT(+BA48*0.0909090909090909),0)</f>
        <v>0</v>
      </c>
      <c r="EP48" s="170">
        <f>INT(EO48/2)</f>
        <v>0</v>
      </c>
      <c r="EQ48" s="166">
        <f t="shared" ref="EQ48:EQ79" si="974">IF(P48="課税事業者（一般課税）",INT(+BH48*0.0909090909090909),0)</f>
        <v>0</v>
      </c>
      <c r="ER48" s="170">
        <f>INT(EQ48/2)</f>
        <v>0</v>
      </c>
      <c r="ES48" s="147">
        <f t="shared" ref="ES48:ES79" si="975">IF(P48="課税事業者（一般課税）",INT(BO48*0.0909090909090909),0)</f>
        <v>0</v>
      </c>
      <c r="ET48" s="152">
        <f>INT(ES48/2)</f>
        <v>0</v>
      </c>
      <c r="EU48" s="166">
        <f t="shared" si="755"/>
        <v>0</v>
      </c>
      <c r="EV48" s="170">
        <f t="shared" si="756"/>
        <v>0</v>
      </c>
      <c r="EW48" s="147">
        <f t="shared" ref="EW48:EW79" si="976">IF(P48="課税事業者（一般課税）",INT(+CK48*0.0909090909090909),0)</f>
        <v>0</v>
      </c>
      <c r="EX48" s="152">
        <f>INT(EW48/2)</f>
        <v>0</v>
      </c>
      <c r="EY48" s="166">
        <f t="shared" ref="EY48:EY79" si="977">IF(P48="課税事業者（一般課税）",INT(+CR48*0.0909090909090909),0)</f>
        <v>0</v>
      </c>
      <c r="EZ48" s="170">
        <f>INT(EY48/2)</f>
        <v>0</v>
      </c>
      <c r="FA48" s="147">
        <f t="shared" ref="FA48:FA79" si="978">IF(P48="課税事業者（一般課税）",INT(+CY48*0.0909090909090909),0)</f>
        <v>0</v>
      </c>
      <c r="FB48" s="170">
        <f>INT(FA48/2)</f>
        <v>0</v>
      </c>
      <c r="FC48" s="147">
        <f t="shared" ref="FC48:FC79" si="979">IF(P48="課税事業者（一般課税）",INT(+DF48*0.0909090909090909),0)</f>
        <v>0</v>
      </c>
      <c r="FD48" s="170">
        <f>INT(FC48/2)</f>
        <v>0</v>
      </c>
      <c r="FE48" s="166">
        <f>SUM(EG48,EI48,EK48,EM48,EO48,EQ48,ES48,EU48,EW48,EY48,FA48,FC48)</f>
        <v>0</v>
      </c>
      <c r="FF48" s="170">
        <f>SUM(EH48,EJ48,EL48,EN48,EP48,ER48,ET48,EV48,EX48,EZ48,FB48,FD48)</f>
        <v>0</v>
      </c>
      <c r="FG48" s="147">
        <f t="shared" ref="FG48:FG79" si="980">IF(P48="課税事業者（一般課税）",INT(DY48*0.0909090909090909),0)</f>
        <v>0</v>
      </c>
      <c r="FH48" s="198">
        <f>+FG48</f>
        <v>0</v>
      </c>
      <c r="FI48" s="201"/>
      <c r="FJ48" s="708">
        <f>+FJ46</f>
        <v>0</v>
      </c>
      <c r="FK48" s="38"/>
      <c r="FL48" s="701">
        <f t="shared" si="541"/>
        <v>0</v>
      </c>
      <c r="FM48" s="688">
        <f t="shared" si="542"/>
        <v>0</v>
      </c>
      <c r="FN48" s="702" t="str">
        <f t="shared" si="543"/>
        <v>OK</v>
      </c>
      <c r="FP48" s="701">
        <f t="shared" si="105"/>
        <v>0</v>
      </c>
      <c r="FQ48" s="688">
        <f t="shared" si="106"/>
        <v>0</v>
      </c>
      <c r="FR48" s="702" t="str">
        <f t="shared" si="107"/>
        <v>OK</v>
      </c>
    </row>
    <row r="49" spans="1:174" ht="18" customHeight="1" x14ac:dyDescent="0.2">
      <c r="A49" s="76">
        <f t="shared" si="108"/>
        <v>0</v>
      </c>
      <c r="B49" s="77">
        <f t="shared" si="109"/>
        <v>0</v>
      </c>
      <c r="C49" s="236" t="str">
        <f t="shared" si="110"/>
        <v>福島県</v>
      </c>
      <c r="D49" s="47">
        <f t="shared" si="111"/>
        <v>17</v>
      </c>
      <c r="E49" s="56" t="s">
        <v>245</v>
      </c>
      <c r="F49" s="487"/>
      <c r="G49" s="555">
        <f>+G48</f>
        <v>0</v>
      </c>
      <c r="H49" s="536"/>
      <c r="I49" s="542"/>
      <c r="J49" s="543"/>
      <c r="K49" s="542"/>
      <c r="L49" s="64"/>
      <c r="M49" s="531"/>
      <c r="N49" s="67"/>
      <c r="O49" s="71" t="str">
        <f>IF(L49="","",VLOOKUP(L49,リスト!$Q$3:$R$25,2,0))</f>
        <v/>
      </c>
      <c r="P49" s="95"/>
      <c r="Q49" s="126"/>
      <c r="R49" s="102" t="str">
        <f>IF(L49="","",VLOOKUP(L49,リスト!$X$3:$Y$25,2,0))</f>
        <v/>
      </c>
      <c r="S49" s="163">
        <f t="shared" ref="S49" si="981">IF(T49&gt;0,1,0)</f>
        <v>0</v>
      </c>
      <c r="T49" s="144"/>
      <c r="U49" s="113">
        <f t="shared" si="945"/>
        <v>0</v>
      </c>
      <c r="V49" s="109"/>
      <c r="W49" s="116">
        <f t="shared" ref="W49" si="982">+U49+V49</f>
        <v>0</v>
      </c>
      <c r="X49" s="116">
        <f t="shared" ref="X49" si="983">+Y49+Z49</f>
        <v>0</v>
      </c>
      <c r="Y49" s="138">
        <f t="shared" si="946"/>
        <v>0</v>
      </c>
      <c r="Z49" s="140">
        <f t="shared" si="947"/>
        <v>0</v>
      </c>
      <c r="AA49" s="181" t="s">
        <v>216</v>
      </c>
      <c r="AB49" s="163">
        <f t="shared" ref="AB49" si="984">IF(AC49&gt;0,1,0)</f>
        <v>0</v>
      </c>
      <c r="AC49" s="144"/>
      <c r="AD49" s="121"/>
      <c r="AE49" s="138">
        <f t="shared" ref="AE49" si="985">+AF49+AG49</f>
        <v>0</v>
      </c>
      <c r="AF49" s="138">
        <f t="shared" si="948"/>
        <v>0</v>
      </c>
      <c r="AG49" s="140">
        <f t="shared" si="949"/>
        <v>0</v>
      </c>
      <c r="AH49" s="102" t="str">
        <f>IF(AJ49="","",VLOOKUP(L49,リスト!$AA$3:$AB$25,2,0))</f>
        <v/>
      </c>
      <c r="AI49" s="163">
        <f t="shared" ref="AI49" si="986">IF(AJ49&gt;0,1,0)</f>
        <v>0</v>
      </c>
      <c r="AJ49" s="144"/>
      <c r="AK49" s="157">
        <f t="shared" si="732"/>
        <v>0</v>
      </c>
      <c r="AL49" s="121"/>
      <c r="AM49" s="163">
        <f t="shared" ref="AM49" si="987">+AK49+AL49</f>
        <v>0</v>
      </c>
      <c r="AN49" s="113">
        <f t="shared" ref="AN49" si="988">+AO49+AP49</f>
        <v>0</v>
      </c>
      <c r="AO49" s="116">
        <f t="shared" si="950"/>
        <v>0</v>
      </c>
      <c r="AP49" s="174">
        <f t="shared" si="951"/>
        <v>0</v>
      </c>
      <c r="AQ49" s="184" t="s">
        <v>216</v>
      </c>
      <c r="AR49" s="163">
        <f t="shared" ref="AR49" si="989">IF(AS49&gt;0,1,0)</f>
        <v>0</v>
      </c>
      <c r="AS49" s="144"/>
      <c r="AT49" s="121"/>
      <c r="AU49" s="113">
        <f t="shared" ref="AU49" si="990">+AV49+AW49</f>
        <v>0</v>
      </c>
      <c r="AV49" s="116">
        <f t="shared" si="952"/>
        <v>0</v>
      </c>
      <c r="AW49" s="177">
        <f t="shared" si="953"/>
        <v>0</v>
      </c>
      <c r="AX49" s="181" t="s">
        <v>216</v>
      </c>
      <c r="AY49" s="163">
        <f t="shared" ref="AY49" si="991">IF(AZ49&gt;0,1,0)</f>
        <v>0</v>
      </c>
      <c r="AZ49" s="144"/>
      <c r="BA49" s="121"/>
      <c r="BB49" s="113">
        <f t="shared" ref="BB49" si="992">+BC49+BD49</f>
        <v>0</v>
      </c>
      <c r="BC49" s="116">
        <f t="shared" si="954"/>
        <v>0</v>
      </c>
      <c r="BD49" s="174">
        <f t="shared" si="955"/>
        <v>0</v>
      </c>
      <c r="BE49" s="181" t="s">
        <v>216</v>
      </c>
      <c r="BF49" s="163">
        <f t="shared" ref="BF49" si="993">IF(BG49&gt;0,1,0)</f>
        <v>0</v>
      </c>
      <c r="BG49" s="144"/>
      <c r="BH49" s="121"/>
      <c r="BI49" s="113">
        <f t="shared" ref="BI49" si="994">+BJ49+BK49</f>
        <v>0</v>
      </c>
      <c r="BJ49" s="116">
        <f t="shared" si="956"/>
        <v>0</v>
      </c>
      <c r="BK49" s="177">
        <f t="shared" si="957"/>
        <v>0</v>
      </c>
      <c r="BL49" s="181" t="s">
        <v>216</v>
      </c>
      <c r="BM49" s="163">
        <f t="shared" ref="BM49" si="995">IF(BN49&gt;0,1,0)</f>
        <v>0</v>
      </c>
      <c r="BN49" s="144"/>
      <c r="BO49" s="121"/>
      <c r="BP49" s="113">
        <f t="shared" ref="BP49" si="996">+BQ49+BR49</f>
        <v>0</v>
      </c>
      <c r="BQ49" s="116">
        <f t="shared" si="958"/>
        <v>0</v>
      </c>
      <c r="BR49" s="177">
        <f t="shared" si="959"/>
        <v>0</v>
      </c>
      <c r="BS49" s="102">
        <f t="shared" si="733"/>
        <v>0</v>
      </c>
      <c r="BT49" s="113">
        <f t="shared" si="734"/>
        <v>0</v>
      </c>
      <c r="BU49" s="113">
        <f t="shared" si="735"/>
        <v>0</v>
      </c>
      <c r="BV49" s="116">
        <f t="shared" si="736"/>
        <v>0</v>
      </c>
      <c r="BW49" s="113">
        <f t="shared" si="737"/>
        <v>0</v>
      </c>
      <c r="BX49" s="189">
        <f t="shared" si="738"/>
        <v>0</v>
      </c>
      <c r="BY49" s="102" t="str">
        <f>IF(CA49="","",VLOOKUP(L49,リスト!$AD$3:$AE$25,2,0))</f>
        <v/>
      </c>
      <c r="BZ49" s="105">
        <f t="shared" ref="BZ49" si="997">IF(CA49&gt;0,1,0)</f>
        <v>0</v>
      </c>
      <c r="CA49" s="144"/>
      <c r="CB49" s="113">
        <f t="shared" si="960"/>
        <v>0</v>
      </c>
      <c r="CC49" s="121"/>
      <c r="CD49" s="163">
        <f t="shared" ref="CD49" si="998">+CB49+CC49</f>
        <v>0</v>
      </c>
      <c r="CE49" s="113">
        <f t="shared" ref="CE49" si="999">+CF49+CG49</f>
        <v>0</v>
      </c>
      <c r="CF49" s="116">
        <f t="shared" si="961"/>
        <v>0</v>
      </c>
      <c r="CG49" s="177">
        <f t="shared" si="962"/>
        <v>0</v>
      </c>
      <c r="CH49" s="181" t="s">
        <v>216</v>
      </c>
      <c r="CI49" s="105">
        <f t="shared" ref="CI49" si="1000">IF(CJ49&gt;0,1,0)</f>
        <v>0</v>
      </c>
      <c r="CJ49" s="144"/>
      <c r="CK49" s="121"/>
      <c r="CL49" s="113">
        <f t="shared" ref="CL49" si="1001">+CM49+CN49</f>
        <v>0</v>
      </c>
      <c r="CM49" s="116">
        <f t="shared" si="963"/>
        <v>0</v>
      </c>
      <c r="CN49" s="174">
        <f t="shared" si="964"/>
        <v>0</v>
      </c>
      <c r="CO49" s="181" t="s">
        <v>216</v>
      </c>
      <c r="CP49" s="105">
        <f t="shared" ref="CP49" si="1002">IF(CQ49&gt;0,1,0)</f>
        <v>0</v>
      </c>
      <c r="CQ49" s="144"/>
      <c r="CR49" s="121"/>
      <c r="CS49" s="113">
        <f t="shared" ref="CS49" si="1003">+CT49+CU49</f>
        <v>0</v>
      </c>
      <c r="CT49" s="116">
        <f t="shared" si="965"/>
        <v>0</v>
      </c>
      <c r="CU49" s="174">
        <f t="shared" si="966"/>
        <v>0</v>
      </c>
      <c r="CV49" s="181" t="s">
        <v>216</v>
      </c>
      <c r="CW49" s="105">
        <f t="shared" ref="CW49" si="1004">IF(CX49&gt;0,1,0)</f>
        <v>0</v>
      </c>
      <c r="CX49" s="144"/>
      <c r="CY49" s="121"/>
      <c r="CZ49" s="113">
        <f t="shared" ref="CZ49" si="1005">+DA49+DB49</f>
        <v>0</v>
      </c>
      <c r="DA49" s="116">
        <f t="shared" si="967"/>
        <v>0</v>
      </c>
      <c r="DB49" s="174">
        <f t="shared" si="968"/>
        <v>0</v>
      </c>
      <c r="DC49" s="181" t="s">
        <v>216</v>
      </c>
      <c r="DD49" s="105">
        <f t="shared" ref="DD49" si="1006">IF(DE49&gt;0,1,0)</f>
        <v>0</v>
      </c>
      <c r="DE49" s="144"/>
      <c r="DF49" s="121"/>
      <c r="DG49" s="113">
        <f t="shared" ref="DG49" si="1007">+DH49+DI49</f>
        <v>0</v>
      </c>
      <c r="DH49" s="116">
        <f t="shared" si="969"/>
        <v>0</v>
      </c>
      <c r="DI49" s="177">
        <f t="shared" si="970"/>
        <v>0</v>
      </c>
      <c r="DJ49" s="102">
        <f t="shared" si="739"/>
        <v>0</v>
      </c>
      <c r="DK49" s="116">
        <f t="shared" si="740"/>
        <v>0</v>
      </c>
      <c r="DL49" s="116">
        <f t="shared" si="741"/>
        <v>0</v>
      </c>
      <c r="DM49" s="116">
        <f t="shared" ref="DM49" si="1008">+DN49+DO49</f>
        <v>0</v>
      </c>
      <c r="DN49" s="116">
        <f t="shared" si="742"/>
        <v>0</v>
      </c>
      <c r="DO49" s="177">
        <f t="shared" si="743"/>
        <v>0</v>
      </c>
      <c r="DP49" s="194">
        <f t="shared" si="744"/>
        <v>0</v>
      </c>
      <c r="DQ49" s="177">
        <f t="shared" si="745"/>
        <v>0</v>
      </c>
      <c r="DR49" s="116">
        <f t="shared" si="83"/>
        <v>0</v>
      </c>
      <c r="DS49" s="116">
        <f t="shared" ref="DS49" si="1009">+DT49+DU49</f>
        <v>0</v>
      </c>
      <c r="DT49" s="113">
        <f t="shared" si="746"/>
        <v>0</v>
      </c>
      <c r="DU49" s="189">
        <f t="shared" si="747"/>
        <v>0</v>
      </c>
      <c r="DV49" s="102">
        <f t="shared" si="748"/>
        <v>0</v>
      </c>
      <c r="DW49" s="116">
        <f t="shared" si="35"/>
        <v>0</v>
      </c>
      <c r="DX49" s="116">
        <f t="shared" si="36"/>
        <v>0</v>
      </c>
      <c r="DY49" s="116">
        <f t="shared" ref="DY49" si="1010">ROUND(DV49*DX49,0)</f>
        <v>0</v>
      </c>
      <c r="DZ49" s="116">
        <f t="shared" ref="DZ49" si="1011">+EA49+EB49</f>
        <v>0</v>
      </c>
      <c r="EA49" s="116">
        <f t="shared" si="971"/>
        <v>0</v>
      </c>
      <c r="EB49" s="174">
        <f t="shared" si="972"/>
        <v>0</v>
      </c>
      <c r="EC49" s="194">
        <f t="shared" ref="EC49" si="1012">SUM(DR49,DY49)</f>
        <v>0</v>
      </c>
      <c r="ED49" s="116">
        <f t="shared" ref="ED49" si="1013">+EE49+EF49</f>
        <v>0</v>
      </c>
      <c r="EE49" s="116">
        <f t="shared" ref="EE49" si="1014">SUM(DT49,EA49)</f>
        <v>0</v>
      </c>
      <c r="EF49" s="189">
        <f t="shared" ref="EF49" si="1015">SUM(DU49,EB49)</f>
        <v>0</v>
      </c>
      <c r="EG49" s="129">
        <f t="shared" si="749"/>
        <v>0</v>
      </c>
      <c r="EH49" s="133">
        <f t="shared" si="750"/>
        <v>0</v>
      </c>
      <c r="EI49" s="148">
        <f t="shared" si="751"/>
        <v>0</v>
      </c>
      <c r="EJ49" s="153">
        <f t="shared" ref="EJ49" si="1016">INT(EI49/2)</f>
        <v>0</v>
      </c>
      <c r="EK49" s="167">
        <f t="shared" si="752"/>
        <v>0</v>
      </c>
      <c r="EL49" s="171">
        <f t="shared" si="753"/>
        <v>0</v>
      </c>
      <c r="EM49" s="167">
        <f t="shared" si="754"/>
        <v>0</v>
      </c>
      <c r="EN49" s="171">
        <f t="shared" ref="EN49" si="1017">INT(EM49/2)</f>
        <v>0</v>
      </c>
      <c r="EO49" s="148">
        <f t="shared" si="973"/>
        <v>0</v>
      </c>
      <c r="EP49" s="153">
        <f t="shared" ref="EP49" si="1018">INT(EO49/2)</f>
        <v>0</v>
      </c>
      <c r="EQ49" s="167">
        <f t="shared" si="974"/>
        <v>0</v>
      </c>
      <c r="ER49" s="171">
        <f t="shared" ref="ER49" si="1019">INT(EQ49/2)</f>
        <v>0</v>
      </c>
      <c r="ES49" s="148">
        <f t="shared" si="975"/>
        <v>0</v>
      </c>
      <c r="ET49" s="153">
        <f t="shared" ref="ET49" si="1020">INT(ES49/2)</f>
        <v>0</v>
      </c>
      <c r="EU49" s="167">
        <f t="shared" si="755"/>
        <v>0</v>
      </c>
      <c r="EV49" s="171">
        <f t="shared" si="756"/>
        <v>0</v>
      </c>
      <c r="EW49" s="148">
        <f t="shared" si="976"/>
        <v>0</v>
      </c>
      <c r="EX49" s="153">
        <f t="shared" ref="EX49" si="1021">INT(EW49/2)</f>
        <v>0</v>
      </c>
      <c r="EY49" s="167">
        <f t="shared" si="977"/>
        <v>0</v>
      </c>
      <c r="EZ49" s="171">
        <f t="shared" ref="EZ49" si="1022">INT(EY49/2)</f>
        <v>0</v>
      </c>
      <c r="FA49" s="148">
        <f t="shared" si="978"/>
        <v>0</v>
      </c>
      <c r="FB49" s="171">
        <f t="shared" ref="FB49" si="1023">INT(FA49/2)</f>
        <v>0</v>
      </c>
      <c r="FC49" s="148">
        <f t="shared" si="979"/>
        <v>0</v>
      </c>
      <c r="FD49" s="171">
        <f t="shared" ref="FD49" si="1024">INT(FC49/2)</f>
        <v>0</v>
      </c>
      <c r="FE49" s="167">
        <f t="shared" ref="FE49" si="1025">SUM(EG49,EI49,EK49,EM49,EO49,EQ49,ES49,EU49,EW49,EY49,FA49,FC49)</f>
        <v>0</v>
      </c>
      <c r="FF49" s="171">
        <f t="shared" ref="FF49" si="1026">SUM(EH49,EJ49,EL49,EN49,EP49,ER49,ET49,EV49,EX49,EZ49,FB49,FD49)</f>
        <v>0</v>
      </c>
      <c r="FG49" s="148">
        <f t="shared" si="980"/>
        <v>0</v>
      </c>
      <c r="FH49" s="199">
        <f t="shared" ref="FH49" si="1027">+FG49</f>
        <v>0</v>
      </c>
      <c r="FI49" s="95"/>
      <c r="FJ49" s="708">
        <f>+FJ48</f>
        <v>0</v>
      </c>
      <c r="FK49" s="38"/>
      <c r="FL49" s="695">
        <f t="shared" si="541"/>
        <v>0</v>
      </c>
      <c r="FM49" s="696">
        <f t="shared" si="542"/>
        <v>0</v>
      </c>
      <c r="FN49" s="697" t="str">
        <f t="shared" si="543"/>
        <v>OK</v>
      </c>
      <c r="FP49" s="695">
        <f t="shared" si="105"/>
        <v>0</v>
      </c>
      <c r="FQ49" s="696">
        <f t="shared" si="106"/>
        <v>0</v>
      </c>
      <c r="FR49" s="697" t="str">
        <f t="shared" si="107"/>
        <v>OK</v>
      </c>
    </row>
    <row r="50" spans="1:174" ht="18" customHeight="1" x14ac:dyDescent="0.2">
      <c r="A50" s="74">
        <f t="shared" ref="A50:A81" si="1028">+A49</f>
        <v>0</v>
      </c>
      <c r="B50" s="75">
        <f t="shared" ref="B50:B81" si="1029">+B49</f>
        <v>0</v>
      </c>
      <c r="C50" s="235" t="str">
        <f t="shared" si="110"/>
        <v>福島県</v>
      </c>
      <c r="D50" s="58">
        <f t="shared" ref="D50:D81" si="1030">+D48+1</f>
        <v>18</v>
      </c>
      <c r="E50" s="49" t="s">
        <v>244</v>
      </c>
      <c r="F50" s="486">
        <f>IF(F51=" "," ",+F51)</f>
        <v>0</v>
      </c>
      <c r="G50" s="554"/>
      <c r="H50" s="537"/>
      <c r="I50" s="544"/>
      <c r="J50" s="545"/>
      <c r="K50" s="544"/>
      <c r="L50" s="229"/>
      <c r="M50" s="532"/>
      <c r="N50" s="66"/>
      <c r="O50" s="70" t="str">
        <f>IF(L50="","",VLOOKUP(L50,リスト!$Q$3:$R$25,2,0))</f>
        <v/>
      </c>
      <c r="P50" s="202"/>
      <c r="Q50" s="230"/>
      <c r="R50" s="154" t="str">
        <f>IF(L50="","",VLOOKUP(L50,リスト!$X$3:$Y$25,2,0))</f>
        <v/>
      </c>
      <c r="S50" s="162">
        <f>IF(T50&gt;0,1,0)</f>
        <v>0</v>
      </c>
      <c r="T50" s="143"/>
      <c r="U50" s="112">
        <f t="shared" si="945"/>
        <v>0</v>
      </c>
      <c r="V50" s="108"/>
      <c r="W50" s="115">
        <f>+U50+V50</f>
        <v>0</v>
      </c>
      <c r="X50" s="115">
        <f>+Y50+Z50</f>
        <v>0</v>
      </c>
      <c r="Y50" s="137">
        <f t="shared" si="946"/>
        <v>0</v>
      </c>
      <c r="Z50" s="139">
        <f t="shared" si="947"/>
        <v>0</v>
      </c>
      <c r="AA50" s="180" t="s">
        <v>216</v>
      </c>
      <c r="AB50" s="162">
        <f>IF(AC50&gt;0,1,0)</f>
        <v>0</v>
      </c>
      <c r="AC50" s="143"/>
      <c r="AD50" s="120"/>
      <c r="AE50" s="137">
        <f>+AF50+AG50</f>
        <v>0</v>
      </c>
      <c r="AF50" s="137">
        <f t="shared" si="948"/>
        <v>0</v>
      </c>
      <c r="AG50" s="139">
        <f t="shared" si="949"/>
        <v>0</v>
      </c>
      <c r="AH50" s="101" t="str">
        <f>IF(AJ50="","",VLOOKUP(L50,リスト!$AA$3:$AB$25,2,0))</f>
        <v/>
      </c>
      <c r="AI50" s="162">
        <f>IF(AJ50&gt;0,1,0)</f>
        <v>0</v>
      </c>
      <c r="AJ50" s="143"/>
      <c r="AK50" s="156">
        <f t="shared" si="732"/>
        <v>0</v>
      </c>
      <c r="AL50" s="120"/>
      <c r="AM50" s="162">
        <f>+AK50+AL50</f>
        <v>0</v>
      </c>
      <c r="AN50" s="112">
        <f>+AO50+AP50</f>
        <v>0</v>
      </c>
      <c r="AO50" s="115">
        <f t="shared" si="950"/>
        <v>0</v>
      </c>
      <c r="AP50" s="173">
        <f t="shared" si="951"/>
        <v>0</v>
      </c>
      <c r="AQ50" s="183" t="s">
        <v>216</v>
      </c>
      <c r="AR50" s="162">
        <f>IF(AS50&gt;0,1,0)</f>
        <v>0</v>
      </c>
      <c r="AS50" s="143"/>
      <c r="AT50" s="120"/>
      <c r="AU50" s="112">
        <f>+AV50+AW50</f>
        <v>0</v>
      </c>
      <c r="AV50" s="115">
        <f t="shared" si="952"/>
        <v>0</v>
      </c>
      <c r="AW50" s="176">
        <f t="shared" si="953"/>
        <v>0</v>
      </c>
      <c r="AX50" s="180" t="s">
        <v>216</v>
      </c>
      <c r="AY50" s="162">
        <f>IF(AZ50&gt;0,1,0)</f>
        <v>0</v>
      </c>
      <c r="AZ50" s="143"/>
      <c r="BA50" s="120"/>
      <c r="BB50" s="112">
        <f>+BC50+BD50</f>
        <v>0</v>
      </c>
      <c r="BC50" s="115">
        <f t="shared" si="954"/>
        <v>0</v>
      </c>
      <c r="BD50" s="173">
        <f t="shared" si="955"/>
        <v>0</v>
      </c>
      <c r="BE50" s="180" t="s">
        <v>216</v>
      </c>
      <c r="BF50" s="162">
        <f>IF(BG50&gt;0,1,0)</f>
        <v>0</v>
      </c>
      <c r="BG50" s="143"/>
      <c r="BH50" s="120"/>
      <c r="BI50" s="112">
        <f>+BJ50+BK50</f>
        <v>0</v>
      </c>
      <c r="BJ50" s="115">
        <f t="shared" si="956"/>
        <v>0</v>
      </c>
      <c r="BK50" s="176">
        <f t="shared" si="957"/>
        <v>0</v>
      </c>
      <c r="BL50" s="180" t="s">
        <v>216</v>
      </c>
      <c r="BM50" s="162">
        <f>IF(BN50&gt;0,1,0)</f>
        <v>0</v>
      </c>
      <c r="BN50" s="143"/>
      <c r="BO50" s="120"/>
      <c r="BP50" s="112">
        <f>+BQ50+BR50</f>
        <v>0</v>
      </c>
      <c r="BQ50" s="115">
        <f t="shared" si="958"/>
        <v>0</v>
      </c>
      <c r="BR50" s="176">
        <f t="shared" si="959"/>
        <v>0</v>
      </c>
      <c r="BS50" s="101">
        <f t="shared" si="733"/>
        <v>0</v>
      </c>
      <c r="BT50" s="112">
        <f t="shared" si="734"/>
        <v>0</v>
      </c>
      <c r="BU50" s="112">
        <f t="shared" si="735"/>
        <v>0</v>
      </c>
      <c r="BV50" s="115">
        <f t="shared" si="736"/>
        <v>0</v>
      </c>
      <c r="BW50" s="112">
        <f t="shared" si="737"/>
        <v>0</v>
      </c>
      <c r="BX50" s="188">
        <f t="shared" si="738"/>
        <v>0</v>
      </c>
      <c r="BY50" s="101" t="str">
        <f>IF(CA50="","",VLOOKUP(L50,リスト!$AD$3:$AE$25,2,0))</f>
        <v/>
      </c>
      <c r="BZ50" s="192">
        <f>IF(CA50&gt;0,1,0)</f>
        <v>0</v>
      </c>
      <c r="CA50" s="143"/>
      <c r="CB50" s="112">
        <f t="shared" si="960"/>
        <v>0</v>
      </c>
      <c r="CC50" s="120"/>
      <c r="CD50" s="162">
        <f>+CB50+CC50</f>
        <v>0</v>
      </c>
      <c r="CE50" s="112">
        <f>+CF50+CG50</f>
        <v>0</v>
      </c>
      <c r="CF50" s="115">
        <f t="shared" si="961"/>
        <v>0</v>
      </c>
      <c r="CG50" s="173">
        <f t="shared" si="962"/>
        <v>0</v>
      </c>
      <c r="CH50" s="180" t="s">
        <v>216</v>
      </c>
      <c r="CI50" s="192">
        <f>IF(CJ50&gt;0,1,0)</f>
        <v>0</v>
      </c>
      <c r="CJ50" s="143"/>
      <c r="CK50" s="120"/>
      <c r="CL50" s="112">
        <f>+CM50+CN50</f>
        <v>0</v>
      </c>
      <c r="CM50" s="115">
        <f t="shared" si="963"/>
        <v>0</v>
      </c>
      <c r="CN50" s="173">
        <f t="shared" si="964"/>
        <v>0</v>
      </c>
      <c r="CO50" s="180" t="s">
        <v>216</v>
      </c>
      <c r="CP50" s="192">
        <f>IF(CQ50&gt;0,1,0)</f>
        <v>0</v>
      </c>
      <c r="CQ50" s="143"/>
      <c r="CR50" s="120"/>
      <c r="CS50" s="112">
        <f>+CT50+CU50</f>
        <v>0</v>
      </c>
      <c r="CT50" s="115">
        <f t="shared" si="965"/>
        <v>0</v>
      </c>
      <c r="CU50" s="173">
        <f t="shared" si="966"/>
        <v>0</v>
      </c>
      <c r="CV50" s="180" t="s">
        <v>216</v>
      </c>
      <c r="CW50" s="192">
        <f>IF(CX50&gt;0,1,0)</f>
        <v>0</v>
      </c>
      <c r="CX50" s="143"/>
      <c r="CY50" s="120"/>
      <c r="CZ50" s="112">
        <f>+DA50+DB50</f>
        <v>0</v>
      </c>
      <c r="DA50" s="115">
        <f t="shared" si="967"/>
        <v>0</v>
      </c>
      <c r="DB50" s="173">
        <f t="shared" si="968"/>
        <v>0</v>
      </c>
      <c r="DC50" s="180" t="s">
        <v>216</v>
      </c>
      <c r="DD50" s="192">
        <f>IF(DE50&gt;0,1,0)</f>
        <v>0</v>
      </c>
      <c r="DE50" s="143"/>
      <c r="DF50" s="120"/>
      <c r="DG50" s="112">
        <f>+DH50+DI50</f>
        <v>0</v>
      </c>
      <c r="DH50" s="115">
        <f t="shared" si="969"/>
        <v>0</v>
      </c>
      <c r="DI50" s="176">
        <f t="shared" si="970"/>
        <v>0</v>
      </c>
      <c r="DJ50" s="101">
        <f t="shared" si="739"/>
        <v>0</v>
      </c>
      <c r="DK50" s="115">
        <f t="shared" si="740"/>
        <v>0</v>
      </c>
      <c r="DL50" s="115">
        <f t="shared" si="741"/>
        <v>0</v>
      </c>
      <c r="DM50" s="115">
        <f>+DN50+DO50</f>
        <v>0</v>
      </c>
      <c r="DN50" s="115">
        <f t="shared" si="742"/>
        <v>0</v>
      </c>
      <c r="DO50" s="176">
        <f t="shared" si="743"/>
        <v>0</v>
      </c>
      <c r="DP50" s="193">
        <f t="shared" si="744"/>
        <v>0</v>
      </c>
      <c r="DQ50" s="176">
        <f t="shared" si="745"/>
        <v>0</v>
      </c>
      <c r="DR50" s="115">
        <f t="shared" si="83"/>
        <v>0</v>
      </c>
      <c r="DS50" s="115">
        <f>+DT50+DU50</f>
        <v>0</v>
      </c>
      <c r="DT50" s="112">
        <f t="shared" si="746"/>
        <v>0</v>
      </c>
      <c r="DU50" s="188">
        <f t="shared" si="747"/>
        <v>0</v>
      </c>
      <c r="DV50" s="101">
        <f t="shared" si="748"/>
        <v>0</v>
      </c>
      <c r="DW50" s="115">
        <f t="shared" si="35"/>
        <v>0</v>
      </c>
      <c r="DX50" s="115">
        <f t="shared" si="36"/>
        <v>0</v>
      </c>
      <c r="DY50" s="115">
        <f>ROUND(DV50*DX50,0)</f>
        <v>0</v>
      </c>
      <c r="DZ50" s="115">
        <f>+EA50+EB50</f>
        <v>0</v>
      </c>
      <c r="EA50" s="115">
        <f t="shared" si="971"/>
        <v>0</v>
      </c>
      <c r="EB50" s="173">
        <f t="shared" si="972"/>
        <v>0</v>
      </c>
      <c r="EC50" s="193">
        <f>SUM(DR50,DY50)</f>
        <v>0</v>
      </c>
      <c r="ED50" s="115">
        <f>+EE50+EF50</f>
        <v>0</v>
      </c>
      <c r="EE50" s="115">
        <f>SUM(DT50,EA50)</f>
        <v>0</v>
      </c>
      <c r="EF50" s="188">
        <f>SUM(DU50,EB50)</f>
        <v>0</v>
      </c>
      <c r="EG50" s="128">
        <f t="shared" si="749"/>
        <v>0</v>
      </c>
      <c r="EH50" s="132">
        <f t="shared" si="750"/>
        <v>0</v>
      </c>
      <c r="EI50" s="147">
        <f t="shared" si="751"/>
        <v>0</v>
      </c>
      <c r="EJ50" s="152">
        <f>INT(EI50/2)</f>
        <v>0</v>
      </c>
      <c r="EK50" s="166">
        <f t="shared" si="752"/>
        <v>0</v>
      </c>
      <c r="EL50" s="170">
        <f t="shared" si="753"/>
        <v>0</v>
      </c>
      <c r="EM50" s="166">
        <f t="shared" si="754"/>
        <v>0</v>
      </c>
      <c r="EN50" s="170">
        <f>INT(EM50/2)</f>
        <v>0</v>
      </c>
      <c r="EO50" s="147">
        <f t="shared" si="973"/>
        <v>0</v>
      </c>
      <c r="EP50" s="170">
        <f>INT(EO50/2)</f>
        <v>0</v>
      </c>
      <c r="EQ50" s="166">
        <f t="shared" si="974"/>
        <v>0</v>
      </c>
      <c r="ER50" s="170">
        <f>INT(EQ50/2)</f>
        <v>0</v>
      </c>
      <c r="ES50" s="147">
        <f t="shared" si="975"/>
        <v>0</v>
      </c>
      <c r="ET50" s="152">
        <f>INT(ES50/2)</f>
        <v>0</v>
      </c>
      <c r="EU50" s="166">
        <f t="shared" si="755"/>
        <v>0</v>
      </c>
      <c r="EV50" s="170">
        <f t="shared" si="756"/>
        <v>0</v>
      </c>
      <c r="EW50" s="147">
        <f t="shared" si="976"/>
        <v>0</v>
      </c>
      <c r="EX50" s="152">
        <f>INT(EW50/2)</f>
        <v>0</v>
      </c>
      <c r="EY50" s="166">
        <f t="shared" si="977"/>
        <v>0</v>
      </c>
      <c r="EZ50" s="170">
        <f>INT(EY50/2)</f>
        <v>0</v>
      </c>
      <c r="FA50" s="147">
        <f t="shared" si="978"/>
        <v>0</v>
      </c>
      <c r="FB50" s="170">
        <f>INT(FA50/2)</f>
        <v>0</v>
      </c>
      <c r="FC50" s="147">
        <f t="shared" si="979"/>
        <v>0</v>
      </c>
      <c r="FD50" s="170">
        <f>INT(FC50/2)</f>
        <v>0</v>
      </c>
      <c r="FE50" s="166">
        <f>SUM(EG50,EI50,EK50,EM50,EO50,EQ50,ES50,EU50,EW50,EY50,FA50,FC50)</f>
        <v>0</v>
      </c>
      <c r="FF50" s="170">
        <f>SUM(EH50,EJ50,EL50,EN50,EP50,ER50,ET50,EV50,EX50,EZ50,FB50,FD50)</f>
        <v>0</v>
      </c>
      <c r="FG50" s="147">
        <f t="shared" si="980"/>
        <v>0</v>
      </c>
      <c r="FH50" s="198">
        <f>+FG50</f>
        <v>0</v>
      </c>
      <c r="FI50" s="201"/>
      <c r="FJ50" s="708">
        <f>+FJ48</f>
        <v>0</v>
      </c>
      <c r="FK50" s="38"/>
      <c r="FL50" s="698">
        <f t="shared" si="541"/>
        <v>0</v>
      </c>
      <c r="FM50" s="699">
        <f t="shared" si="542"/>
        <v>0</v>
      </c>
      <c r="FN50" s="700" t="str">
        <f t="shared" si="543"/>
        <v>OK</v>
      </c>
      <c r="FP50" s="698">
        <f t="shared" si="105"/>
        <v>0</v>
      </c>
      <c r="FQ50" s="699">
        <f t="shared" si="106"/>
        <v>0</v>
      </c>
      <c r="FR50" s="700" t="str">
        <f t="shared" si="107"/>
        <v>OK</v>
      </c>
    </row>
    <row r="51" spans="1:174" ht="18" customHeight="1" x14ac:dyDescent="0.2">
      <c r="A51" s="76">
        <f t="shared" si="1028"/>
        <v>0</v>
      </c>
      <c r="B51" s="77">
        <f t="shared" si="1029"/>
        <v>0</v>
      </c>
      <c r="C51" s="236" t="str">
        <f t="shared" si="110"/>
        <v>福島県</v>
      </c>
      <c r="D51" s="47">
        <f t="shared" si="1030"/>
        <v>18</v>
      </c>
      <c r="E51" s="56" t="s">
        <v>245</v>
      </c>
      <c r="F51" s="487"/>
      <c r="G51" s="555">
        <f>+G50</f>
        <v>0</v>
      </c>
      <c r="H51" s="536"/>
      <c r="I51" s="542"/>
      <c r="J51" s="543"/>
      <c r="K51" s="542"/>
      <c r="L51" s="64"/>
      <c r="M51" s="531"/>
      <c r="N51" s="67"/>
      <c r="O51" s="71" t="str">
        <f>IF(L51="","",VLOOKUP(L51,リスト!$Q$3:$R$25,2,0))</f>
        <v/>
      </c>
      <c r="P51" s="95"/>
      <c r="Q51" s="124"/>
      <c r="R51" s="102" t="str">
        <f>IF(L51="","",VLOOKUP(L51,リスト!$X$3:$Y$25,2,0))</f>
        <v/>
      </c>
      <c r="S51" s="163">
        <f t="shared" ref="S51" si="1031">IF(T51&gt;0,1,0)</f>
        <v>0</v>
      </c>
      <c r="T51" s="144"/>
      <c r="U51" s="113">
        <f t="shared" si="945"/>
        <v>0</v>
      </c>
      <c r="V51" s="109"/>
      <c r="W51" s="116">
        <f t="shared" ref="W51" si="1032">+U51+V51</f>
        <v>0</v>
      </c>
      <c r="X51" s="116">
        <f t="shared" ref="X51" si="1033">+Y51+Z51</f>
        <v>0</v>
      </c>
      <c r="Y51" s="138">
        <f t="shared" si="946"/>
        <v>0</v>
      </c>
      <c r="Z51" s="140">
        <f t="shared" si="947"/>
        <v>0</v>
      </c>
      <c r="AA51" s="181" t="s">
        <v>216</v>
      </c>
      <c r="AB51" s="163">
        <f t="shared" ref="AB51" si="1034">IF(AC51&gt;0,1,0)</f>
        <v>0</v>
      </c>
      <c r="AC51" s="144"/>
      <c r="AD51" s="121"/>
      <c r="AE51" s="138">
        <f t="shared" ref="AE51" si="1035">+AF51+AG51</f>
        <v>0</v>
      </c>
      <c r="AF51" s="138">
        <f t="shared" si="948"/>
        <v>0</v>
      </c>
      <c r="AG51" s="140">
        <f t="shared" si="949"/>
        <v>0</v>
      </c>
      <c r="AH51" s="102" t="str">
        <f>IF(AJ51="","",VLOOKUP(L51,リスト!$AA$3:$AB$25,2,0))</f>
        <v/>
      </c>
      <c r="AI51" s="163">
        <f t="shared" ref="AI51" si="1036">IF(AJ51&gt;0,1,0)</f>
        <v>0</v>
      </c>
      <c r="AJ51" s="144"/>
      <c r="AK51" s="157">
        <f t="shared" si="732"/>
        <v>0</v>
      </c>
      <c r="AL51" s="121"/>
      <c r="AM51" s="163">
        <f t="shared" ref="AM51" si="1037">+AK51+AL51</f>
        <v>0</v>
      </c>
      <c r="AN51" s="113">
        <f t="shared" ref="AN51" si="1038">+AO51+AP51</f>
        <v>0</v>
      </c>
      <c r="AO51" s="116">
        <f t="shared" si="950"/>
        <v>0</v>
      </c>
      <c r="AP51" s="174">
        <f t="shared" si="951"/>
        <v>0</v>
      </c>
      <c r="AQ51" s="184" t="s">
        <v>216</v>
      </c>
      <c r="AR51" s="163">
        <f t="shared" ref="AR51" si="1039">IF(AS51&gt;0,1,0)</f>
        <v>0</v>
      </c>
      <c r="AS51" s="144"/>
      <c r="AT51" s="121"/>
      <c r="AU51" s="113">
        <f t="shared" ref="AU51" si="1040">+AV51+AW51</f>
        <v>0</v>
      </c>
      <c r="AV51" s="116">
        <f t="shared" si="952"/>
        <v>0</v>
      </c>
      <c r="AW51" s="177">
        <f t="shared" si="953"/>
        <v>0</v>
      </c>
      <c r="AX51" s="181" t="s">
        <v>216</v>
      </c>
      <c r="AY51" s="163">
        <f t="shared" ref="AY51" si="1041">IF(AZ51&gt;0,1,0)</f>
        <v>0</v>
      </c>
      <c r="AZ51" s="144"/>
      <c r="BA51" s="121"/>
      <c r="BB51" s="113">
        <f t="shared" ref="BB51" si="1042">+BC51+BD51</f>
        <v>0</v>
      </c>
      <c r="BC51" s="116">
        <f t="shared" si="954"/>
        <v>0</v>
      </c>
      <c r="BD51" s="174">
        <f t="shared" si="955"/>
        <v>0</v>
      </c>
      <c r="BE51" s="181" t="s">
        <v>216</v>
      </c>
      <c r="BF51" s="163">
        <f t="shared" ref="BF51" si="1043">IF(BG51&gt;0,1,0)</f>
        <v>0</v>
      </c>
      <c r="BG51" s="144"/>
      <c r="BH51" s="121"/>
      <c r="BI51" s="113">
        <f t="shared" ref="BI51" si="1044">+BJ51+BK51</f>
        <v>0</v>
      </c>
      <c r="BJ51" s="116">
        <f t="shared" si="956"/>
        <v>0</v>
      </c>
      <c r="BK51" s="177">
        <f t="shared" si="957"/>
        <v>0</v>
      </c>
      <c r="BL51" s="181" t="s">
        <v>216</v>
      </c>
      <c r="BM51" s="163">
        <f t="shared" ref="BM51" si="1045">IF(BN51&gt;0,1,0)</f>
        <v>0</v>
      </c>
      <c r="BN51" s="144"/>
      <c r="BO51" s="121"/>
      <c r="BP51" s="113">
        <f t="shared" ref="BP51" si="1046">+BQ51+BR51</f>
        <v>0</v>
      </c>
      <c r="BQ51" s="116">
        <f t="shared" si="958"/>
        <v>0</v>
      </c>
      <c r="BR51" s="177">
        <f t="shared" si="959"/>
        <v>0</v>
      </c>
      <c r="BS51" s="102">
        <f t="shared" si="733"/>
        <v>0</v>
      </c>
      <c r="BT51" s="113">
        <f t="shared" si="734"/>
        <v>0</v>
      </c>
      <c r="BU51" s="113">
        <f t="shared" si="735"/>
        <v>0</v>
      </c>
      <c r="BV51" s="116">
        <f t="shared" si="736"/>
        <v>0</v>
      </c>
      <c r="BW51" s="113">
        <f t="shared" si="737"/>
        <v>0</v>
      </c>
      <c r="BX51" s="189">
        <f t="shared" si="738"/>
        <v>0</v>
      </c>
      <c r="BY51" s="102" t="str">
        <f>IF(CA51="","",VLOOKUP(L51,リスト!$AD$3:$AE$25,2,0))</f>
        <v/>
      </c>
      <c r="BZ51" s="105">
        <f t="shared" ref="BZ51" si="1047">IF(CA51&gt;0,1,0)</f>
        <v>0</v>
      </c>
      <c r="CA51" s="144"/>
      <c r="CB51" s="113">
        <f t="shared" si="960"/>
        <v>0</v>
      </c>
      <c r="CC51" s="121"/>
      <c r="CD51" s="163">
        <f t="shared" ref="CD51" si="1048">+CB51+CC51</f>
        <v>0</v>
      </c>
      <c r="CE51" s="113">
        <f t="shared" ref="CE51" si="1049">+CF51+CG51</f>
        <v>0</v>
      </c>
      <c r="CF51" s="116">
        <f t="shared" si="961"/>
        <v>0</v>
      </c>
      <c r="CG51" s="177">
        <f t="shared" si="962"/>
        <v>0</v>
      </c>
      <c r="CH51" s="181" t="s">
        <v>216</v>
      </c>
      <c r="CI51" s="105">
        <f t="shared" ref="CI51" si="1050">IF(CJ51&gt;0,1,0)</f>
        <v>0</v>
      </c>
      <c r="CJ51" s="144"/>
      <c r="CK51" s="121"/>
      <c r="CL51" s="113">
        <f t="shared" ref="CL51" si="1051">+CM51+CN51</f>
        <v>0</v>
      </c>
      <c r="CM51" s="116">
        <f t="shared" si="963"/>
        <v>0</v>
      </c>
      <c r="CN51" s="174">
        <f t="shared" si="964"/>
        <v>0</v>
      </c>
      <c r="CO51" s="181" t="s">
        <v>216</v>
      </c>
      <c r="CP51" s="105">
        <f t="shared" ref="CP51" si="1052">IF(CQ51&gt;0,1,0)</f>
        <v>0</v>
      </c>
      <c r="CQ51" s="144"/>
      <c r="CR51" s="121"/>
      <c r="CS51" s="113">
        <f t="shared" ref="CS51" si="1053">+CT51+CU51</f>
        <v>0</v>
      </c>
      <c r="CT51" s="116">
        <f t="shared" si="965"/>
        <v>0</v>
      </c>
      <c r="CU51" s="174">
        <f t="shared" si="966"/>
        <v>0</v>
      </c>
      <c r="CV51" s="181" t="s">
        <v>216</v>
      </c>
      <c r="CW51" s="105">
        <f t="shared" ref="CW51" si="1054">IF(CX51&gt;0,1,0)</f>
        <v>0</v>
      </c>
      <c r="CX51" s="144"/>
      <c r="CY51" s="121"/>
      <c r="CZ51" s="113">
        <f t="shared" ref="CZ51" si="1055">+DA51+DB51</f>
        <v>0</v>
      </c>
      <c r="DA51" s="116">
        <f t="shared" si="967"/>
        <v>0</v>
      </c>
      <c r="DB51" s="174">
        <f t="shared" si="968"/>
        <v>0</v>
      </c>
      <c r="DC51" s="181" t="s">
        <v>216</v>
      </c>
      <c r="DD51" s="105">
        <f t="shared" ref="DD51" si="1056">IF(DE51&gt;0,1,0)</f>
        <v>0</v>
      </c>
      <c r="DE51" s="144"/>
      <c r="DF51" s="121"/>
      <c r="DG51" s="113">
        <f t="shared" ref="DG51" si="1057">+DH51+DI51</f>
        <v>0</v>
      </c>
      <c r="DH51" s="116">
        <f t="shared" si="969"/>
        <v>0</v>
      </c>
      <c r="DI51" s="177">
        <f t="shared" si="970"/>
        <v>0</v>
      </c>
      <c r="DJ51" s="102">
        <f t="shared" si="739"/>
        <v>0</v>
      </c>
      <c r="DK51" s="116">
        <f t="shared" si="740"/>
        <v>0</v>
      </c>
      <c r="DL51" s="116">
        <f t="shared" si="741"/>
        <v>0</v>
      </c>
      <c r="DM51" s="116">
        <f t="shared" ref="DM51" si="1058">+DN51+DO51</f>
        <v>0</v>
      </c>
      <c r="DN51" s="116">
        <f t="shared" si="742"/>
        <v>0</v>
      </c>
      <c r="DO51" s="177">
        <f t="shared" si="743"/>
        <v>0</v>
      </c>
      <c r="DP51" s="194">
        <f t="shared" si="744"/>
        <v>0</v>
      </c>
      <c r="DQ51" s="177">
        <f t="shared" si="745"/>
        <v>0</v>
      </c>
      <c r="DR51" s="116">
        <f t="shared" si="83"/>
        <v>0</v>
      </c>
      <c r="DS51" s="116">
        <f t="shared" ref="DS51" si="1059">+DT51+DU51</f>
        <v>0</v>
      </c>
      <c r="DT51" s="113">
        <f t="shared" si="746"/>
        <v>0</v>
      </c>
      <c r="DU51" s="189">
        <f t="shared" si="747"/>
        <v>0</v>
      </c>
      <c r="DV51" s="102">
        <f t="shared" si="748"/>
        <v>0</v>
      </c>
      <c r="DW51" s="116">
        <f t="shared" si="35"/>
        <v>0</v>
      </c>
      <c r="DX51" s="116">
        <f t="shared" si="36"/>
        <v>0</v>
      </c>
      <c r="DY51" s="116">
        <f t="shared" ref="DY51" si="1060">ROUND(DV51*DX51,0)</f>
        <v>0</v>
      </c>
      <c r="DZ51" s="116">
        <f t="shared" ref="DZ51" si="1061">+EA51+EB51</f>
        <v>0</v>
      </c>
      <c r="EA51" s="116">
        <f t="shared" si="971"/>
        <v>0</v>
      </c>
      <c r="EB51" s="174">
        <f t="shared" si="972"/>
        <v>0</v>
      </c>
      <c r="EC51" s="194">
        <f t="shared" ref="EC51" si="1062">SUM(DR51,DY51)</f>
        <v>0</v>
      </c>
      <c r="ED51" s="116">
        <f t="shared" ref="ED51" si="1063">+EE51+EF51</f>
        <v>0</v>
      </c>
      <c r="EE51" s="116">
        <f t="shared" ref="EE51" si="1064">SUM(DT51,EA51)</f>
        <v>0</v>
      </c>
      <c r="EF51" s="189">
        <f t="shared" ref="EF51" si="1065">SUM(DU51,EB51)</f>
        <v>0</v>
      </c>
      <c r="EG51" s="129">
        <f t="shared" si="749"/>
        <v>0</v>
      </c>
      <c r="EH51" s="133">
        <f t="shared" si="750"/>
        <v>0</v>
      </c>
      <c r="EI51" s="148">
        <f t="shared" si="751"/>
        <v>0</v>
      </c>
      <c r="EJ51" s="153">
        <f t="shared" ref="EJ51" si="1066">INT(EI51/2)</f>
        <v>0</v>
      </c>
      <c r="EK51" s="167">
        <f t="shared" si="752"/>
        <v>0</v>
      </c>
      <c r="EL51" s="171">
        <f t="shared" si="753"/>
        <v>0</v>
      </c>
      <c r="EM51" s="167">
        <f t="shared" si="754"/>
        <v>0</v>
      </c>
      <c r="EN51" s="171">
        <f t="shared" ref="EN51" si="1067">INT(EM51/2)</f>
        <v>0</v>
      </c>
      <c r="EO51" s="148">
        <f t="shared" si="973"/>
        <v>0</v>
      </c>
      <c r="EP51" s="153">
        <f t="shared" ref="EP51" si="1068">INT(EO51/2)</f>
        <v>0</v>
      </c>
      <c r="EQ51" s="167">
        <f t="shared" si="974"/>
        <v>0</v>
      </c>
      <c r="ER51" s="171">
        <f t="shared" ref="ER51" si="1069">INT(EQ51/2)</f>
        <v>0</v>
      </c>
      <c r="ES51" s="148">
        <f t="shared" si="975"/>
        <v>0</v>
      </c>
      <c r="ET51" s="153">
        <f t="shared" ref="ET51" si="1070">INT(ES51/2)</f>
        <v>0</v>
      </c>
      <c r="EU51" s="167">
        <f t="shared" si="755"/>
        <v>0</v>
      </c>
      <c r="EV51" s="171">
        <f t="shared" si="756"/>
        <v>0</v>
      </c>
      <c r="EW51" s="148">
        <f t="shared" si="976"/>
        <v>0</v>
      </c>
      <c r="EX51" s="153">
        <f t="shared" ref="EX51" si="1071">INT(EW51/2)</f>
        <v>0</v>
      </c>
      <c r="EY51" s="167">
        <f t="shared" si="977"/>
        <v>0</v>
      </c>
      <c r="EZ51" s="171">
        <f t="shared" ref="EZ51" si="1072">INT(EY51/2)</f>
        <v>0</v>
      </c>
      <c r="FA51" s="148">
        <f t="shared" si="978"/>
        <v>0</v>
      </c>
      <c r="FB51" s="171">
        <f t="shared" ref="FB51" si="1073">INT(FA51/2)</f>
        <v>0</v>
      </c>
      <c r="FC51" s="148">
        <f t="shared" si="979"/>
        <v>0</v>
      </c>
      <c r="FD51" s="171">
        <f t="shared" ref="FD51" si="1074">INT(FC51/2)</f>
        <v>0</v>
      </c>
      <c r="FE51" s="167">
        <f t="shared" ref="FE51" si="1075">SUM(EG51,EI51,EK51,EM51,EO51,EQ51,ES51,EU51,EW51,EY51,FA51,FC51)</f>
        <v>0</v>
      </c>
      <c r="FF51" s="171">
        <f t="shared" ref="FF51" si="1076">SUM(EH51,EJ51,EL51,EN51,EP51,ER51,ET51,EV51,EX51,EZ51,FB51,FD51)</f>
        <v>0</v>
      </c>
      <c r="FG51" s="148">
        <f t="shared" si="980"/>
        <v>0</v>
      </c>
      <c r="FH51" s="199">
        <f t="shared" ref="FH51" si="1077">+FG51</f>
        <v>0</v>
      </c>
      <c r="FI51" s="95"/>
      <c r="FJ51" s="708">
        <f>+FJ50</f>
        <v>0</v>
      </c>
      <c r="FK51" s="38"/>
      <c r="FL51" s="692">
        <f t="shared" si="541"/>
        <v>0</v>
      </c>
      <c r="FM51" s="693">
        <f t="shared" si="542"/>
        <v>0</v>
      </c>
      <c r="FN51" s="694" t="str">
        <f t="shared" si="543"/>
        <v>OK</v>
      </c>
      <c r="FP51" s="692">
        <f t="shared" si="105"/>
        <v>0</v>
      </c>
      <c r="FQ51" s="693">
        <f t="shared" si="106"/>
        <v>0</v>
      </c>
      <c r="FR51" s="694" t="str">
        <f t="shared" si="107"/>
        <v>OK</v>
      </c>
    </row>
    <row r="52" spans="1:174" ht="18" customHeight="1" x14ac:dyDescent="0.2">
      <c r="A52" s="74">
        <f t="shared" si="1028"/>
        <v>0</v>
      </c>
      <c r="B52" s="75">
        <f t="shared" si="1029"/>
        <v>0</v>
      </c>
      <c r="C52" s="235" t="str">
        <f t="shared" si="110"/>
        <v>福島県</v>
      </c>
      <c r="D52" s="58">
        <f t="shared" si="1030"/>
        <v>19</v>
      </c>
      <c r="E52" s="49" t="s">
        <v>244</v>
      </c>
      <c r="F52" s="486">
        <f>IF(F53=" "," ",+F53)</f>
        <v>0</v>
      </c>
      <c r="G52" s="554"/>
      <c r="H52" s="537"/>
      <c r="I52" s="544"/>
      <c r="J52" s="545"/>
      <c r="K52" s="544"/>
      <c r="L52" s="229"/>
      <c r="M52" s="532"/>
      <c r="N52" s="66"/>
      <c r="O52" s="70" t="str">
        <f>IF(L52="","",VLOOKUP(L52,リスト!$Q$3:$R$25,2,0))</f>
        <v/>
      </c>
      <c r="P52" s="202"/>
      <c r="Q52" s="125"/>
      <c r="R52" s="154" t="str">
        <f>IF(L52="","",VLOOKUP(L52,リスト!$X$3:$Y$25,2,0))</f>
        <v/>
      </c>
      <c r="S52" s="162">
        <f>IF(T52&gt;0,1,0)</f>
        <v>0</v>
      </c>
      <c r="T52" s="143"/>
      <c r="U52" s="112">
        <f t="shared" si="945"/>
        <v>0</v>
      </c>
      <c r="V52" s="108"/>
      <c r="W52" s="115">
        <f>+U52+V52</f>
        <v>0</v>
      </c>
      <c r="X52" s="115">
        <f>+Y52+Z52</f>
        <v>0</v>
      </c>
      <c r="Y52" s="137">
        <f t="shared" si="946"/>
        <v>0</v>
      </c>
      <c r="Z52" s="139">
        <f t="shared" si="947"/>
        <v>0</v>
      </c>
      <c r="AA52" s="180" t="s">
        <v>216</v>
      </c>
      <c r="AB52" s="162">
        <f>IF(AC52&gt;0,1,0)</f>
        <v>0</v>
      </c>
      <c r="AC52" s="143"/>
      <c r="AD52" s="120"/>
      <c r="AE52" s="137">
        <f>+AF52+AG52</f>
        <v>0</v>
      </c>
      <c r="AF52" s="137">
        <f t="shared" si="948"/>
        <v>0</v>
      </c>
      <c r="AG52" s="139">
        <f t="shared" si="949"/>
        <v>0</v>
      </c>
      <c r="AH52" s="101" t="str">
        <f>IF(AJ52="","",VLOOKUP(L52,リスト!$AA$3:$AB$25,2,0))</f>
        <v/>
      </c>
      <c r="AI52" s="162">
        <f>IF(AJ52&gt;0,1,0)</f>
        <v>0</v>
      </c>
      <c r="AJ52" s="143"/>
      <c r="AK52" s="156">
        <f t="shared" si="732"/>
        <v>0</v>
      </c>
      <c r="AL52" s="120"/>
      <c r="AM52" s="162">
        <f>+AK52+AL52</f>
        <v>0</v>
      </c>
      <c r="AN52" s="112">
        <f>+AO52+AP52</f>
        <v>0</v>
      </c>
      <c r="AO52" s="115">
        <f t="shared" si="950"/>
        <v>0</v>
      </c>
      <c r="AP52" s="173">
        <f t="shared" si="951"/>
        <v>0</v>
      </c>
      <c r="AQ52" s="183" t="s">
        <v>216</v>
      </c>
      <c r="AR52" s="162">
        <f>IF(AS52&gt;0,1,0)</f>
        <v>0</v>
      </c>
      <c r="AS52" s="143"/>
      <c r="AT52" s="120"/>
      <c r="AU52" s="112">
        <f>+AV52+AW52</f>
        <v>0</v>
      </c>
      <c r="AV52" s="115">
        <f t="shared" si="952"/>
        <v>0</v>
      </c>
      <c r="AW52" s="176">
        <f t="shared" si="953"/>
        <v>0</v>
      </c>
      <c r="AX52" s="180" t="s">
        <v>216</v>
      </c>
      <c r="AY52" s="162">
        <f>IF(AZ52&gt;0,1,0)</f>
        <v>0</v>
      </c>
      <c r="AZ52" s="143"/>
      <c r="BA52" s="120"/>
      <c r="BB52" s="112">
        <f>+BC52+BD52</f>
        <v>0</v>
      </c>
      <c r="BC52" s="115">
        <f t="shared" si="954"/>
        <v>0</v>
      </c>
      <c r="BD52" s="173">
        <f t="shared" si="955"/>
        <v>0</v>
      </c>
      <c r="BE52" s="180" t="s">
        <v>216</v>
      </c>
      <c r="BF52" s="162">
        <f>IF(BG52&gt;0,1,0)</f>
        <v>0</v>
      </c>
      <c r="BG52" s="143"/>
      <c r="BH52" s="120"/>
      <c r="BI52" s="112">
        <f>+BJ52+BK52</f>
        <v>0</v>
      </c>
      <c r="BJ52" s="115">
        <f t="shared" si="956"/>
        <v>0</v>
      </c>
      <c r="BK52" s="176">
        <f t="shared" si="957"/>
        <v>0</v>
      </c>
      <c r="BL52" s="180" t="s">
        <v>216</v>
      </c>
      <c r="BM52" s="162">
        <f>IF(BN52&gt;0,1,0)</f>
        <v>0</v>
      </c>
      <c r="BN52" s="143"/>
      <c r="BO52" s="120"/>
      <c r="BP52" s="112">
        <f>+BQ52+BR52</f>
        <v>0</v>
      </c>
      <c r="BQ52" s="115">
        <f t="shared" si="958"/>
        <v>0</v>
      </c>
      <c r="BR52" s="176">
        <f t="shared" si="959"/>
        <v>0</v>
      </c>
      <c r="BS52" s="101">
        <f t="shared" si="733"/>
        <v>0</v>
      </c>
      <c r="BT52" s="112">
        <f t="shared" si="734"/>
        <v>0</v>
      </c>
      <c r="BU52" s="112">
        <f t="shared" si="735"/>
        <v>0</v>
      </c>
      <c r="BV52" s="115">
        <f t="shared" si="736"/>
        <v>0</v>
      </c>
      <c r="BW52" s="112">
        <f t="shared" si="737"/>
        <v>0</v>
      </c>
      <c r="BX52" s="188">
        <f t="shared" si="738"/>
        <v>0</v>
      </c>
      <c r="BY52" s="101" t="str">
        <f>IF(CA52="","",VLOOKUP(L52,リスト!$AD$3:$AE$25,2,0))</f>
        <v/>
      </c>
      <c r="BZ52" s="192">
        <f>IF(CA52&gt;0,1,0)</f>
        <v>0</v>
      </c>
      <c r="CA52" s="143"/>
      <c r="CB52" s="112">
        <f t="shared" si="960"/>
        <v>0</v>
      </c>
      <c r="CC52" s="120"/>
      <c r="CD52" s="162">
        <f>+CB52+CC52</f>
        <v>0</v>
      </c>
      <c r="CE52" s="112">
        <f>+CF52+CG52</f>
        <v>0</v>
      </c>
      <c r="CF52" s="115">
        <f t="shared" si="961"/>
        <v>0</v>
      </c>
      <c r="CG52" s="173">
        <f t="shared" si="962"/>
        <v>0</v>
      </c>
      <c r="CH52" s="180" t="s">
        <v>216</v>
      </c>
      <c r="CI52" s="192">
        <f>IF(CJ52&gt;0,1,0)</f>
        <v>0</v>
      </c>
      <c r="CJ52" s="143"/>
      <c r="CK52" s="120"/>
      <c r="CL52" s="112">
        <f>+CM52+CN52</f>
        <v>0</v>
      </c>
      <c r="CM52" s="115">
        <f t="shared" si="963"/>
        <v>0</v>
      </c>
      <c r="CN52" s="173">
        <f t="shared" si="964"/>
        <v>0</v>
      </c>
      <c r="CO52" s="180" t="s">
        <v>216</v>
      </c>
      <c r="CP52" s="192">
        <f>IF(CQ52&gt;0,1,0)</f>
        <v>0</v>
      </c>
      <c r="CQ52" s="143"/>
      <c r="CR52" s="120"/>
      <c r="CS52" s="112">
        <f>+CT52+CU52</f>
        <v>0</v>
      </c>
      <c r="CT52" s="115">
        <f t="shared" si="965"/>
        <v>0</v>
      </c>
      <c r="CU52" s="173">
        <f t="shared" si="966"/>
        <v>0</v>
      </c>
      <c r="CV52" s="180" t="s">
        <v>216</v>
      </c>
      <c r="CW52" s="192">
        <f>IF(CX52&gt;0,1,0)</f>
        <v>0</v>
      </c>
      <c r="CX52" s="143"/>
      <c r="CY52" s="120"/>
      <c r="CZ52" s="112">
        <f>+DA52+DB52</f>
        <v>0</v>
      </c>
      <c r="DA52" s="115">
        <f t="shared" si="967"/>
        <v>0</v>
      </c>
      <c r="DB52" s="173">
        <f t="shared" si="968"/>
        <v>0</v>
      </c>
      <c r="DC52" s="180" t="s">
        <v>216</v>
      </c>
      <c r="DD52" s="192">
        <f>IF(DE52&gt;0,1,0)</f>
        <v>0</v>
      </c>
      <c r="DE52" s="143"/>
      <c r="DF52" s="120"/>
      <c r="DG52" s="112">
        <f>+DH52+DI52</f>
        <v>0</v>
      </c>
      <c r="DH52" s="115">
        <f t="shared" si="969"/>
        <v>0</v>
      </c>
      <c r="DI52" s="176">
        <f t="shared" si="970"/>
        <v>0</v>
      </c>
      <c r="DJ52" s="101">
        <f t="shared" si="739"/>
        <v>0</v>
      </c>
      <c r="DK52" s="115">
        <f t="shared" si="740"/>
        <v>0</v>
      </c>
      <c r="DL52" s="115">
        <f t="shared" si="741"/>
        <v>0</v>
      </c>
      <c r="DM52" s="115">
        <f>+DN52+DO52</f>
        <v>0</v>
      </c>
      <c r="DN52" s="115">
        <f t="shared" si="742"/>
        <v>0</v>
      </c>
      <c r="DO52" s="176">
        <f t="shared" si="743"/>
        <v>0</v>
      </c>
      <c r="DP52" s="193">
        <f t="shared" si="744"/>
        <v>0</v>
      </c>
      <c r="DQ52" s="176">
        <f t="shared" si="745"/>
        <v>0</v>
      </c>
      <c r="DR52" s="115">
        <f t="shared" si="83"/>
        <v>0</v>
      </c>
      <c r="DS52" s="115">
        <f>+DT52+DU52</f>
        <v>0</v>
      </c>
      <c r="DT52" s="112">
        <f t="shared" si="746"/>
        <v>0</v>
      </c>
      <c r="DU52" s="188">
        <f t="shared" si="747"/>
        <v>0</v>
      </c>
      <c r="DV52" s="101">
        <f t="shared" si="748"/>
        <v>0</v>
      </c>
      <c r="DW52" s="115">
        <f t="shared" si="35"/>
        <v>0</v>
      </c>
      <c r="DX52" s="115">
        <f t="shared" si="36"/>
        <v>0</v>
      </c>
      <c r="DY52" s="115">
        <f>ROUND(DV52*DX52,0)</f>
        <v>0</v>
      </c>
      <c r="DZ52" s="115">
        <f>+EA52+EB52</f>
        <v>0</v>
      </c>
      <c r="EA52" s="115">
        <f t="shared" si="971"/>
        <v>0</v>
      </c>
      <c r="EB52" s="173">
        <f t="shared" si="972"/>
        <v>0</v>
      </c>
      <c r="EC52" s="193">
        <f>SUM(DR52,DY52)</f>
        <v>0</v>
      </c>
      <c r="ED52" s="115">
        <f>+EE52+EF52</f>
        <v>0</v>
      </c>
      <c r="EE52" s="115">
        <f>SUM(DT52,EA52)</f>
        <v>0</v>
      </c>
      <c r="EF52" s="188">
        <f>SUM(DU52,EB52)</f>
        <v>0</v>
      </c>
      <c r="EG52" s="128">
        <f t="shared" si="749"/>
        <v>0</v>
      </c>
      <c r="EH52" s="132">
        <f t="shared" si="750"/>
        <v>0</v>
      </c>
      <c r="EI52" s="147">
        <f t="shared" si="751"/>
        <v>0</v>
      </c>
      <c r="EJ52" s="152">
        <f>INT(EI52/2)</f>
        <v>0</v>
      </c>
      <c r="EK52" s="166">
        <f t="shared" si="752"/>
        <v>0</v>
      </c>
      <c r="EL52" s="170">
        <f t="shared" si="753"/>
        <v>0</v>
      </c>
      <c r="EM52" s="166">
        <f t="shared" si="754"/>
        <v>0</v>
      </c>
      <c r="EN52" s="170">
        <f>INT(EM52/2)</f>
        <v>0</v>
      </c>
      <c r="EO52" s="147">
        <f t="shared" si="973"/>
        <v>0</v>
      </c>
      <c r="EP52" s="170">
        <f>INT(EO52/2)</f>
        <v>0</v>
      </c>
      <c r="EQ52" s="166">
        <f t="shared" si="974"/>
        <v>0</v>
      </c>
      <c r="ER52" s="170">
        <f>INT(EQ52/2)</f>
        <v>0</v>
      </c>
      <c r="ES52" s="147">
        <f t="shared" si="975"/>
        <v>0</v>
      </c>
      <c r="ET52" s="152">
        <f>INT(ES52/2)</f>
        <v>0</v>
      </c>
      <c r="EU52" s="166">
        <f t="shared" si="755"/>
        <v>0</v>
      </c>
      <c r="EV52" s="170">
        <f t="shared" si="756"/>
        <v>0</v>
      </c>
      <c r="EW52" s="147">
        <f t="shared" si="976"/>
        <v>0</v>
      </c>
      <c r="EX52" s="152">
        <f>INT(EW52/2)</f>
        <v>0</v>
      </c>
      <c r="EY52" s="166">
        <f t="shared" si="977"/>
        <v>0</v>
      </c>
      <c r="EZ52" s="170">
        <f>INT(EY52/2)</f>
        <v>0</v>
      </c>
      <c r="FA52" s="147">
        <f t="shared" si="978"/>
        <v>0</v>
      </c>
      <c r="FB52" s="170">
        <f>INT(FA52/2)</f>
        <v>0</v>
      </c>
      <c r="FC52" s="147">
        <f t="shared" si="979"/>
        <v>0</v>
      </c>
      <c r="FD52" s="170">
        <f>INT(FC52/2)</f>
        <v>0</v>
      </c>
      <c r="FE52" s="166">
        <f>SUM(EG52,EI52,EK52,EM52,EO52,EQ52,ES52,EU52,EW52,EY52,FA52,FC52)</f>
        <v>0</v>
      </c>
      <c r="FF52" s="170">
        <f>SUM(EH52,EJ52,EL52,EN52,EP52,ER52,ET52,EV52,EX52,EZ52,FB52,FD52)</f>
        <v>0</v>
      </c>
      <c r="FG52" s="147">
        <f t="shared" si="980"/>
        <v>0</v>
      </c>
      <c r="FH52" s="198">
        <f>+FG52</f>
        <v>0</v>
      </c>
      <c r="FI52" s="201"/>
      <c r="FJ52" s="708">
        <f>+FJ50</f>
        <v>0</v>
      </c>
      <c r="FK52" s="38"/>
      <c r="FL52" s="701">
        <f t="shared" si="541"/>
        <v>0</v>
      </c>
      <c r="FM52" s="688">
        <f t="shared" si="542"/>
        <v>0</v>
      </c>
      <c r="FN52" s="702" t="str">
        <f t="shared" si="543"/>
        <v>OK</v>
      </c>
      <c r="FP52" s="701">
        <f t="shared" si="105"/>
        <v>0</v>
      </c>
      <c r="FQ52" s="688">
        <f t="shared" si="106"/>
        <v>0</v>
      </c>
      <c r="FR52" s="702" t="str">
        <f t="shared" si="107"/>
        <v>OK</v>
      </c>
    </row>
    <row r="53" spans="1:174" ht="18" customHeight="1" x14ac:dyDescent="0.2">
      <c r="A53" s="76">
        <f t="shared" si="1028"/>
        <v>0</v>
      </c>
      <c r="B53" s="77">
        <f t="shared" si="1029"/>
        <v>0</v>
      </c>
      <c r="C53" s="236" t="str">
        <f t="shared" si="110"/>
        <v>福島県</v>
      </c>
      <c r="D53" s="47">
        <f t="shared" si="1030"/>
        <v>19</v>
      </c>
      <c r="E53" s="56" t="s">
        <v>245</v>
      </c>
      <c r="F53" s="487"/>
      <c r="G53" s="555">
        <f>+G52</f>
        <v>0</v>
      </c>
      <c r="H53" s="536"/>
      <c r="I53" s="542"/>
      <c r="J53" s="543"/>
      <c r="K53" s="542"/>
      <c r="L53" s="64"/>
      <c r="M53" s="531"/>
      <c r="N53" s="67"/>
      <c r="O53" s="71" t="str">
        <f>IF(L53="","",VLOOKUP(L53,リスト!$Q$3:$R$25,2,0))</f>
        <v/>
      </c>
      <c r="P53" s="95"/>
      <c r="Q53" s="126"/>
      <c r="R53" s="102" t="str">
        <f>IF(L53="","",VLOOKUP(L53,リスト!$X$3:$Y$25,2,0))</f>
        <v/>
      </c>
      <c r="S53" s="163">
        <f t="shared" ref="S53" si="1078">IF(T53&gt;0,1,0)</f>
        <v>0</v>
      </c>
      <c r="T53" s="144"/>
      <c r="U53" s="113">
        <f t="shared" si="945"/>
        <v>0</v>
      </c>
      <c r="V53" s="109"/>
      <c r="W53" s="116">
        <f t="shared" ref="W53" si="1079">+U53+V53</f>
        <v>0</v>
      </c>
      <c r="X53" s="116">
        <f t="shared" ref="X53" si="1080">+Y53+Z53</f>
        <v>0</v>
      </c>
      <c r="Y53" s="138">
        <f t="shared" si="946"/>
        <v>0</v>
      </c>
      <c r="Z53" s="140">
        <f t="shared" si="947"/>
        <v>0</v>
      </c>
      <c r="AA53" s="181" t="s">
        <v>216</v>
      </c>
      <c r="AB53" s="163">
        <f t="shared" ref="AB53" si="1081">IF(AC53&gt;0,1,0)</f>
        <v>0</v>
      </c>
      <c r="AC53" s="144"/>
      <c r="AD53" s="121"/>
      <c r="AE53" s="138">
        <f t="shared" ref="AE53" si="1082">+AF53+AG53</f>
        <v>0</v>
      </c>
      <c r="AF53" s="138">
        <f t="shared" si="948"/>
        <v>0</v>
      </c>
      <c r="AG53" s="140">
        <f t="shared" si="949"/>
        <v>0</v>
      </c>
      <c r="AH53" s="102" t="str">
        <f>IF(AJ53="","",VLOOKUP(L53,リスト!$AA$3:$AB$25,2,0))</f>
        <v/>
      </c>
      <c r="AI53" s="163">
        <f t="shared" ref="AI53" si="1083">IF(AJ53&gt;0,1,0)</f>
        <v>0</v>
      </c>
      <c r="AJ53" s="144"/>
      <c r="AK53" s="157">
        <f t="shared" si="732"/>
        <v>0</v>
      </c>
      <c r="AL53" s="121"/>
      <c r="AM53" s="163">
        <f t="shared" ref="AM53" si="1084">+AK53+AL53</f>
        <v>0</v>
      </c>
      <c r="AN53" s="113">
        <f t="shared" ref="AN53" si="1085">+AO53+AP53</f>
        <v>0</v>
      </c>
      <c r="AO53" s="116">
        <f t="shared" si="950"/>
        <v>0</v>
      </c>
      <c r="AP53" s="174">
        <f t="shared" si="951"/>
        <v>0</v>
      </c>
      <c r="AQ53" s="184" t="s">
        <v>216</v>
      </c>
      <c r="AR53" s="163">
        <f t="shared" ref="AR53" si="1086">IF(AS53&gt;0,1,0)</f>
        <v>0</v>
      </c>
      <c r="AS53" s="144"/>
      <c r="AT53" s="121"/>
      <c r="AU53" s="113">
        <f t="shared" ref="AU53" si="1087">+AV53+AW53</f>
        <v>0</v>
      </c>
      <c r="AV53" s="116">
        <f t="shared" si="952"/>
        <v>0</v>
      </c>
      <c r="AW53" s="177">
        <f t="shared" si="953"/>
        <v>0</v>
      </c>
      <c r="AX53" s="181" t="s">
        <v>216</v>
      </c>
      <c r="AY53" s="163">
        <f t="shared" ref="AY53" si="1088">IF(AZ53&gt;0,1,0)</f>
        <v>0</v>
      </c>
      <c r="AZ53" s="144"/>
      <c r="BA53" s="121"/>
      <c r="BB53" s="113">
        <f t="shared" ref="BB53" si="1089">+BC53+BD53</f>
        <v>0</v>
      </c>
      <c r="BC53" s="116">
        <f t="shared" si="954"/>
        <v>0</v>
      </c>
      <c r="BD53" s="174">
        <f t="shared" si="955"/>
        <v>0</v>
      </c>
      <c r="BE53" s="181" t="s">
        <v>216</v>
      </c>
      <c r="BF53" s="163">
        <f t="shared" ref="BF53" si="1090">IF(BG53&gt;0,1,0)</f>
        <v>0</v>
      </c>
      <c r="BG53" s="144"/>
      <c r="BH53" s="121"/>
      <c r="BI53" s="113">
        <f t="shared" ref="BI53" si="1091">+BJ53+BK53</f>
        <v>0</v>
      </c>
      <c r="BJ53" s="116">
        <f t="shared" si="956"/>
        <v>0</v>
      </c>
      <c r="BK53" s="177">
        <f t="shared" si="957"/>
        <v>0</v>
      </c>
      <c r="BL53" s="181" t="s">
        <v>216</v>
      </c>
      <c r="BM53" s="163">
        <f t="shared" ref="BM53" si="1092">IF(BN53&gt;0,1,0)</f>
        <v>0</v>
      </c>
      <c r="BN53" s="144"/>
      <c r="BO53" s="121"/>
      <c r="BP53" s="113">
        <f t="shared" ref="BP53" si="1093">+BQ53+BR53</f>
        <v>0</v>
      </c>
      <c r="BQ53" s="116">
        <f t="shared" si="958"/>
        <v>0</v>
      </c>
      <c r="BR53" s="177">
        <f t="shared" si="959"/>
        <v>0</v>
      </c>
      <c r="BS53" s="102">
        <f t="shared" si="733"/>
        <v>0</v>
      </c>
      <c r="BT53" s="113">
        <f t="shared" si="734"/>
        <v>0</v>
      </c>
      <c r="BU53" s="113">
        <f t="shared" si="735"/>
        <v>0</v>
      </c>
      <c r="BV53" s="116">
        <f t="shared" si="736"/>
        <v>0</v>
      </c>
      <c r="BW53" s="113">
        <f t="shared" si="737"/>
        <v>0</v>
      </c>
      <c r="BX53" s="189">
        <f t="shared" si="738"/>
        <v>0</v>
      </c>
      <c r="BY53" s="102" t="str">
        <f>IF(CA53="","",VLOOKUP(L53,リスト!$AD$3:$AE$25,2,0))</f>
        <v/>
      </c>
      <c r="BZ53" s="105">
        <f t="shared" ref="BZ53" si="1094">IF(CA53&gt;0,1,0)</f>
        <v>0</v>
      </c>
      <c r="CA53" s="144"/>
      <c r="CB53" s="113">
        <f t="shared" si="960"/>
        <v>0</v>
      </c>
      <c r="CC53" s="121"/>
      <c r="CD53" s="163">
        <f t="shared" ref="CD53" si="1095">+CB53+CC53</f>
        <v>0</v>
      </c>
      <c r="CE53" s="113">
        <f t="shared" ref="CE53" si="1096">+CF53+CG53</f>
        <v>0</v>
      </c>
      <c r="CF53" s="116">
        <f t="shared" si="961"/>
        <v>0</v>
      </c>
      <c r="CG53" s="177">
        <f t="shared" si="962"/>
        <v>0</v>
      </c>
      <c r="CH53" s="181" t="s">
        <v>216</v>
      </c>
      <c r="CI53" s="105">
        <f t="shared" ref="CI53" si="1097">IF(CJ53&gt;0,1,0)</f>
        <v>0</v>
      </c>
      <c r="CJ53" s="144"/>
      <c r="CK53" s="121"/>
      <c r="CL53" s="113">
        <f t="shared" ref="CL53" si="1098">+CM53+CN53</f>
        <v>0</v>
      </c>
      <c r="CM53" s="116">
        <f t="shared" si="963"/>
        <v>0</v>
      </c>
      <c r="CN53" s="174">
        <f t="shared" si="964"/>
        <v>0</v>
      </c>
      <c r="CO53" s="181" t="s">
        <v>216</v>
      </c>
      <c r="CP53" s="105">
        <f t="shared" ref="CP53" si="1099">IF(CQ53&gt;0,1,0)</f>
        <v>0</v>
      </c>
      <c r="CQ53" s="144"/>
      <c r="CR53" s="121"/>
      <c r="CS53" s="113">
        <f t="shared" ref="CS53" si="1100">+CT53+CU53</f>
        <v>0</v>
      </c>
      <c r="CT53" s="116">
        <f t="shared" si="965"/>
        <v>0</v>
      </c>
      <c r="CU53" s="174">
        <f t="shared" si="966"/>
        <v>0</v>
      </c>
      <c r="CV53" s="181" t="s">
        <v>216</v>
      </c>
      <c r="CW53" s="105">
        <f t="shared" ref="CW53" si="1101">IF(CX53&gt;0,1,0)</f>
        <v>0</v>
      </c>
      <c r="CX53" s="144"/>
      <c r="CY53" s="121"/>
      <c r="CZ53" s="113">
        <f t="shared" ref="CZ53" si="1102">+DA53+DB53</f>
        <v>0</v>
      </c>
      <c r="DA53" s="116">
        <f t="shared" si="967"/>
        <v>0</v>
      </c>
      <c r="DB53" s="174">
        <f t="shared" si="968"/>
        <v>0</v>
      </c>
      <c r="DC53" s="181" t="s">
        <v>216</v>
      </c>
      <c r="DD53" s="105">
        <f t="shared" ref="DD53" si="1103">IF(DE53&gt;0,1,0)</f>
        <v>0</v>
      </c>
      <c r="DE53" s="144"/>
      <c r="DF53" s="121"/>
      <c r="DG53" s="113">
        <f t="shared" ref="DG53" si="1104">+DH53+DI53</f>
        <v>0</v>
      </c>
      <c r="DH53" s="116">
        <f t="shared" si="969"/>
        <v>0</v>
      </c>
      <c r="DI53" s="177">
        <f t="shared" si="970"/>
        <v>0</v>
      </c>
      <c r="DJ53" s="102">
        <f t="shared" si="739"/>
        <v>0</v>
      </c>
      <c r="DK53" s="116">
        <f t="shared" si="740"/>
        <v>0</v>
      </c>
      <c r="DL53" s="116">
        <f t="shared" si="741"/>
        <v>0</v>
      </c>
      <c r="DM53" s="116">
        <f t="shared" ref="DM53" si="1105">+DN53+DO53</f>
        <v>0</v>
      </c>
      <c r="DN53" s="116">
        <f t="shared" si="742"/>
        <v>0</v>
      </c>
      <c r="DO53" s="177">
        <f t="shared" si="743"/>
        <v>0</v>
      </c>
      <c r="DP53" s="194">
        <f t="shared" si="744"/>
        <v>0</v>
      </c>
      <c r="DQ53" s="177">
        <f t="shared" si="745"/>
        <v>0</v>
      </c>
      <c r="DR53" s="116">
        <f t="shared" si="83"/>
        <v>0</v>
      </c>
      <c r="DS53" s="116">
        <f t="shared" ref="DS53" si="1106">+DT53+DU53</f>
        <v>0</v>
      </c>
      <c r="DT53" s="113">
        <f t="shared" si="746"/>
        <v>0</v>
      </c>
      <c r="DU53" s="189">
        <f t="shared" si="747"/>
        <v>0</v>
      </c>
      <c r="DV53" s="102">
        <f t="shared" si="748"/>
        <v>0</v>
      </c>
      <c r="DW53" s="116">
        <f t="shared" si="35"/>
        <v>0</v>
      </c>
      <c r="DX53" s="116">
        <f t="shared" si="36"/>
        <v>0</v>
      </c>
      <c r="DY53" s="116">
        <f t="shared" ref="DY53" si="1107">ROUND(DV53*DX53,0)</f>
        <v>0</v>
      </c>
      <c r="DZ53" s="116">
        <f t="shared" ref="DZ53" si="1108">+EA53+EB53</f>
        <v>0</v>
      </c>
      <c r="EA53" s="116">
        <f t="shared" si="971"/>
        <v>0</v>
      </c>
      <c r="EB53" s="174">
        <f t="shared" si="972"/>
        <v>0</v>
      </c>
      <c r="EC53" s="194">
        <f t="shared" ref="EC53" si="1109">SUM(DR53,DY53)</f>
        <v>0</v>
      </c>
      <c r="ED53" s="116">
        <f t="shared" ref="ED53" si="1110">+EE53+EF53</f>
        <v>0</v>
      </c>
      <c r="EE53" s="116">
        <f t="shared" ref="EE53" si="1111">SUM(DT53,EA53)</f>
        <v>0</v>
      </c>
      <c r="EF53" s="189">
        <f t="shared" ref="EF53" si="1112">SUM(DU53,EB53)</f>
        <v>0</v>
      </c>
      <c r="EG53" s="129">
        <f t="shared" si="749"/>
        <v>0</v>
      </c>
      <c r="EH53" s="133">
        <f t="shared" si="750"/>
        <v>0</v>
      </c>
      <c r="EI53" s="148">
        <f t="shared" si="751"/>
        <v>0</v>
      </c>
      <c r="EJ53" s="153">
        <f t="shared" ref="EJ53" si="1113">INT(EI53/2)</f>
        <v>0</v>
      </c>
      <c r="EK53" s="167">
        <f t="shared" si="752"/>
        <v>0</v>
      </c>
      <c r="EL53" s="171">
        <f t="shared" si="753"/>
        <v>0</v>
      </c>
      <c r="EM53" s="167">
        <f t="shared" si="754"/>
        <v>0</v>
      </c>
      <c r="EN53" s="171">
        <f t="shared" ref="EN53" si="1114">INT(EM53/2)</f>
        <v>0</v>
      </c>
      <c r="EO53" s="148">
        <f t="shared" si="973"/>
        <v>0</v>
      </c>
      <c r="EP53" s="153">
        <f t="shared" ref="EP53" si="1115">INT(EO53/2)</f>
        <v>0</v>
      </c>
      <c r="EQ53" s="167">
        <f t="shared" si="974"/>
        <v>0</v>
      </c>
      <c r="ER53" s="171">
        <f t="shared" ref="ER53" si="1116">INT(EQ53/2)</f>
        <v>0</v>
      </c>
      <c r="ES53" s="148">
        <f t="shared" si="975"/>
        <v>0</v>
      </c>
      <c r="ET53" s="153">
        <f t="shared" ref="ET53" si="1117">INT(ES53/2)</f>
        <v>0</v>
      </c>
      <c r="EU53" s="167">
        <f t="shared" si="755"/>
        <v>0</v>
      </c>
      <c r="EV53" s="171">
        <f t="shared" si="756"/>
        <v>0</v>
      </c>
      <c r="EW53" s="148">
        <f t="shared" si="976"/>
        <v>0</v>
      </c>
      <c r="EX53" s="153">
        <f t="shared" ref="EX53" si="1118">INT(EW53/2)</f>
        <v>0</v>
      </c>
      <c r="EY53" s="167">
        <f t="shared" si="977"/>
        <v>0</v>
      </c>
      <c r="EZ53" s="171">
        <f t="shared" ref="EZ53" si="1119">INT(EY53/2)</f>
        <v>0</v>
      </c>
      <c r="FA53" s="148">
        <f t="shared" si="978"/>
        <v>0</v>
      </c>
      <c r="FB53" s="171">
        <f t="shared" ref="FB53" si="1120">INT(FA53/2)</f>
        <v>0</v>
      </c>
      <c r="FC53" s="148">
        <f t="shared" si="979"/>
        <v>0</v>
      </c>
      <c r="FD53" s="171">
        <f t="shared" ref="FD53" si="1121">INT(FC53/2)</f>
        <v>0</v>
      </c>
      <c r="FE53" s="167">
        <f t="shared" ref="FE53" si="1122">SUM(EG53,EI53,EK53,EM53,EO53,EQ53,ES53,EU53,EW53,EY53,FA53,FC53)</f>
        <v>0</v>
      </c>
      <c r="FF53" s="171">
        <f t="shared" ref="FF53" si="1123">SUM(EH53,EJ53,EL53,EN53,EP53,ER53,ET53,EV53,EX53,EZ53,FB53,FD53)</f>
        <v>0</v>
      </c>
      <c r="FG53" s="148">
        <f t="shared" si="980"/>
        <v>0</v>
      </c>
      <c r="FH53" s="199">
        <f t="shared" ref="FH53" si="1124">+FG53</f>
        <v>0</v>
      </c>
      <c r="FI53" s="95"/>
      <c r="FJ53" s="708">
        <f>+FJ52</f>
        <v>0</v>
      </c>
      <c r="FK53" s="38"/>
      <c r="FL53" s="695">
        <f t="shared" si="541"/>
        <v>0</v>
      </c>
      <c r="FM53" s="696">
        <f t="shared" si="542"/>
        <v>0</v>
      </c>
      <c r="FN53" s="697" t="str">
        <f t="shared" si="543"/>
        <v>OK</v>
      </c>
      <c r="FP53" s="695">
        <f t="shared" si="105"/>
        <v>0</v>
      </c>
      <c r="FQ53" s="696">
        <f t="shared" si="106"/>
        <v>0</v>
      </c>
      <c r="FR53" s="697" t="str">
        <f t="shared" si="107"/>
        <v>OK</v>
      </c>
    </row>
    <row r="54" spans="1:174" ht="18" customHeight="1" x14ac:dyDescent="0.2">
      <c r="A54" s="74">
        <f t="shared" si="1028"/>
        <v>0</v>
      </c>
      <c r="B54" s="75">
        <f t="shared" si="1029"/>
        <v>0</v>
      </c>
      <c r="C54" s="235" t="str">
        <f t="shared" si="110"/>
        <v>福島県</v>
      </c>
      <c r="D54" s="58">
        <f t="shared" si="1030"/>
        <v>20</v>
      </c>
      <c r="E54" s="49" t="s">
        <v>244</v>
      </c>
      <c r="F54" s="486">
        <f>IF(F55=" "," ",+F55)</f>
        <v>0</v>
      </c>
      <c r="G54" s="554"/>
      <c r="H54" s="537"/>
      <c r="I54" s="544"/>
      <c r="J54" s="545"/>
      <c r="K54" s="544"/>
      <c r="L54" s="229"/>
      <c r="M54" s="532"/>
      <c r="N54" s="66"/>
      <c r="O54" s="70" t="str">
        <f>IF(L54="","",VLOOKUP(L54,リスト!$Q$3:$R$25,2,0))</f>
        <v/>
      </c>
      <c r="P54" s="202"/>
      <c r="Q54" s="230"/>
      <c r="R54" s="154" t="str">
        <f>IF(L54="","",VLOOKUP(L54,リスト!$X$3:$Y$25,2,0))</f>
        <v/>
      </c>
      <c r="S54" s="162">
        <f>IF(T54&gt;0,1,0)</f>
        <v>0</v>
      </c>
      <c r="T54" s="143"/>
      <c r="U54" s="112">
        <f t="shared" si="945"/>
        <v>0</v>
      </c>
      <c r="V54" s="108"/>
      <c r="W54" s="115">
        <f>+U54+V54</f>
        <v>0</v>
      </c>
      <c r="X54" s="115">
        <f>+Y54+Z54</f>
        <v>0</v>
      </c>
      <c r="Y54" s="137">
        <f t="shared" si="946"/>
        <v>0</v>
      </c>
      <c r="Z54" s="139">
        <f t="shared" si="947"/>
        <v>0</v>
      </c>
      <c r="AA54" s="180" t="s">
        <v>216</v>
      </c>
      <c r="AB54" s="162">
        <f>IF(AC54&gt;0,1,0)</f>
        <v>0</v>
      </c>
      <c r="AC54" s="143"/>
      <c r="AD54" s="120"/>
      <c r="AE54" s="137">
        <f>+AF54+AG54</f>
        <v>0</v>
      </c>
      <c r="AF54" s="137">
        <f t="shared" si="948"/>
        <v>0</v>
      </c>
      <c r="AG54" s="139">
        <f t="shared" si="949"/>
        <v>0</v>
      </c>
      <c r="AH54" s="101" t="str">
        <f>IF(AJ54="","",VLOOKUP(L54,リスト!$AA$3:$AB$25,2,0))</f>
        <v/>
      </c>
      <c r="AI54" s="162">
        <f>IF(AJ54&gt;0,1,0)</f>
        <v>0</v>
      </c>
      <c r="AJ54" s="143"/>
      <c r="AK54" s="156">
        <f t="shared" si="732"/>
        <v>0</v>
      </c>
      <c r="AL54" s="120"/>
      <c r="AM54" s="162">
        <f>+AK54+AL54</f>
        <v>0</v>
      </c>
      <c r="AN54" s="112">
        <f>+AO54+AP54</f>
        <v>0</v>
      </c>
      <c r="AO54" s="115">
        <f t="shared" si="950"/>
        <v>0</v>
      </c>
      <c r="AP54" s="173">
        <f t="shared" si="951"/>
        <v>0</v>
      </c>
      <c r="AQ54" s="183" t="s">
        <v>216</v>
      </c>
      <c r="AR54" s="162">
        <f>IF(AS54&gt;0,1,0)</f>
        <v>0</v>
      </c>
      <c r="AS54" s="143"/>
      <c r="AT54" s="120"/>
      <c r="AU54" s="112">
        <f>+AV54+AW54</f>
        <v>0</v>
      </c>
      <c r="AV54" s="115">
        <f t="shared" si="952"/>
        <v>0</v>
      </c>
      <c r="AW54" s="176">
        <f t="shared" si="953"/>
        <v>0</v>
      </c>
      <c r="AX54" s="180" t="s">
        <v>216</v>
      </c>
      <c r="AY54" s="162">
        <f>IF(AZ54&gt;0,1,0)</f>
        <v>0</v>
      </c>
      <c r="AZ54" s="143"/>
      <c r="BA54" s="120"/>
      <c r="BB54" s="112">
        <f>+BC54+BD54</f>
        <v>0</v>
      </c>
      <c r="BC54" s="115">
        <f t="shared" si="954"/>
        <v>0</v>
      </c>
      <c r="BD54" s="173">
        <f t="shared" si="955"/>
        <v>0</v>
      </c>
      <c r="BE54" s="180" t="s">
        <v>216</v>
      </c>
      <c r="BF54" s="162">
        <f>IF(BG54&gt;0,1,0)</f>
        <v>0</v>
      </c>
      <c r="BG54" s="143"/>
      <c r="BH54" s="120"/>
      <c r="BI54" s="112">
        <f>+BJ54+BK54</f>
        <v>0</v>
      </c>
      <c r="BJ54" s="115">
        <f t="shared" si="956"/>
        <v>0</v>
      </c>
      <c r="BK54" s="176">
        <f t="shared" si="957"/>
        <v>0</v>
      </c>
      <c r="BL54" s="180" t="s">
        <v>216</v>
      </c>
      <c r="BM54" s="162">
        <f>IF(BN54&gt;0,1,0)</f>
        <v>0</v>
      </c>
      <c r="BN54" s="143"/>
      <c r="BO54" s="120"/>
      <c r="BP54" s="112">
        <f>+BQ54+BR54</f>
        <v>0</v>
      </c>
      <c r="BQ54" s="115">
        <f t="shared" si="958"/>
        <v>0</v>
      </c>
      <c r="BR54" s="176">
        <f t="shared" si="959"/>
        <v>0</v>
      </c>
      <c r="BS54" s="101">
        <f t="shared" si="733"/>
        <v>0</v>
      </c>
      <c r="BT54" s="112">
        <f t="shared" si="734"/>
        <v>0</v>
      </c>
      <c r="BU54" s="112">
        <f t="shared" si="735"/>
        <v>0</v>
      </c>
      <c r="BV54" s="115">
        <f t="shared" si="736"/>
        <v>0</v>
      </c>
      <c r="BW54" s="112">
        <f t="shared" si="737"/>
        <v>0</v>
      </c>
      <c r="BX54" s="188">
        <f t="shared" si="738"/>
        <v>0</v>
      </c>
      <c r="BY54" s="101" t="str">
        <f>IF(CA54="","",VLOOKUP(L54,リスト!$AD$3:$AE$25,2,0))</f>
        <v/>
      </c>
      <c r="BZ54" s="192">
        <f>IF(CA54&gt;0,1,0)</f>
        <v>0</v>
      </c>
      <c r="CA54" s="143"/>
      <c r="CB54" s="112">
        <f t="shared" si="960"/>
        <v>0</v>
      </c>
      <c r="CC54" s="120"/>
      <c r="CD54" s="162">
        <f>+CB54+CC54</f>
        <v>0</v>
      </c>
      <c r="CE54" s="112">
        <f>+CF54+CG54</f>
        <v>0</v>
      </c>
      <c r="CF54" s="115">
        <f t="shared" si="961"/>
        <v>0</v>
      </c>
      <c r="CG54" s="173">
        <f t="shared" si="962"/>
        <v>0</v>
      </c>
      <c r="CH54" s="180" t="s">
        <v>216</v>
      </c>
      <c r="CI54" s="192">
        <f>IF(CJ54&gt;0,1,0)</f>
        <v>0</v>
      </c>
      <c r="CJ54" s="143"/>
      <c r="CK54" s="120"/>
      <c r="CL54" s="112">
        <f>+CM54+CN54</f>
        <v>0</v>
      </c>
      <c r="CM54" s="115">
        <f t="shared" si="963"/>
        <v>0</v>
      </c>
      <c r="CN54" s="173">
        <f t="shared" si="964"/>
        <v>0</v>
      </c>
      <c r="CO54" s="180" t="s">
        <v>216</v>
      </c>
      <c r="CP54" s="192">
        <f>IF(CQ54&gt;0,1,0)</f>
        <v>0</v>
      </c>
      <c r="CQ54" s="143"/>
      <c r="CR54" s="120"/>
      <c r="CS54" s="112">
        <f>+CT54+CU54</f>
        <v>0</v>
      </c>
      <c r="CT54" s="115">
        <f t="shared" si="965"/>
        <v>0</v>
      </c>
      <c r="CU54" s="173">
        <f t="shared" si="966"/>
        <v>0</v>
      </c>
      <c r="CV54" s="180" t="s">
        <v>216</v>
      </c>
      <c r="CW54" s="192">
        <f>IF(CX54&gt;0,1,0)</f>
        <v>0</v>
      </c>
      <c r="CX54" s="143"/>
      <c r="CY54" s="120"/>
      <c r="CZ54" s="112">
        <f>+DA54+DB54</f>
        <v>0</v>
      </c>
      <c r="DA54" s="115">
        <f t="shared" si="967"/>
        <v>0</v>
      </c>
      <c r="DB54" s="173">
        <f t="shared" si="968"/>
        <v>0</v>
      </c>
      <c r="DC54" s="180" t="s">
        <v>216</v>
      </c>
      <c r="DD54" s="192">
        <f>IF(DE54&gt;0,1,0)</f>
        <v>0</v>
      </c>
      <c r="DE54" s="143"/>
      <c r="DF54" s="120"/>
      <c r="DG54" s="112">
        <f>+DH54+DI54</f>
        <v>0</v>
      </c>
      <c r="DH54" s="115">
        <f t="shared" si="969"/>
        <v>0</v>
      </c>
      <c r="DI54" s="176">
        <f t="shared" si="970"/>
        <v>0</v>
      </c>
      <c r="DJ54" s="101">
        <f t="shared" si="739"/>
        <v>0</v>
      </c>
      <c r="DK54" s="115">
        <f t="shared" si="740"/>
        <v>0</v>
      </c>
      <c r="DL54" s="115">
        <f t="shared" si="741"/>
        <v>0</v>
      </c>
      <c r="DM54" s="115">
        <f>+DN54+DO54</f>
        <v>0</v>
      </c>
      <c r="DN54" s="115">
        <f t="shared" si="742"/>
        <v>0</v>
      </c>
      <c r="DO54" s="176">
        <f t="shared" si="743"/>
        <v>0</v>
      </c>
      <c r="DP54" s="193">
        <f t="shared" si="744"/>
        <v>0</v>
      </c>
      <c r="DQ54" s="176">
        <f t="shared" si="745"/>
        <v>0</v>
      </c>
      <c r="DR54" s="115">
        <f t="shared" si="83"/>
        <v>0</v>
      </c>
      <c r="DS54" s="115">
        <f>+DT54+DU54</f>
        <v>0</v>
      </c>
      <c r="DT54" s="112">
        <f t="shared" si="746"/>
        <v>0</v>
      </c>
      <c r="DU54" s="188">
        <f t="shared" si="747"/>
        <v>0</v>
      </c>
      <c r="DV54" s="101">
        <f t="shared" si="748"/>
        <v>0</v>
      </c>
      <c r="DW54" s="115">
        <f t="shared" si="35"/>
        <v>0</v>
      </c>
      <c r="DX54" s="115">
        <f t="shared" si="36"/>
        <v>0</v>
      </c>
      <c r="DY54" s="115">
        <f>ROUND(DV54*DX54,0)</f>
        <v>0</v>
      </c>
      <c r="DZ54" s="115">
        <f>+EA54+EB54</f>
        <v>0</v>
      </c>
      <c r="EA54" s="115">
        <f t="shared" si="971"/>
        <v>0</v>
      </c>
      <c r="EB54" s="173">
        <f t="shared" si="972"/>
        <v>0</v>
      </c>
      <c r="EC54" s="193">
        <f>SUM(DR54,DY54)</f>
        <v>0</v>
      </c>
      <c r="ED54" s="115">
        <f>+EE54+EF54</f>
        <v>0</v>
      </c>
      <c r="EE54" s="115">
        <f>SUM(DT54,EA54)</f>
        <v>0</v>
      </c>
      <c r="EF54" s="188">
        <f>SUM(DU54,EB54)</f>
        <v>0</v>
      </c>
      <c r="EG54" s="128">
        <f t="shared" si="749"/>
        <v>0</v>
      </c>
      <c r="EH54" s="132">
        <f t="shared" si="750"/>
        <v>0</v>
      </c>
      <c r="EI54" s="147">
        <f t="shared" si="751"/>
        <v>0</v>
      </c>
      <c r="EJ54" s="152">
        <f>INT(EI54/2)</f>
        <v>0</v>
      </c>
      <c r="EK54" s="166">
        <f t="shared" si="752"/>
        <v>0</v>
      </c>
      <c r="EL54" s="170">
        <f t="shared" si="753"/>
        <v>0</v>
      </c>
      <c r="EM54" s="166">
        <f t="shared" si="754"/>
        <v>0</v>
      </c>
      <c r="EN54" s="170">
        <f>INT(EM54/2)</f>
        <v>0</v>
      </c>
      <c r="EO54" s="147">
        <f t="shared" si="973"/>
        <v>0</v>
      </c>
      <c r="EP54" s="170">
        <f>INT(EO54/2)</f>
        <v>0</v>
      </c>
      <c r="EQ54" s="166">
        <f t="shared" si="974"/>
        <v>0</v>
      </c>
      <c r="ER54" s="170">
        <f>INT(EQ54/2)</f>
        <v>0</v>
      </c>
      <c r="ES54" s="147">
        <f t="shared" si="975"/>
        <v>0</v>
      </c>
      <c r="ET54" s="152">
        <f>INT(ES54/2)</f>
        <v>0</v>
      </c>
      <c r="EU54" s="166">
        <f t="shared" si="755"/>
        <v>0</v>
      </c>
      <c r="EV54" s="170">
        <f t="shared" si="756"/>
        <v>0</v>
      </c>
      <c r="EW54" s="147">
        <f t="shared" si="976"/>
        <v>0</v>
      </c>
      <c r="EX54" s="152">
        <f>INT(EW54/2)</f>
        <v>0</v>
      </c>
      <c r="EY54" s="166">
        <f t="shared" si="977"/>
        <v>0</v>
      </c>
      <c r="EZ54" s="170">
        <f>INT(EY54/2)</f>
        <v>0</v>
      </c>
      <c r="FA54" s="147">
        <f t="shared" si="978"/>
        <v>0</v>
      </c>
      <c r="FB54" s="170">
        <f>INT(FA54/2)</f>
        <v>0</v>
      </c>
      <c r="FC54" s="147">
        <f t="shared" si="979"/>
        <v>0</v>
      </c>
      <c r="FD54" s="170">
        <f>INT(FC54/2)</f>
        <v>0</v>
      </c>
      <c r="FE54" s="166">
        <f>SUM(EG54,EI54,EK54,EM54,EO54,EQ54,ES54,EU54,EW54,EY54,FA54,FC54)</f>
        <v>0</v>
      </c>
      <c r="FF54" s="170">
        <f>SUM(EH54,EJ54,EL54,EN54,EP54,ER54,ET54,EV54,EX54,EZ54,FB54,FD54)</f>
        <v>0</v>
      </c>
      <c r="FG54" s="147">
        <f t="shared" si="980"/>
        <v>0</v>
      </c>
      <c r="FH54" s="198">
        <f>+FG54</f>
        <v>0</v>
      </c>
      <c r="FI54" s="201"/>
      <c r="FJ54" s="708">
        <f>+FJ52</f>
        <v>0</v>
      </c>
      <c r="FK54" s="38"/>
      <c r="FL54" s="698">
        <f t="shared" si="541"/>
        <v>0</v>
      </c>
      <c r="FM54" s="699">
        <f t="shared" si="542"/>
        <v>0</v>
      </c>
      <c r="FN54" s="700" t="str">
        <f t="shared" si="543"/>
        <v>OK</v>
      </c>
      <c r="FP54" s="698">
        <f t="shared" si="105"/>
        <v>0</v>
      </c>
      <c r="FQ54" s="699">
        <f t="shared" si="106"/>
        <v>0</v>
      </c>
      <c r="FR54" s="700" t="str">
        <f t="shared" si="107"/>
        <v>OK</v>
      </c>
    </row>
    <row r="55" spans="1:174" ht="18" customHeight="1" x14ac:dyDescent="0.2">
      <c r="A55" s="76">
        <f t="shared" si="1028"/>
        <v>0</v>
      </c>
      <c r="B55" s="77">
        <f t="shared" si="1029"/>
        <v>0</v>
      </c>
      <c r="C55" s="236" t="str">
        <f t="shared" si="110"/>
        <v>福島県</v>
      </c>
      <c r="D55" s="47">
        <f t="shared" si="1030"/>
        <v>20</v>
      </c>
      <c r="E55" s="56" t="s">
        <v>245</v>
      </c>
      <c r="F55" s="487"/>
      <c r="G55" s="555">
        <f>+G54</f>
        <v>0</v>
      </c>
      <c r="H55" s="536"/>
      <c r="I55" s="542"/>
      <c r="J55" s="543"/>
      <c r="K55" s="542"/>
      <c r="L55" s="64"/>
      <c r="M55" s="531"/>
      <c r="N55" s="67"/>
      <c r="O55" s="71" t="str">
        <f>IF(L55="","",VLOOKUP(L55,リスト!$Q$3:$R$25,2,0))</f>
        <v/>
      </c>
      <c r="P55" s="95"/>
      <c r="Q55" s="124"/>
      <c r="R55" s="102" t="str">
        <f>IF(L55="","",VLOOKUP(L55,リスト!$X$3:$Y$25,2,0))</f>
        <v/>
      </c>
      <c r="S55" s="163">
        <f t="shared" ref="S55" si="1125">IF(T55&gt;0,1,0)</f>
        <v>0</v>
      </c>
      <c r="T55" s="144"/>
      <c r="U55" s="113">
        <f t="shared" si="945"/>
        <v>0</v>
      </c>
      <c r="V55" s="109"/>
      <c r="W55" s="116">
        <f t="shared" ref="W55" si="1126">+U55+V55</f>
        <v>0</v>
      </c>
      <c r="X55" s="116">
        <f t="shared" ref="X55" si="1127">+Y55+Z55</f>
        <v>0</v>
      </c>
      <c r="Y55" s="138">
        <f t="shared" si="946"/>
        <v>0</v>
      </c>
      <c r="Z55" s="140">
        <f t="shared" si="947"/>
        <v>0</v>
      </c>
      <c r="AA55" s="181" t="s">
        <v>216</v>
      </c>
      <c r="AB55" s="163">
        <f t="shared" ref="AB55" si="1128">IF(AC55&gt;0,1,0)</f>
        <v>0</v>
      </c>
      <c r="AC55" s="144"/>
      <c r="AD55" s="121"/>
      <c r="AE55" s="138">
        <f t="shared" ref="AE55" si="1129">+AF55+AG55</f>
        <v>0</v>
      </c>
      <c r="AF55" s="138">
        <f t="shared" si="948"/>
        <v>0</v>
      </c>
      <c r="AG55" s="140">
        <f t="shared" si="949"/>
        <v>0</v>
      </c>
      <c r="AH55" s="102" t="str">
        <f>IF(AJ55="","",VLOOKUP(L55,リスト!$AA$3:$AB$25,2,0))</f>
        <v/>
      </c>
      <c r="AI55" s="163">
        <f t="shared" ref="AI55" si="1130">IF(AJ55&gt;0,1,0)</f>
        <v>0</v>
      </c>
      <c r="AJ55" s="144"/>
      <c r="AK55" s="157">
        <f t="shared" si="732"/>
        <v>0</v>
      </c>
      <c r="AL55" s="121"/>
      <c r="AM55" s="163">
        <f t="shared" ref="AM55" si="1131">+AK55+AL55</f>
        <v>0</v>
      </c>
      <c r="AN55" s="113">
        <f t="shared" ref="AN55" si="1132">+AO55+AP55</f>
        <v>0</v>
      </c>
      <c r="AO55" s="116">
        <f t="shared" si="950"/>
        <v>0</v>
      </c>
      <c r="AP55" s="174">
        <f t="shared" si="951"/>
        <v>0</v>
      </c>
      <c r="AQ55" s="184" t="s">
        <v>216</v>
      </c>
      <c r="AR55" s="163">
        <f t="shared" ref="AR55" si="1133">IF(AS55&gt;0,1,0)</f>
        <v>0</v>
      </c>
      <c r="AS55" s="144"/>
      <c r="AT55" s="121"/>
      <c r="AU55" s="113">
        <f t="shared" ref="AU55" si="1134">+AV55+AW55</f>
        <v>0</v>
      </c>
      <c r="AV55" s="116">
        <f t="shared" si="952"/>
        <v>0</v>
      </c>
      <c r="AW55" s="177">
        <f t="shared" si="953"/>
        <v>0</v>
      </c>
      <c r="AX55" s="181" t="s">
        <v>216</v>
      </c>
      <c r="AY55" s="163">
        <f t="shared" ref="AY55" si="1135">IF(AZ55&gt;0,1,0)</f>
        <v>0</v>
      </c>
      <c r="AZ55" s="144"/>
      <c r="BA55" s="121"/>
      <c r="BB55" s="113">
        <f t="shared" ref="BB55" si="1136">+BC55+BD55</f>
        <v>0</v>
      </c>
      <c r="BC55" s="116">
        <f t="shared" si="954"/>
        <v>0</v>
      </c>
      <c r="BD55" s="174">
        <f t="shared" si="955"/>
        <v>0</v>
      </c>
      <c r="BE55" s="181" t="s">
        <v>216</v>
      </c>
      <c r="BF55" s="163">
        <f t="shared" ref="BF55" si="1137">IF(BG55&gt;0,1,0)</f>
        <v>0</v>
      </c>
      <c r="BG55" s="144"/>
      <c r="BH55" s="121"/>
      <c r="BI55" s="113">
        <f t="shared" ref="BI55" si="1138">+BJ55+BK55</f>
        <v>0</v>
      </c>
      <c r="BJ55" s="116">
        <f t="shared" si="956"/>
        <v>0</v>
      </c>
      <c r="BK55" s="177">
        <f t="shared" si="957"/>
        <v>0</v>
      </c>
      <c r="BL55" s="181" t="s">
        <v>216</v>
      </c>
      <c r="BM55" s="163">
        <f t="shared" ref="BM55" si="1139">IF(BN55&gt;0,1,0)</f>
        <v>0</v>
      </c>
      <c r="BN55" s="144"/>
      <c r="BO55" s="121"/>
      <c r="BP55" s="113">
        <f t="shared" ref="BP55" si="1140">+BQ55+BR55</f>
        <v>0</v>
      </c>
      <c r="BQ55" s="116">
        <f t="shared" si="958"/>
        <v>0</v>
      </c>
      <c r="BR55" s="177">
        <f t="shared" si="959"/>
        <v>0</v>
      </c>
      <c r="BS55" s="102">
        <f t="shared" si="733"/>
        <v>0</v>
      </c>
      <c r="BT55" s="113">
        <f t="shared" si="734"/>
        <v>0</v>
      </c>
      <c r="BU55" s="113">
        <f t="shared" si="735"/>
        <v>0</v>
      </c>
      <c r="BV55" s="116">
        <f t="shared" si="736"/>
        <v>0</v>
      </c>
      <c r="BW55" s="113">
        <f t="shared" si="737"/>
        <v>0</v>
      </c>
      <c r="BX55" s="189">
        <f t="shared" si="738"/>
        <v>0</v>
      </c>
      <c r="BY55" s="102" t="str">
        <f>IF(CA55="","",VLOOKUP(L55,リスト!$AD$3:$AE$25,2,0))</f>
        <v/>
      </c>
      <c r="BZ55" s="105">
        <f t="shared" ref="BZ55" si="1141">IF(CA55&gt;0,1,0)</f>
        <v>0</v>
      </c>
      <c r="CA55" s="144"/>
      <c r="CB55" s="113">
        <f t="shared" si="960"/>
        <v>0</v>
      </c>
      <c r="CC55" s="121"/>
      <c r="CD55" s="163">
        <f t="shared" ref="CD55" si="1142">+CB55+CC55</f>
        <v>0</v>
      </c>
      <c r="CE55" s="113">
        <f t="shared" ref="CE55" si="1143">+CF55+CG55</f>
        <v>0</v>
      </c>
      <c r="CF55" s="116">
        <f t="shared" si="961"/>
        <v>0</v>
      </c>
      <c r="CG55" s="177">
        <f t="shared" si="962"/>
        <v>0</v>
      </c>
      <c r="CH55" s="181" t="s">
        <v>216</v>
      </c>
      <c r="CI55" s="105">
        <f t="shared" ref="CI55" si="1144">IF(CJ55&gt;0,1,0)</f>
        <v>0</v>
      </c>
      <c r="CJ55" s="144"/>
      <c r="CK55" s="121"/>
      <c r="CL55" s="113">
        <f t="shared" ref="CL55" si="1145">+CM55+CN55</f>
        <v>0</v>
      </c>
      <c r="CM55" s="116">
        <f t="shared" si="963"/>
        <v>0</v>
      </c>
      <c r="CN55" s="174">
        <f t="shared" si="964"/>
        <v>0</v>
      </c>
      <c r="CO55" s="181" t="s">
        <v>216</v>
      </c>
      <c r="CP55" s="105">
        <f t="shared" ref="CP55" si="1146">IF(CQ55&gt;0,1,0)</f>
        <v>0</v>
      </c>
      <c r="CQ55" s="144"/>
      <c r="CR55" s="121"/>
      <c r="CS55" s="113">
        <f t="shared" ref="CS55" si="1147">+CT55+CU55</f>
        <v>0</v>
      </c>
      <c r="CT55" s="116">
        <f t="shared" si="965"/>
        <v>0</v>
      </c>
      <c r="CU55" s="174">
        <f t="shared" si="966"/>
        <v>0</v>
      </c>
      <c r="CV55" s="181" t="s">
        <v>216</v>
      </c>
      <c r="CW55" s="105">
        <f t="shared" ref="CW55" si="1148">IF(CX55&gt;0,1,0)</f>
        <v>0</v>
      </c>
      <c r="CX55" s="144"/>
      <c r="CY55" s="121"/>
      <c r="CZ55" s="113">
        <f t="shared" ref="CZ55" si="1149">+DA55+DB55</f>
        <v>0</v>
      </c>
      <c r="DA55" s="116">
        <f t="shared" si="967"/>
        <v>0</v>
      </c>
      <c r="DB55" s="174">
        <f t="shared" si="968"/>
        <v>0</v>
      </c>
      <c r="DC55" s="181" t="s">
        <v>216</v>
      </c>
      <c r="DD55" s="105">
        <f t="shared" ref="DD55" si="1150">IF(DE55&gt;0,1,0)</f>
        <v>0</v>
      </c>
      <c r="DE55" s="144"/>
      <c r="DF55" s="121"/>
      <c r="DG55" s="113">
        <f t="shared" ref="DG55" si="1151">+DH55+DI55</f>
        <v>0</v>
      </c>
      <c r="DH55" s="116">
        <f t="shared" si="969"/>
        <v>0</v>
      </c>
      <c r="DI55" s="177">
        <f t="shared" si="970"/>
        <v>0</v>
      </c>
      <c r="DJ55" s="102">
        <f t="shared" si="739"/>
        <v>0</v>
      </c>
      <c r="DK55" s="116">
        <f t="shared" si="740"/>
        <v>0</v>
      </c>
      <c r="DL55" s="116">
        <f t="shared" si="741"/>
        <v>0</v>
      </c>
      <c r="DM55" s="116">
        <f t="shared" ref="DM55" si="1152">+DN55+DO55</f>
        <v>0</v>
      </c>
      <c r="DN55" s="116">
        <f t="shared" si="742"/>
        <v>0</v>
      </c>
      <c r="DO55" s="177">
        <f t="shared" si="743"/>
        <v>0</v>
      </c>
      <c r="DP55" s="194">
        <f t="shared" si="744"/>
        <v>0</v>
      </c>
      <c r="DQ55" s="177">
        <f t="shared" si="745"/>
        <v>0</v>
      </c>
      <c r="DR55" s="116">
        <f t="shared" si="83"/>
        <v>0</v>
      </c>
      <c r="DS55" s="116">
        <f t="shared" ref="DS55" si="1153">+DT55+DU55</f>
        <v>0</v>
      </c>
      <c r="DT55" s="113">
        <f t="shared" si="746"/>
        <v>0</v>
      </c>
      <c r="DU55" s="189">
        <f t="shared" si="747"/>
        <v>0</v>
      </c>
      <c r="DV55" s="102">
        <f t="shared" si="748"/>
        <v>0</v>
      </c>
      <c r="DW55" s="116">
        <f t="shared" si="35"/>
        <v>0</v>
      </c>
      <c r="DX55" s="116">
        <f t="shared" si="36"/>
        <v>0</v>
      </c>
      <c r="DY55" s="116">
        <f t="shared" ref="DY55" si="1154">ROUND(DV55*DX55,0)</f>
        <v>0</v>
      </c>
      <c r="DZ55" s="116">
        <f t="shared" ref="DZ55" si="1155">+EA55+EB55</f>
        <v>0</v>
      </c>
      <c r="EA55" s="116">
        <f t="shared" si="971"/>
        <v>0</v>
      </c>
      <c r="EB55" s="174">
        <f t="shared" si="972"/>
        <v>0</v>
      </c>
      <c r="EC55" s="194">
        <f t="shared" ref="EC55" si="1156">SUM(DR55,DY55)</f>
        <v>0</v>
      </c>
      <c r="ED55" s="116">
        <f t="shared" ref="ED55" si="1157">+EE55+EF55</f>
        <v>0</v>
      </c>
      <c r="EE55" s="116">
        <f t="shared" ref="EE55" si="1158">SUM(DT55,EA55)</f>
        <v>0</v>
      </c>
      <c r="EF55" s="189">
        <f t="shared" ref="EF55" si="1159">SUM(DU55,EB55)</f>
        <v>0</v>
      </c>
      <c r="EG55" s="129">
        <f t="shared" si="749"/>
        <v>0</v>
      </c>
      <c r="EH55" s="133">
        <f t="shared" si="750"/>
        <v>0</v>
      </c>
      <c r="EI55" s="148">
        <f t="shared" si="751"/>
        <v>0</v>
      </c>
      <c r="EJ55" s="153">
        <f t="shared" ref="EJ55" si="1160">INT(EI55/2)</f>
        <v>0</v>
      </c>
      <c r="EK55" s="167">
        <f t="shared" si="752"/>
        <v>0</v>
      </c>
      <c r="EL55" s="171">
        <f t="shared" si="753"/>
        <v>0</v>
      </c>
      <c r="EM55" s="167">
        <f t="shared" si="754"/>
        <v>0</v>
      </c>
      <c r="EN55" s="171">
        <f t="shared" ref="EN55" si="1161">INT(EM55/2)</f>
        <v>0</v>
      </c>
      <c r="EO55" s="148">
        <f t="shared" si="973"/>
        <v>0</v>
      </c>
      <c r="EP55" s="153">
        <f t="shared" ref="EP55" si="1162">INT(EO55/2)</f>
        <v>0</v>
      </c>
      <c r="EQ55" s="167">
        <f t="shared" si="974"/>
        <v>0</v>
      </c>
      <c r="ER55" s="171">
        <f t="shared" ref="ER55" si="1163">INT(EQ55/2)</f>
        <v>0</v>
      </c>
      <c r="ES55" s="148">
        <f t="shared" si="975"/>
        <v>0</v>
      </c>
      <c r="ET55" s="153">
        <f t="shared" ref="ET55" si="1164">INT(ES55/2)</f>
        <v>0</v>
      </c>
      <c r="EU55" s="167">
        <f t="shared" si="755"/>
        <v>0</v>
      </c>
      <c r="EV55" s="171">
        <f t="shared" si="756"/>
        <v>0</v>
      </c>
      <c r="EW55" s="148">
        <f t="shared" si="976"/>
        <v>0</v>
      </c>
      <c r="EX55" s="153">
        <f t="shared" ref="EX55" si="1165">INT(EW55/2)</f>
        <v>0</v>
      </c>
      <c r="EY55" s="167">
        <f t="shared" si="977"/>
        <v>0</v>
      </c>
      <c r="EZ55" s="171">
        <f t="shared" ref="EZ55" si="1166">INT(EY55/2)</f>
        <v>0</v>
      </c>
      <c r="FA55" s="148">
        <f t="shared" si="978"/>
        <v>0</v>
      </c>
      <c r="FB55" s="171">
        <f t="shared" ref="FB55" si="1167">INT(FA55/2)</f>
        <v>0</v>
      </c>
      <c r="FC55" s="148">
        <f t="shared" si="979"/>
        <v>0</v>
      </c>
      <c r="FD55" s="171">
        <f t="shared" ref="FD55" si="1168">INT(FC55/2)</f>
        <v>0</v>
      </c>
      <c r="FE55" s="167">
        <f t="shared" ref="FE55" si="1169">SUM(EG55,EI55,EK55,EM55,EO55,EQ55,ES55,EU55,EW55,EY55,FA55,FC55)</f>
        <v>0</v>
      </c>
      <c r="FF55" s="171">
        <f t="shared" ref="FF55" si="1170">SUM(EH55,EJ55,EL55,EN55,EP55,ER55,ET55,EV55,EX55,EZ55,FB55,FD55)</f>
        <v>0</v>
      </c>
      <c r="FG55" s="148">
        <f t="shared" si="980"/>
        <v>0</v>
      </c>
      <c r="FH55" s="199">
        <f t="shared" ref="FH55" si="1171">+FG55</f>
        <v>0</v>
      </c>
      <c r="FI55" s="95"/>
      <c r="FJ55" s="708">
        <f>+FJ54</f>
        <v>0</v>
      </c>
      <c r="FK55" s="38"/>
      <c r="FL55" s="692">
        <f t="shared" si="541"/>
        <v>0</v>
      </c>
      <c r="FM55" s="693">
        <f t="shared" si="542"/>
        <v>0</v>
      </c>
      <c r="FN55" s="694" t="str">
        <f t="shared" si="543"/>
        <v>OK</v>
      </c>
      <c r="FP55" s="692">
        <f t="shared" si="105"/>
        <v>0</v>
      </c>
      <c r="FQ55" s="693">
        <f t="shared" si="106"/>
        <v>0</v>
      </c>
      <c r="FR55" s="694" t="str">
        <f t="shared" si="107"/>
        <v>OK</v>
      </c>
    </row>
    <row r="56" spans="1:174" ht="18" customHeight="1" x14ac:dyDescent="0.2">
      <c r="A56" s="74">
        <f t="shared" si="1028"/>
        <v>0</v>
      </c>
      <c r="B56" s="75">
        <f t="shared" si="1029"/>
        <v>0</v>
      </c>
      <c r="C56" s="235" t="str">
        <f t="shared" si="110"/>
        <v>福島県</v>
      </c>
      <c r="D56" s="58">
        <f t="shared" si="1030"/>
        <v>21</v>
      </c>
      <c r="E56" s="49" t="s">
        <v>244</v>
      </c>
      <c r="F56" s="486">
        <f>IF(F57=" "," ",+F57)</f>
        <v>0</v>
      </c>
      <c r="G56" s="554"/>
      <c r="H56" s="537"/>
      <c r="I56" s="544"/>
      <c r="J56" s="545"/>
      <c r="K56" s="544"/>
      <c r="L56" s="229"/>
      <c r="M56" s="532"/>
      <c r="N56" s="66"/>
      <c r="O56" s="70" t="str">
        <f>IF(L56="","",VLOOKUP(L56,リスト!$Q$3:$R$25,2,0))</f>
        <v/>
      </c>
      <c r="P56" s="202"/>
      <c r="Q56" s="125"/>
      <c r="R56" s="154" t="str">
        <f>IF(L56="","",VLOOKUP(L56,リスト!$X$3:$Y$25,2,0))</f>
        <v/>
      </c>
      <c r="S56" s="162">
        <f>IF(T56&gt;0,1,0)</f>
        <v>0</v>
      </c>
      <c r="T56" s="143"/>
      <c r="U56" s="112">
        <f t="shared" si="945"/>
        <v>0</v>
      </c>
      <c r="V56" s="108"/>
      <c r="W56" s="115">
        <f>+U56+V56</f>
        <v>0</v>
      </c>
      <c r="X56" s="115">
        <f>+Y56+Z56</f>
        <v>0</v>
      </c>
      <c r="Y56" s="137">
        <f t="shared" si="946"/>
        <v>0</v>
      </c>
      <c r="Z56" s="139">
        <f t="shared" si="947"/>
        <v>0</v>
      </c>
      <c r="AA56" s="180" t="s">
        <v>216</v>
      </c>
      <c r="AB56" s="162">
        <f>IF(AC56&gt;0,1,0)</f>
        <v>0</v>
      </c>
      <c r="AC56" s="143"/>
      <c r="AD56" s="120"/>
      <c r="AE56" s="137">
        <f>+AF56+AG56</f>
        <v>0</v>
      </c>
      <c r="AF56" s="137">
        <f t="shared" si="948"/>
        <v>0</v>
      </c>
      <c r="AG56" s="139">
        <f t="shared" si="949"/>
        <v>0</v>
      </c>
      <c r="AH56" s="101" t="str">
        <f>IF(AJ56="","",VLOOKUP(L56,リスト!$AA$3:$AB$25,2,0))</f>
        <v/>
      </c>
      <c r="AI56" s="162">
        <f>IF(AJ56&gt;0,1,0)</f>
        <v>0</v>
      </c>
      <c r="AJ56" s="143"/>
      <c r="AK56" s="156">
        <f t="shared" si="732"/>
        <v>0</v>
      </c>
      <c r="AL56" s="120"/>
      <c r="AM56" s="162">
        <f>+AK56+AL56</f>
        <v>0</v>
      </c>
      <c r="AN56" s="112">
        <f>+AO56+AP56</f>
        <v>0</v>
      </c>
      <c r="AO56" s="115">
        <f t="shared" si="950"/>
        <v>0</v>
      </c>
      <c r="AP56" s="173">
        <f t="shared" si="951"/>
        <v>0</v>
      </c>
      <c r="AQ56" s="183" t="s">
        <v>216</v>
      </c>
      <c r="AR56" s="162">
        <f>IF(AS56&gt;0,1,0)</f>
        <v>0</v>
      </c>
      <c r="AS56" s="143"/>
      <c r="AT56" s="120"/>
      <c r="AU56" s="112">
        <f>+AV56+AW56</f>
        <v>0</v>
      </c>
      <c r="AV56" s="115">
        <f t="shared" si="952"/>
        <v>0</v>
      </c>
      <c r="AW56" s="176">
        <f t="shared" si="953"/>
        <v>0</v>
      </c>
      <c r="AX56" s="180" t="s">
        <v>216</v>
      </c>
      <c r="AY56" s="162">
        <f>IF(AZ56&gt;0,1,0)</f>
        <v>0</v>
      </c>
      <c r="AZ56" s="143"/>
      <c r="BA56" s="120"/>
      <c r="BB56" s="112">
        <f>+BC56+BD56</f>
        <v>0</v>
      </c>
      <c r="BC56" s="115">
        <f t="shared" si="954"/>
        <v>0</v>
      </c>
      <c r="BD56" s="173">
        <f t="shared" si="955"/>
        <v>0</v>
      </c>
      <c r="BE56" s="180" t="s">
        <v>216</v>
      </c>
      <c r="BF56" s="162">
        <f>IF(BG56&gt;0,1,0)</f>
        <v>0</v>
      </c>
      <c r="BG56" s="143"/>
      <c r="BH56" s="120"/>
      <c r="BI56" s="112">
        <f>+BJ56+BK56</f>
        <v>0</v>
      </c>
      <c r="BJ56" s="115">
        <f t="shared" si="956"/>
        <v>0</v>
      </c>
      <c r="BK56" s="176">
        <f t="shared" si="957"/>
        <v>0</v>
      </c>
      <c r="BL56" s="180" t="s">
        <v>216</v>
      </c>
      <c r="BM56" s="162">
        <f>IF(BN56&gt;0,1,0)</f>
        <v>0</v>
      </c>
      <c r="BN56" s="143"/>
      <c r="BO56" s="120"/>
      <c r="BP56" s="112">
        <f>+BQ56+BR56</f>
        <v>0</v>
      </c>
      <c r="BQ56" s="115">
        <f t="shared" si="958"/>
        <v>0</v>
      </c>
      <c r="BR56" s="176">
        <f t="shared" si="959"/>
        <v>0</v>
      </c>
      <c r="BS56" s="101">
        <f t="shared" si="733"/>
        <v>0</v>
      </c>
      <c r="BT56" s="112">
        <f t="shared" si="734"/>
        <v>0</v>
      </c>
      <c r="BU56" s="112">
        <f t="shared" si="735"/>
        <v>0</v>
      </c>
      <c r="BV56" s="115">
        <f t="shared" si="736"/>
        <v>0</v>
      </c>
      <c r="BW56" s="112">
        <f t="shared" si="737"/>
        <v>0</v>
      </c>
      <c r="BX56" s="188">
        <f t="shared" si="738"/>
        <v>0</v>
      </c>
      <c r="BY56" s="101" t="str">
        <f>IF(CA56="","",VLOOKUP(L56,リスト!$AD$3:$AE$25,2,0))</f>
        <v/>
      </c>
      <c r="BZ56" s="192">
        <f>IF(CA56&gt;0,1,0)</f>
        <v>0</v>
      </c>
      <c r="CA56" s="143"/>
      <c r="CB56" s="112">
        <f t="shared" si="960"/>
        <v>0</v>
      </c>
      <c r="CC56" s="120"/>
      <c r="CD56" s="162">
        <f>+CB56+CC56</f>
        <v>0</v>
      </c>
      <c r="CE56" s="112">
        <f>+CF56+CG56</f>
        <v>0</v>
      </c>
      <c r="CF56" s="115">
        <f t="shared" si="961"/>
        <v>0</v>
      </c>
      <c r="CG56" s="173">
        <f t="shared" si="962"/>
        <v>0</v>
      </c>
      <c r="CH56" s="180" t="s">
        <v>216</v>
      </c>
      <c r="CI56" s="192">
        <f>IF(CJ56&gt;0,1,0)</f>
        <v>0</v>
      </c>
      <c r="CJ56" s="143"/>
      <c r="CK56" s="120"/>
      <c r="CL56" s="112">
        <f>+CM56+CN56</f>
        <v>0</v>
      </c>
      <c r="CM56" s="115">
        <f t="shared" si="963"/>
        <v>0</v>
      </c>
      <c r="CN56" s="173">
        <f t="shared" si="964"/>
        <v>0</v>
      </c>
      <c r="CO56" s="180" t="s">
        <v>216</v>
      </c>
      <c r="CP56" s="192">
        <f>IF(CQ56&gt;0,1,0)</f>
        <v>0</v>
      </c>
      <c r="CQ56" s="143"/>
      <c r="CR56" s="120"/>
      <c r="CS56" s="112">
        <f>+CT56+CU56</f>
        <v>0</v>
      </c>
      <c r="CT56" s="115">
        <f t="shared" si="965"/>
        <v>0</v>
      </c>
      <c r="CU56" s="173">
        <f t="shared" si="966"/>
        <v>0</v>
      </c>
      <c r="CV56" s="180" t="s">
        <v>216</v>
      </c>
      <c r="CW56" s="192">
        <f>IF(CX56&gt;0,1,0)</f>
        <v>0</v>
      </c>
      <c r="CX56" s="143"/>
      <c r="CY56" s="120"/>
      <c r="CZ56" s="112">
        <f>+DA56+DB56</f>
        <v>0</v>
      </c>
      <c r="DA56" s="115">
        <f t="shared" si="967"/>
        <v>0</v>
      </c>
      <c r="DB56" s="173">
        <f t="shared" si="968"/>
        <v>0</v>
      </c>
      <c r="DC56" s="180" t="s">
        <v>216</v>
      </c>
      <c r="DD56" s="192">
        <f>IF(DE56&gt;0,1,0)</f>
        <v>0</v>
      </c>
      <c r="DE56" s="143"/>
      <c r="DF56" s="120"/>
      <c r="DG56" s="112">
        <f>+DH56+DI56</f>
        <v>0</v>
      </c>
      <c r="DH56" s="115">
        <f t="shared" si="969"/>
        <v>0</v>
      </c>
      <c r="DI56" s="176">
        <f t="shared" si="970"/>
        <v>0</v>
      </c>
      <c r="DJ56" s="101">
        <f t="shared" si="739"/>
        <v>0</v>
      </c>
      <c r="DK56" s="115">
        <f t="shared" si="740"/>
        <v>0</v>
      </c>
      <c r="DL56" s="115">
        <f t="shared" si="741"/>
        <v>0</v>
      </c>
      <c r="DM56" s="115">
        <f>+DN56+DO56</f>
        <v>0</v>
      </c>
      <c r="DN56" s="115">
        <f t="shared" si="742"/>
        <v>0</v>
      </c>
      <c r="DO56" s="176">
        <f t="shared" si="743"/>
        <v>0</v>
      </c>
      <c r="DP56" s="193">
        <f t="shared" si="744"/>
        <v>0</v>
      </c>
      <c r="DQ56" s="176">
        <f t="shared" si="745"/>
        <v>0</v>
      </c>
      <c r="DR56" s="115">
        <f t="shared" si="83"/>
        <v>0</v>
      </c>
      <c r="DS56" s="115">
        <f>+DT56+DU56</f>
        <v>0</v>
      </c>
      <c r="DT56" s="112">
        <f t="shared" si="746"/>
        <v>0</v>
      </c>
      <c r="DU56" s="188">
        <f t="shared" si="747"/>
        <v>0</v>
      </c>
      <c r="DV56" s="101">
        <f t="shared" si="748"/>
        <v>0</v>
      </c>
      <c r="DW56" s="115">
        <f t="shared" si="35"/>
        <v>0</v>
      </c>
      <c r="DX56" s="115">
        <f t="shared" si="36"/>
        <v>0</v>
      </c>
      <c r="DY56" s="115">
        <f>ROUND(DV56*DX56,0)</f>
        <v>0</v>
      </c>
      <c r="DZ56" s="115">
        <f>+EA56+EB56</f>
        <v>0</v>
      </c>
      <c r="EA56" s="115">
        <f t="shared" si="971"/>
        <v>0</v>
      </c>
      <c r="EB56" s="173">
        <f t="shared" si="972"/>
        <v>0</v>
      </c>
      <c r="EC56" s="193">
        <f>SUM(DR56,DY56)</f>
        <v>0</v>
      </c>
      <c r="ED56" s="115">
        <f>+EE56+EF56</f>
        <v>0</v>
      </c>
      <c r="EE56" s="115">
        <f>SUM(DT56,EA56)</f>
        <v>0</v>
      </c>
      <c r="EF56" s="188">
        <f>SUM(DU56,EB56)</f>
        <v>0</v>
      </c>
      <c r="EG56" s="128">
        <f t="shared" si="749"/>
        <v>0</v>
      </c>
      <c r="EH56" s="132">
        <f t="shared" si="750"/>
        <v>0</v>
      </c>
      <c r="EI56" s="147">
        <f t="shared" si="751"/>
        <v>0</v>
      </c>
      <c r="EJ56" s="152">
        <f>INT(EI56/2)</f>
        <v>0</v>
      </c>
      <c r="EK56" s="166">
        <f t="shared" si="752"/>
        <v>0</v>
      </c>
      <c r="EL56" s="170">
        <f t="shared" si="753"/>
        <v>0</v>
      </c>
      <c r="EM56" s="166">
        <f t="shared" si="754"/>
        <v>0</v>
      </c>
      <c r="EN56" s="170">
        <f>INT(EM56/2)</f>
        <v>0</v>
      </c>
      <c r="EO56" s="147">
        <f t="shared" si="973"/>
        <v>0</v>
      </c>
      <c r="EP56" s="170">
        <f>INT(EO56/2)</f>
        <v>0</v>
      </c>
      <c r="EQ56" s="166">
        <f t="shared" si="974"/>
        <v>0</v>
      </c>
      <c r="ER56" s="170">
        <f>INT(EQ56/2)</f>
        <v>0</v>
      </c>
      <c r="ES56" s="147">
        <f t="shared" si="975"/>
        <v>0</v>
      </c>
      <c r="ET56" s="152">
        <f>INT(ES56/2)</f>
        <v>0</v>
      </c>
      <c r="EU56" s="166">
        <f t="shared" si="755"/>
        <v>0</v>
      </c>
      <c r="EV56" s="170">
        <f t="shared" si="756"/>
        <v>0</v>
      </c>
      <c r="EW56" s="147">
        <f t="shared" si="976"/>
        <v>0</v>
      </c>
      <c r="EX56" s="152">
        <f>INT(EW56/2)</f>
        <v>0</v>
      </c>
      <c r="EY56" s="166">
        <f t="shared" si="977"/>
        <v>0</v>
      </c>
      <c r="EZ56" s="170">
        <f>INT(EY56/2)</f>
        <v>0</v>
      </c>
      <c r="FA56" s="147">
        <f t="shared" si="978"/>
        <v>0</v>
      </c>
      <c r="FB56" s="170">
        <f>INT(FA56/2)</f>
        <v>0</v>
      </c>
      <c r="FC56" s="147">
        <f t="shared" si="979"/>
        <v>0</v>
      </c>
      <c r="FD56" s="170">
        <f>INT(FC56/2)</f>
        <v>0</v>
      </c>
      <c r="FE56" s="166">
        <f>SUM(EG56,EI56,EK56,EM56,EO56,EQ56,ES56,EU56,EW56,EY56,FA56,FC56)</f>
        <v>0</v>
      </c>
      <c r="FF56" s="170">
        <f>SUM(EH56,EJ56,EL56,EN56,EP56,ER56,ET56,EV56,EX56,EZ56,FB56,FD56)</f>
        <v>0</v>
      </c>
      <c r="FG56" s="147">
        <f t="shared" si="980"/>
        <v>0</v>
      </c>
      <c r="FH56" s="198">
        <f>+FG56</f>
        <v>0</v>
      </c>
      <c r="FI56" s="201"/>
      <c r="FJ56" s="708">
        <f>+FJ54</f>
        <v>0</v>
      </c>
      <c r="FK56" s="38"/>
      <c r="FL56" s="701">
        <f t="shared" si="541"/>
        <v>0</v>
      </c>
      <c r="FM56" s="688">
        <f t="shared" si="542"/>
        <v>0</v>
      </c>
      <c r="FN56" s="702" t="str">
        <f t="shared" si="543"/>
        <v>OK</v>
      </c>
      <c r="FP56" s="701">
        <f t="shared" si="105"/>
        <v>0</v>
      </c>
      <c r="FQ56" s="688">
        <f t="shared" si="106"/>
        <v>0</v>
      </c>
      <c r="FR56" s="702" t="str">
        <f t="shared" si="107"/>
        <v>OK</v>
      </c>
    </row>
    <row r="57" spans="1:174" ht="18" customHeight="1" x14ac:dyDescent="0.2">
      <c r="A57" s="76">
        <f t="shared" si="1028"/>
        <v>0</v>
      </c>
      <c r="B57" s="77">
        <f t="shared" si="1029"/>
        <v>0</v>
      </c>
      <c r="C57" s="236" t="str">
        <f t="shared" si="110"/>
        <v>福島県</v>
      </c>
      <c r="D57" s="47">
        <f t="shared" si="1030"/>
        <v>21</v>
      </c>
      <c r="E57" s="56" t="s">
        <v>245</v>
      </c>
      <c r="F57" s="487"/>
      <c r="G57" s="555">
        <f>+G56</f>
        <v>0</v>
      </c>
      <c r="H57" s="536"/>
      <c r="I57" s="542"/>
      <c r="J57" s="543"/>
      <c r="K57" s="549"/>
      <c r="L57" s="64"/>
      <c r="M57" s="531"/>
      <c r="N57" s="67"/>
      <c r="O57" s="71" t="str">
        <f>IF(L57="","",VLOOKUP(L57,リスト!$Q$3:$R$25,2,0))</f>
        <v/>
      </c>
      <c r="P57" s="95"/>
      <c r="Q57" s="126"/>
      <c r="R57" s="102" t="str">
        <f>IF(L57="","",VLOOKUP(L57,リスト!$X$3:$Y$25,2,0))</f>
        <v/>
      </c>
      <c r="S57" s="163">
        <f t="shared" ref="S57" si="1172">IF(T57&gt;0,1,0)</f>
        <v>0</v>
      </c>
      <c r="T57" s="144"/>
      <c r="U57" s="113">
        <f t="shared" si="945"/>
        <v>0</v>
      </c>
      <c r="V57" s="109"/>
      <c r="W57" s="116">
        <f t="shared" ref="W57" si="1173">+U57+V57</f>
        <v>0</v>
      </c>
      <c r="X57" s="116">
        <f t="shared" ref="X57" si="1174">+Y57+Z57</f>
        <v>0</v>
      </c>
      <c r="Y57" s="138">
        <f t="shared" si="946"/>
        <v>0</v>
      </c>
      <c r="Z57" s="140">
        <f t="shared" si="947"/>
        <v>0</v>
      </c>
      <c r="AA57" s="181" t="s">
        <v>216</v>
      </c>
      <c r="AB57" s="163">
        <f t="shared" ref="AB57" si="1175">IF(AC57&gt;0,1,0)</f>
        <v>0</v>
      </c>
      <c r="AC57" s="144"/>
      <c r="AD57" s="121"/>
      <c r="AE57" s="138">
        <f t="shared" ref="AE57" si="1176">+AF57+AG57</f>
        <v>0</v>
      </c>
      <c r="AF57" s="138">
        <f t="shared" si="948"/>
        <v>0</v>
      </c>
      <c r="AG57" s="140">
        <f t="shared" si="949"/>
        <v>0</v>
      </c>
      <c r="AH57" s="102" t="str">
        <f>IF(AJ57="","",VLOOKUP(L57,リスト!$AA$3:$AB$25,2,0))</f>
        <v/>
      </c>
      <c r="AI57" s="163">
        <f t="shared" ref="AI57" si="1177">IF(AJ57&gt;0,1,0)</f>
        <v>0</v>
      </c>
      <c r="AJ57" s="144"/>
      <c r="AK57" s="157">
        <f t="shared" si="732"/>
        <v>0</v>
      </c>
      <c r="AL57" s="121"/>
      <c r="AM57" s="163">
        <f t="shared" ref="AM57" si="1178">+AK57+AL57</f>
        <v>0</v>
      </c>
      <c r="AN57" s="113">
        <f t="shared" ref="AN57" si="1179">+AO57+AP57</f>
        <v>0</v>
      </c>
      <c r="AO57" s="116">
        <f t="shared" si="950"/>
        <v>0</v>
      </c>
      <c r="AP57" s="174">
        <f t="shared" si="951"/>
        <v>0</v>
      </c>
      <c r="AQ57" s="184" t="s">
        <v>216</v>
      </c>
      <c r="AR57" s="163">
        <f t="shared" ref="AR57" si="1180">IF(AS57&gt;0,1,0)</f>
        <v>0</v>
      </c>
      <c r="AS57" s="144"/>
      <c r="AT57" s="121"/>
      <c r="AU57" s="113">
        <f t="shared" ref="AU57" si="1181">+AV57+AW57</f>
        <v>0</v>
      </c>
      <c r="AV57" s="116">
        <f t="shared" si="952"/>
        <v>0</v>
      </c>
      <c r="AW57" s="177">
        <f t="shared" si="953"/>
        <v>0</v>
      </c>
      <c r="AX57" s="181" t="s">
        <v>216</v>
      </c>
      <c r="AY57" s="163">
        <f t="shared" ref="AY57" si="1182">IF(AZ57&gt;0,1,0)</f>
        <v>0</v>
      </c>
      <c r="AZ57" s="144"/>
      <c r="BA57" s="121"/>
      <c r="BB57" s="113">
        <f t="shared" ref="BB57" si="1183">+BC57+BD57</f>
        <v>0</v>
      </c>
      <c r="BC57" s="116">
        <f t="shared" si="954"/>
        <v>0</v>
      </c>
      <c r="BD57" s="174">
        <f t="shared" si="955"/>
        <v>0</v>
      </c>
      <c r="BE57" s="181" t="s">
        <v>216</v>
      </c>
      <c r="BF57" s="163">
        <f t="shared" ref="BF57" si="1184">IF(BG57&gt;0,1,0)</f>
        <v>0</v>
      </c>
      <c r="BG57" s="144"/>
      <c r="BH57" s="121"/>
      <c r="BI57" s="113">
        <f t="shared" ref="BI57" si="1185">+BJ57+BK57</f>
        <v>0</v>
      </c>
      <c r="BJ57" s="116">
        <f t="shared" si="956"/>
        <v>0</v>
      </c>
      <c r="BK57" s="177">
        <f t="shared" si="957"/>
        <v>0</v>
      </c>
      <c r="BL57" s="181" t="s">
        <v>216</v>
      </c>
      <c r="BM57" s="163">
        <f t="shared" ref="BM57" si="1186">IF(BN57&gt;0,1,0)</f>
        <v>0</v>
      </c>
      <c r="BN57" s="144"/>
      <c r="BO57" s="121"/>
      <c r="BP57" s="113">
        <f t="shared" ref="BP57" si="1187">+BQ57+BR57</f>
        <v>0</v>
      </c>
      <c r="BQ57" s="116">
        <f t="shared" si="958"/>
        <v>0</v>
      </c>
      <c r="BR57" s="177">
        <f t="shared" si="959"/>
        <v>0</v>
      </c>
      <c r="BS57" s="102">
        <f t="shared" si="733"/>
        <v>0</v>
      </c>
      <c r="BT57" s="113">
        <f t="shared" si="734"/>
        <v>0</v>
      </c>
      <c r="BU57" s="113">
        <f t="shared" si="735"/>
        <v>0</v>
      </c>
      <c r="BV57" s="116">
        <f t="shared" si="736"/>
        <v>0</v>
      </c>
      <c r="BW57" s="113">
        <f t="shared" si="737"/>
        <v>0</v>
      </c>
      <c r="BX57" s="189">
        <f t="shared" si="738"/>
        <v>0</v>
      </c>
      <c r="BY57" s="102" t="str">
        <f>IF(CA57="","",VLOOKUP(L57,リスト!$AD$3:$AE$25,2,0))</f>
        <v/>
      </c>
      <c r="BZ57" s="105">
        <f t="shared" ref="BZ57" si="1188">IF(CA57&gt;0,1,0)</f>
        <v>0</v>
      </c>
      <c r="CA57" s="144"/>
      <c r="CB57" s="113">
        <f t="shared" si="960"/>
        <v>0</v>
      </c>
      <c r="CC57" s="121"/>
      <c r="CD57" s="163">
        <f t="shared" ref="CD57" si="1189">+CB57+CC57</f>
        <v>0</v>
      </c>
      <c r="CE57" s="113">
        <f t="shared" ref="CE57" si="1190">+CF57+CG57</f>
        <v>0</v>
      </c>
      <c r="CF57" s="116">
        <f t="shared" si="961"/>
        <v>0</v>
      </c>
      <c r="CG57" s="177">
        <f t="shared" si="962"/>
        <v>0</v>
      </c>
      <c r="CH57" s="181" t="s">
        <v>216</v>
      </c>
      <c r="CI57" s="105">
        <f t="shared" ref="CI57" si="1191">IF(CJ57&gt;0,1,0)</f>
        <v>0</v>
      </c>
      <c r="CJ57" s="144"/>
      <c r="CK57" s="121"/>
      <c r="CL57" s="113">
        <f t="shared" ref="CL57" si="1192">+CM57+CN57</f>
        <v>0</v>
      </c>
      <c r="CM57" s="116">
        <f t="shared" si="963"/>
        <v>0</v>
      </c>
      <c r="CN57" s="174">
        <f t="shared" si="964"/>
        <v>0</v>
      </c>
      <c r="CO57" s="181" t="s">
        <v>216</v>
      </c>
      <c r="CP57" s="105">
        <f t="shared" ref="CP57" si="1193">IF(CQ57&gt;0,1,0)</f>
        <v>0</v>
      </c>
      <c r="CQ57" s="144"/>
      <c r="CR57" s="121"/>
      <c r="CS57" s="113">
        <f t="shared" ref="CS57" si="1194">+CT57+CU57</f>
        <v>0</v>
      </c>
      <c r="CT57" s="116">
        <f t="shared" si="965"/>
        <v>0</v>
      </c>
      <c r="CU57" s="174">
        <f t="shared" si="966"/>
        <v>0</v>
      </c>
      <c r="CV57" s="181" t="s">
        <v>216</v>
      </c>
      <c r="CW57" s="105">
        <f t="shared" ref="CW57" si="1195">IF(CX57&gt;0,1,0)</f>
        <v>0</v>
      </c>
      <c r="CX57" s="144"/>
      <c r="CY57" s="121"/>
      <c r="CZ57" s="113">
        <f t="shared" ref="CZ57" si="1196">+DA57+DB57</f>
        <v>0</v>
      </c>
      <c r="DA57" s="116">
        <f t="shared" si="967"/>
        <v>0</v>
      </c>
      <c r="DB57" s="174">
        <f t="shared" si="968"/>
        <v>0</v>
      </c>
      <c r="DC57" s="181" t="s">
        <v>216</v>
      </c>
      <c r="DD57" s="105">
        <f t="shared" ref="DD57" si="1197">IF(DE57&gt;0,1,0)</f>
        <v>0</v>
      </c>
      <c r="DE57" s="144"/>
      <c r="DF57" s="121"/>
      <c r="DG57" s="113">
        <f t="shared" ref="DG57" si="1198">+DH57+DI57</f>
        <v>0</v>
      </c>
      <c r="DH57" s="116">
        <f t="shared" si="969"/>
        <v>0</v>
      </c>
      <c r="DI57" s="177">
        <f t="shared" si="970"/>
        <v>0</v>
      </c>
      <c r="DJ57" s="102">
        <f t="shared" si="739"/>
        <v>0</v>
      </c>
      <c r="DK57" s="116">
        <f t="shared" si="740"/>
        <v>0</v>
      </c>
      <c r="DL57" s="116">
        <f t="shared" si="741"/>
        <v>0</v>
      </c>
      <c r="DM57" s="116">
        <f t="shared" ref="DM57" si="1199">+DN57+DO57</f>
        <v>0</v>
      </c>
      <c r="DN57" s="116">
        <f t="shared" si="742"/>
        <v>0</v>
      </c>
      <c r="DO57" s="177">
        <f t="shared" si="743"/>
        <v>0</v>
      </c>
      <c r="DP57" s="194">
        <f t="shared" si="744"/>
        <v>0</v>
      </c>
      <c r="DQ57" s="177">
        <f t="shared" si="745"/>
        <v>0</v>
      </c>
      <c r="DR57" s="116">
        <f t="shared" si="83"/>
        <v>0</v>
      </c>
      <c r="DS57" s="116">
        <f t="shared" ref="DS57" si="1200">+DT57+DU57</f>
        <v>0</v>
      </c>
      <c r="DT57" s="113">
        <f t="shared" si="746"/>
        <v>0</v>
      </c>
      <c r="DU57" s="189">
        <f t="shared" si="747"/>
        <v>0</v>
      </c>
      <c r="DV57" s="102">
        <f t="shared" si="748"/>
        <v>0</v>
      </c>
      <c r="DW57" s="116">
        <f t="shared" si="35"/>
        <v>0</v>
      </c>
      <c r="DX57" s="116">
        <f t="shared" si="36"/>
        <v>0</v>
      </c>
      <c r="DY57" s="116">
        <f t="shared" ref="DY57" si="1201">ROUND(DV57*DX57,0)</f>
        <v>0</v>
      </c>
      <c r="DZ57" s="116">
        <f t="shared" ref="DZ57" si="1202">+EA57+EB57</f>
        <v>0</v>
      </c>
      <c r="EA57" s="116">
        <f t="shared" si="971"/>
        <v>0</v>
      </c>
      <c r="EB57" s="174">
        <f t="shared" si="972"/>
        <v>0</v>
      </c>
      <c r="EC57" s="194">
        <f t="shared" ref="EC57" si="1203">SUM(DR57,DY57)</f>
        <v>0</v>
      </c>
      <c r="ED57" s="116">
        <f t="shared" ref="ED57" si="1204">+EE57+EF57</f>
        <v>0</v>
      </c>
      <c r="EE57" s="116">
        <f t="shared" ref="EE57" si="1205">SUM(DT57,EA57)</f>
        <v>0</v>
      </c>
      <c r="EF57" s="189">
        <f t="shared" ref="EF57" si="1206">SUM(DU57,EB57)</f>
        <v>0</v>
      </c>
      <c r="EG57" s="129">
        <f t="shared" si="749"/>
        <v>0</v>
      </c>
      <c r="EH57" s="133">
        <f t="shared" si="750"/>
        <v>0</v>
      </c>
      <c r="EI57" s="148">
        <f t="shared" si="751"/>
        <v>0</v>
      </c>
      <c r="EJ57" s="153">
        <f t="shared" ref="EJ57" si="1207">INT(EI57/2)</f>
        <v>0</v>
      </c>
      <c r="EK57" s="167">
        <f t="shared" si="752"/>
        <v>0</v>
      </c>
      <c r="EL57" s="171">
        <f t="shared" si="753"/>
        <v>0</v>
      </c>
      <c r="EM57" s="167">
        <f t="shared" si="754"/>
        <v>0</v>
      </c>
      <c r="EN57" s="171">
        <f t="shared" ref="EN57" si="1208">INT(EM57/2)</f>
        <v>0</v>
      </c>
      <c r="EO57" s="148">
        <f t="shared" si="973"/>
        <v>0</v>
      </c>
      <c r="EP57" s="153">
        <f t="shared" ref="EP57" si="1209">INT(EO57/2)</f>
        <v>0</v>
      </c>
      <c r="EQ57" s="167">
        <f t="shared" si="974"/>
        <v>0</v>
      </c>
      <c r="ER57" s="171">
        <f t="shared" ref="ER57" si="1210">INT(EQ57/2)</f>
        <v>0</v>
      </c>
      <c r="ES57" s="148">
        <f t="shared" si="975"/>
        <v>0</v>
      </c>
      <c r="ET57" s="153">
        <f t="shared" ref="ET57" si="1211">INT(ES57/2)</f>
        <v>0</v>
      </c>
      <c r="EU57" s="167">
        <f t="shared" si="755"/>
        <v>0</v>
      </c>
      <c r="EV57" s="171">
        <f t="shared" si="756"/>
        <v>0</v>
      </c>
      <c r="EW57" s="148">
        <f t="shared" si="976"/>
        <v>0</v>
      </c>
      <c r="EX57" s="153">
        <f t="shared" ref="EX57" si="1212">INT(EW57/2)</f>
        <v>0</v>
      </c>
      <c r="EY57" s="167">
        <f t="shared" si="977"/>
        <v>0</v>
      </c>
      <c r="EZ57" s="171">
        <f t="shared" ref="EZ57" si="1213">INT(EY57/2)</f>
        <v>0</v>
      </c>
      <c r="FA57" s="148">
        <f t="shared" si="978"/>
        <v>0</v>
      </c>
      <c r="FB57" s="171">
        <f t="shared" ref="FB57" si="1214">INT(FA57/2)</f>
        <v>0</v>
      </c>
      <c r="FC57" s="148">
        <f t="shared" si="979"/>
        <v>0</v>
      </c>
      <c r="FD57" s="171">
        <f t="shared" ref="FD57" si="1215">INT(FC57/2)</f>
        <v>0</v>
      </c>
      <c r="FE57" s="167">
        <f t="shared" ref="FE57" si="1216">SUM(EG57,EI57,EK57,EM57,EO57,EQ57,ES57,EU57,EW57,EY57,FA57,FC57)</f>
        <v>0</v>
      </c>
      <c r="FF57" s="171">
        <f t="shared" ref="FF57" si="1217">SUM(EH57,EJ57,EL57,EN57,EP57,ER57,ET57,EV57,EX57,EZ57,FB57,FD57)</f>
        <v>0</v>
      </c>
      <c r="FG57" s="148">
        <f t="shared" si="980"/>
        <v>0</v>
      </c>
      <c r="FH57" s="199">
        <f t="shared" ref="FH57" si="1218">+FG57</f>
        <v>0</v>
      </c>
      <c r="FI57" s="95"/>
      <c r="FJ57" s="708">
        <f>+FJ56</f>
        <v>0</v>
      </c>
      <c r="FK57" s="38"/>
      <c r="FL57" s="695">
        <f t="shared" si="541"/>
        <v>0</v>
      </c>
      <c r="FM57" s="696">
        <f t="shared" si="542"/>
        <v>0</v>
      </c>
      <c r="FN57" s="697" t="str">
        <f t="shared" si="543"/>
        <v>OK</v>
      </c>
      <c r="FP57" s="695">
        <f t="shared" si="105"/>
        <v>0</v>
      </c>
      <c r="FQ57" s="696">
        <f t="shared" si="106"/>
        <v>0</v>
      </c>
      <c r="FR57" s="697" t="str">
        <f t="shared" si="107"/>
        <v>OK</v>
      </c>
    </row>
    <row r="58" spans="1:174" ht="18" customHeight="1" x14ac:dyDescent="0.2">
      <c r="A58" s="74">
        <f t="shared" si="1028"/>
        <v>0</v>
      </c>
      <c r="B58" s="75">
        <f t="shared" si="1029"/>
        <v>0</v>
      </c>
      <c r="C58" s="235" t="str">
        <f t="shared" si="110"/>
        <v>福島県</v>
      </c>
      <c r="D58" s="58">
        <f t="shared" si="1030"/>
        <v>22</v>
      </c>
      <c r="E58" s="49" t="s">
        <v>244</v>
      </c>
      <c r="F58" s="486">
        <f>IF(F59=" "," ",+F59)</f>
        <v>0</v>
      </c>
      <c r="G58" s="554"/>
      <c r="H58" s="537"/>
      <c r="I58" s="544"/>
      <c r="J58" s="545"/>
      <c r="K58" s="544"/>
      <c r="L58" s="229"/>
      <c r="M58" s="532"/>
      <c r="N58" s="66"/>
      <c r="O58" s="70" t="str">
        <f>IF(L58="","",VLOOKUP(L58,リスト!$Q$3:$R$25,2,0))</f>
        <v/>
      </c>
      <c r="P58" s="202"/>
      <c r="Q58" s="230"/>
      <c r="R58" s="154" t="str">
        <f>IF(L58="","",VLOOKUP(L58,リスト!$X$3:$Y$25,2,0))</f>
        <v/>
      </c>
      <c r="S58" s="162">
        <f>IF(T58&gt;0,1,0)</f>
        <v>0</v>
      </c>
      <c r="T58" s="143"/>
      <c r="U58" s="112">
        <f t="shared" si="945"/>
        <v>0</v>
      </c>
      <c r="V58" s="108"/>
      <c r="W58" s="115">
        <f>+U58+V58</f>
        <v>0</v>
      </c>
      <c r="X58" s="115">
        <f>+Y58+Z58</f>
        <v>0</v>
      </c>
      <c r="Y58" s="137">
        <f t="shared" si="946"/>
        <v>0</v>
      </c>
      <c r="Z58" s="139">
        <f t="shared" si="947"/>
        <v>0</v>
      </c>
      <c r="AA58" s="180" t="s">
        <v>216</v>
      </c>
      <c r="AB58" s="162">
        <f>IF(AC58&gt;0,1,0)</f>
        <v>0</v>
      </c>
      <c r="AC58" s="143"/>
      <c r="AD58" s="120"/>
      <c r="AE58" s="137">
        <f>+AF58+AG58</f>
        <v>0</v>
      </c>
      <c r="AF58" s="137">
        <f t="shared" si="948"/>
        <v>0</v>
      </c>
      <c r="AG58" s="139">
        <f t="shared" si="949"/>
        <v>0</v>
      </c>
      <c r="AH58" s="101" t="str">
        <f>IF(AJ58="","",VLOOKUP(L58,リスト!$AA$3:$AB$25,2,0))</f>
        <v/>
      </c>
      <c r="AI58" s="162">
        <f>IF(AJ58&gt;0,1,0)</f>
        <v>0</v>
      </c>
      <c r="AJ58" s="143"/>
      <c r="AK58" s="156">
        <f t="shared" si="732"/>
        <v>0</v>
      </c>
      <c r="AL58" s="120"/>
      <c r="AM58" s="162">
        <f>+AK58+AL58</f>
        <v>0</v>
      </c>
      <c r="AN58" s="112">
        <f>+AO58+AP58</f>
        <v>0</v>
      </c>
      <c r="AO58" s="115">
        <f t="shared" si="950"/>
        <v>0</v>
      </c>
      <c r="AP58" s="173">
        <f t="shared" si="951"/>
        <v>0</v>
      </c>
      <c r="AQ58" s="183" t="s">
        <v>216</v>
      </c>
      <c r="AR58" s="162">
        <f>IF(AS58&gt;0,1,0)</f>
        <v>0</v>
      </c>
      <c r="AS58" s="143"/>
      <c r="AT58" s="120"/>
      <c r="AU58" s="112">
        <f>+AV58+AW58</f>
        <v>0</v>
      </c>
      <c r="AV58" s="115">
        <f t="shared" si="952"/>
        <v>0</v>
      </c>
      <c r="AW58" s="176">
        <f t="shared" si="953"/>
        <v>0</v>
      </c>
      <c r="AX58" s="180" t="s">
        <v>216</v>
      </c>
      <c r="AY58" s="162">
        <f>IF(AZ58&gt;0,1,0)</f>
        <v>0</v>
      </c>
      <c r="AZ58" s="143"/>
      <c r="BA58" s="120"/>
      <c r="BB58" s="112">
        <f>+BC58+BD58</f>
        <v>0</v>
      </c>
      <c r="BC58" s="115">
        <f t="shared" si="954"/>
        <v>0</v>
      </c>
      <c r="BD58" s="173">
        <f t="shared" si="955"/>
        <v>0</v>
      </c>
      <c r="BE58" s="180" t="s">
        <v>216</v>
      </c>
      <c r="BF58" s="162">
        <f>IF(BG58&gt;0,1,0)</f>
        <v>0</v>
      </c>
      <c r="BG58" s="143"/>
      <c r="BH58" s="120"/>
      <c r="BI58" s="112">
        <f>+BJ58+BK58</f>
        <v>0</v>
      </c>
      <c r="BJ58" s="115">
        <f t="shared" si="956"/>
        <v>0</v>
      </c>
      <c r="BK58" s="176">
        <f t="shared" si="957"/>
        <v>0</v>
      </c>
      <c r="BL58" s="180" t="s">
        <v>216</v>
      </c>
      <c r="BM58" s="162">
        <f>IF(BN58&gt;0,1,0)</f>
        <v>0</v>
      </c>
      <c r="BN58" s="143"/>
      <c r="BO58" s="120"/>
      <c r="BP58" s="112">
        <f>+BQ58+BR58</f>
        <v>0</v>
      </c>
      <c r="BQ58" s="115">
        <f t="shared" si="958"/>
        <v>0</v>
      </c>
      <c r="BR58" s="176">
        <f t="shared" si="959"/>
        <v>0</v>
      </c>
      <c r="BS58" s="101">
        <f t="shared" si="733"/>
        <v>0</v>
      </c>
      <c r="BT58" s="112">
        <f t="shared" si="734"/>
        <v>0</v>
      </c>
      <c r="BU58" s="112">
        <f t="shared" si="735"/>
        <v>0</v>
      </c>
      <c r="BV58" s="115">
        <f t="shared" si="736"/>
        <v>0</v>
      </c>
      <c r="BW58" s="112">
        <f t="shared" si="737"/>
        <v>0</v>
      </c>
      <c r="BX58" s="188">
        <f t="shared" si="738"/>
        <v>0</v>
      </c>
      <c r="BY58" s="101" t="str">
        <f>IF(CA58="","",VLOOKUP(L58,リスト!$AD$3:$AE$25,2,0))</f>
        <v/>
      </c>
      <c r="BZ58" s="192">
        <f>IF(CA58&gt;0,1,0)</f>
        <v>0</v>
      </c>
      <c r="CA58" s="143"/>
      <c r="CB58" s="112">
        <f t="shared" si="960"/>
        <v>0</v>
      </c>
      <c r="CC58" s="120"/>
      <c r="CD58" s="162">
        <f>+CB58+CC58</f>
        <v>0</v>
      </c>
      <c r="CE58" s="112">
        <f>+CF58+CG58</f>
        <v>0</v>
      </c>
      <c r="CF58" s="115">
        <f t="shared" si="961"/>
        <v>0</v>
      </c>
      <c r="CG58" s="173">
        <f t="shared" si="962"/>
        <v>0</v>
      </c>
      <c r="CH58" s="180" t="s">
        <v>216</v>
      </c>
      <c r="CI58" s="192">
        <f>IF(CJ58&gt;0,1,0)</f>
        <v>0</v>
      </c>
      <c r="CJ58" s="143"/>
      <c r="CK58" s="120"/>
      <c r="CL58" s="112">
        <f>+CM58+CN58</f>
        <v>0</v>
      </c>
      <c r="CM58" s="115">
        <f t="shared" si="963"/>
        <v>0</v>
      </c>
      <c r="CN58" s="173">
        <f t="shared" si="964"/>
        <v>0</v>
      </c>
      <c r="CO58" s="180" t="s">
        <v>216</v>
      </c>
      <c r="CP58" s="192">
        <f>IF(CQ58&gt;0,1,0)</f>
        <v>0</v>
      </c>
      <c r="CQ58" s="143"/>
      <c r="CR58" s="120"/>
      <c r="CS58" s="112">
        <f>+CT58+CU58</f>
        <v>0</v>
      </c>
      <c r="CT58" s="115">
        <f t="shared" si="965"/>
        <v>0</v>
      </c>
      <c r="CU58" s="173">
        <f t="shared" si="966"/>
        <v>0</v>
      </c>
      <c r="CV58" s="180" t="s">
        <v>216</v>
      </c>
      <c r="CW58" s="192">
        <f>IF(CX58&gt;0,1,0)</f>
        <v>0</v>
      </c>
      <c r="CX58" s="143"/>
      <c r="CY58" s="120"/>
      <c r="CZ58" s="112">
        <f>+DA58+DB58</f>
        <v>0</v>
      </c>
      <c r="DA58" s="115">
        <f t="shared" si="967"/>
        <v>0</v>
      </c>
      <c r="DB58" s="173">
        <f t="shared" si="968"/>
        <v>0</v>
      </c>
      <c r="DC58" s="180" t="s">
        <v>216</v>
      </c>
      <c r="DD58" s="192">
        <f>IF(DE58&gt;0,1,0)</f>
        <v>0</v>
      </c>
      <c r="DE58" s="143"/>
      <c r="DF58" s="120"/>
      <c r="DG58" s="112">
        <f>+DH58+DI58</f>
        <v>0</v>
      </c>
      <c r="DH58" s="115">
        <f t="shared" si="969"/>
        <v>0</v>
      </c>
      <c r="DI58" s="176">
        <f t="shared" si="970"/>
        <v>0</v>
      </c>
      <c r="DJ58" s="101">
        <f t="shared" si="739"/>
        <v>0</v>
      </c>
      <c r="DK58" s="115">
        <f t="shared" si="740"/>
        <v>0</v>
      </c>
      <c r="DL58" s="115">
        <f t="shared" si="741"/>
        <v>0</v>
      </c>
      <c r="DM58" s="115">
        <f>+DN58+DO58</f>
        <v>0</v>
      </c>
      <c r="DN58" s="115">
        <f t="shared" si="742"/>
        <v>0</v>
      </c>
      <c r="DO58" s="176">
        <f t="shared" si="743"/>
        <v>0</v>
      </c>
      <c r="DP58" s="193">
        <f t="shared" si="744"/>
        <v>0</v>
      </c>
      <c r="DQ58" s="176">
        <f t="shared" si="745"/>
        <v>0</v>
      </c>
      <c r="DR58" s="115">
        <f t="shared" si="83"/>
        <v>0</v>
      </c>
      <c r="DS58" s="115">
        <f>+DT58+DU58</f>
        <v>0</v>
      </c>
      <c r="DT58" s="112">
        <f t="shared" si="746"/>
        <v>0</v>
      </c>
      <c r="DU58" s="188">
        <f t="shared" si="747"/>
        <v>0</v>
      </c>
      <c r="DV58" s="101">
        <f t="shared" si="748"/>
        <v>0</v>
      </c>
      <c r="DW58" s="115">
        <f t="shared" si="35"/>
        <v>0</v>
      </c>
      <c r="DX58" s="115">
        <f t="shared" si="36"/>
        <v>0</v>
      </c>
      <c r="DY58" s="115">
        <f>ROUND(DV58*DX58,0)</f>
        <v>0</v>
      </c>
      <c r="DZ58" s="115">
        <f>+EA58+EB58</f>
        <v>0</v>
      </c>
      <c r="EA58" s="115">
        <f t="shared" si="971"/>
        <v>0</v>
      </c>
      <c r="EB58" s="173">
        <f t="shared" si="972"/>
        <v>0</v>
      </c>
      <c r="EC58" s="193">
        <f>SUM(DR58,DY58)</f>
        <v>0</v>
      </c>
      <c r="ED58" s="115">
        <f>+EE58+EF58</f>
        <v>0</v>
      </c>
      <c r="EE58" s="115">
        <f>SUM(DT58,EA58)</f>
        <v>0</v>
      </c>
      <c r="EF58" s="188">
        <f>SUM(DU58,EB58)</f>
        <v>0</v>
      </c>
      <c r="EG58" s="128">
        <f t="shared" si="749"/>
        <v>0</v>
      </c>
      <c r="EH58" s="132">
        <f t="shared" si="750"/>
        <v>0</v>
      </c>
      <c r="EI58" s="147">
        <f t="shared" si="751"/>
        <v>0</v>
      </c>
      <c r="EJ58" s="152">
        <f>INT(EI58/2)</f>
        <v>0</v>
      </c>
      <c r="EK58" s="166">
        <f t="shared" si="752"/>
        <v>0</v>
      </c>
      <c r="EL58" s="170">
        <f t="shared" si="753"/>
        <v>0</v>
      </c>
      <c r="EM58" s="166">
        <f t="shared" si="754"/>
        <v>0</v>
      </c>
      <c r="EN58" s="170">
        <f>INT(EM58/2)</f>
        <v>0</v>
      </c>
      <c r="EO58" s="147">
        <f t="shared" si="973"/>
        <v>0</v>
      </c>
      <c r="EP58" s="170">
        <f>INT(EO58/2)</f>
        <v>0</v>
      </c>
      <c r="EQ58" s="166">
        <f t="shared" si="974"/>
        <v>0</v>
      </c>
      <c r="ER58" s="170">
        <f>INT(EQ58/2)</f>
        <v>0</v>
      </c>
      <c r="ES58" s="147">
        <f t="shared" si="975"/>
        <v>0</v>
      </c>
      <c r="ET58" s="152">
        <f>INT(ES58/2)</f>
        <v>0</v>
      </c>
      <c r="EU58" s="166">
        <f t="shared" si="755"/>
        <v>0</v>
      </c>
      <c r="EV58" s="170">
        <f t="shared" si="756"/>
        <v>0</v>
      </c>
      <c r="EW58" s="147">
        <f t="shared" si="976"/>
        <v>0</v>
      </c>
      <c r="EX58" s="152">
        <f>INT(EW58/2)</f>
        <v>0</v>
      </c>
      <c r="EY58" s="166">
        <f t="shared" si="977"/>
        <v>0</v>
      </c>
      <c r="EZ58" s="170">
        <f>INT(EY58/2)</f>
        <v>0</v>
      </c>
      <c r="FA58" s="147">
        <f t="shared" si="978"/>
        <v>0</v>
      </c>
      <c r="FB58" s="170">
        <f>INT(FA58/2)</f>
        <v>0</v>
      </c>
      <c r="FC58" s="147">
        <f t="shared" si="979"/>
        <v>0</v>
      </c>
      <c r="FD58" s="170">
        <f>INT(FC58/2)</f>
        <v>0</v>
      </c>
      <c r="FE58" s="166">
        <f>SUM(EG58,EI58,EK58,EM58,EO58,EQ58,ES58,EU58,EW58,EY58,FA58,FC58)</f>
        <v>0</v>
      </c>
      <c r="FF58" s="170">
        <f>SUM(EH58,EJ58,EL58,EN58,EP58,ER58,ET58,EV58,EX58,EZ58,FB58,FD58)</f>
        <v>0</v>
      </c>
      <c r="FG58" s="147">
        <f t="shared" si="980"/>
        <v>0</v>
      </c>
      <c r="FH58" s="198">
        <f>+FG58</f>
        <v>0</v>
      </c>
      <c r="FI58" s="201"/>
      <c r="FJ58" s="708">
        <f>+FJ56</f>
        <v>0</v>
      </c>
      <c r="FK58" s="38"/>
      <c r="FL58" s="698">
        <f t="shared" si="541"/>
        <v>0</v>
      </c>
      <c r="FM58" s="699">
        <f t="shared" si="542"/>
        <v>0</v>
      </c>
      <c r="FN58" s="700" t="str">
        <f t="shared" si="543"/>
        <v>OK</v>
      </c>
      <c r="FP58" s="698">
        <f t="shared" si="105"/>
        <v>0</v>
      </c>
      <c r="FQ58" s="699">
        <f t="shared" si="106"/>
        <v>0</v>
      </c>
      <c r="FR58" s="700" t="str">
        <f t="shared" si="107"/>
        <v>OK</v>
      </c>
    </row>
    <row r="59" spans="1:174" ht="18" customHeight="1" x14ac:dyDescent="0.2">
      <c r="A59" s="76">
        <f t="shared" si="1028"/>
        <v>0</v>
      </c>
      <c r="B59" s="77">
        <f t="shared" si="1029"/>
        <v>0</v>
      </c>
      <c r="C59" s="236" t="str">
        <f t="shared" si="110"/>
        <v>福島県</v>
      </c>
      <c r="D59" s="47">
        <f t="shared" si="1030"/>
        <v>22</v>
      </c>
      <c r="E59" s="56" t="s">
        <v>245</v>
      </c>
      <c r="F59" s="487"/>
      <c r="G59" s="555">
        <f>+G58</f>
        <v>0</v>
      </c>
      <c r="H59" s="536"/>
      <c r="I59" s="542"/>
      <c r="J59" s="543"/>
      <c r="K59" s="542"/>
      <c r="L59" s="64"/>
      <c r="M59" s="531"/>
      <c r="N59" s="67"/>
      <c r="O59" s="71" t="str">
        <f>IF(L59="","",VLOOKUP(L59,リスト!$Q$3:$R$25,2,0))</f>
        <v/>
      </c>
      <c r="P59" s="95"/>
      <c r="Q59" s="124"/>
      <c r="R59" s="102" t="str">
        <f>IF(L59="","",VLOOKUP(L59,リスト!$X$3:$Y$25,2,0))</f>
        <v/>
      </c>
      <c r="S59" s="163">
        <f t="shared" ref="S59" si="1219">IF(T59&gt;0,1,0)</f>
        <v>0</v>
      </c>
      <c r="T59" s="144"/>
      <c r="U59" s="113">
        <f t="shared" si="945"/>
        <v>0</v>
      </c>
      <c r="V59" s="109"/>
      <c r="W59" s="116">
        <f t="shared" ref="W59" si="1220">+U59+V59</f>
        <v>0</v>
      </c>
      <c r="X59" s="116">
        <f t="shared" ref="X59" si="1221">+Y59+Z59</f>
        <v>0</v>
      </c>
      <c r="Y59" s="138">
        <f t="shared" si="946"/>
        <v>0</v>
      </c>
      <c r="Z59" s="140">
        <f t="shared" si="947"/>
        <v>0</v>
      </c>
      <c r="AA59" s="181" t="s">
        <v>216</v>
      </c>
      <c r="AB59" s="163">
        <f t="shared" ref="AB59" si="1222">IF(AC59&gt;0,1,0)</f>
        <v>0</v>
      </c>
      <c r="AC59" s="144"/>
      <c r="AD59" s="121"/>
      <c r="AE59" s="138">
        <f t="shared" ref="AE59" si="1223">+AF59+AG59</f>
        <v>0</v>
      </c>
      <c r="AF59" s="138">
        <f t="shared" si="948"/>
        <v>0</v>
      </c>
      <c r="AG59" s="140">
        <f t="shared" si="949"/>
        <v>0</v>
      </c>
      <c r="AH59" s="102" t="str">
        <f>IF(AJ59="","",VLOOKUP(L59,リスト!$AA$3:$AB$25,2,0))</f>
        <v/>
      </c>
      <c r="AI59" s="163">
        <f t="shared" ref="AI59" si="1224">IF(AJ59&gt;0,1,0)</f>
        <v>0</v>
      </c>
      <c r="AJ59" s="144"/>
      <c r="AK59" s="157">
        <f t="shared" si="732"/>
        <v>0</v>
      </c>
      <c r="AL59" s="121"/>
      <c r="AM59" s="163">
        <f t="shared" ref="AM59" si="1225">+AK59+AL59</f>
        <v>0</v>
      </c>
      <c r="AN59" s="113">
        <f t="shared" ref="AN59" si="1226">+AO59+AP59</f>
        <v>0</v>
      </c>
      <c r="AO59" s="116">
        <f t="shared" si="950"/>
        <v>0</v>
      </c>
      <c r="AP59" s="174">
        <f t="shared" si="951"/>
        <v>0</v>
      </c>
      <c r="AQ59" s="184" t="s">
        <v>216</v>
      </c>
      <c r="AR59" s="163">
        <f t="shared" ref="AR59" si="1227">IF(AS59&gt;0,1,0)</f>
        <v>0</v>
      </c>
      <c r="AS59" s="144"/>
      <c r="AT59" s="121"/>
      <c r="AU59" s="113">
        <f t="shared" ref="AU59" si="1228">+AV59+AW59</f>
        <v>0</v>
      </c>
      <c r="AV59" s="116">
        <f t="shared" si="952"/>
        <v>0</v>
      </c>
      <c r="AW59" s="177">
        <f t="shared" si="953"/>
        <v>0</v>
      </c>
      <c r="AX59" s="181" t="s">
        <v>216</v>
      </c>
      <c r="AY59" s="163">
        <f t="shared" ref="AY59" si="1229">IF(AZ59&gt;0,1,0)</f>
        <v>0</v>
      </c>
      <c r="AZ59" s="144"/>
      <c r="BA59" s="121"/>
      <c r="BB59" s="113">
        <f t="shared" ref="BB59" si="1230">+BC59+BD59</f>
        <v>0</v>
      </c>
      <c r="BC59" s="116">
        <f t="shared" si="954"/>
        <v>0</v>
      </c>
      <c r="BD59" s="174">
        <f t="shared" si="955"/>
        <v>0</v>
      </c>
      <c r="BE59" s="181" t="s">
        <v>216</v>
      </c>
      <c r="BF59" s="163">
        <f t="shared" ref="BF59" si="1231">IF(BG59&gt;0,1,0)</f>
        <v>0</v>
      </c>
      <c r="BG59" s="144"/>
      <c r="BH59" s="121"/>
      <c r="BI59" s="113">
        <f t="shared" ref="BI59" si="1232">+BJ59+BK59</f>
        <v>0</v>
      </c>
      <c r="BJ59" s="116">
        <f t="shared" si="956"/>
        <v>0</v>
      </c>
      <c r="BK59" s="177">
        <f t="shared" si="957"/>
        <v>0</v>
      </c>
      <c r="BL59" s="181" t="s">
        <v>216</v>
      </c>
      <c r="BM59" s="163">
        <f t="shared" ref="BM59" si="1233">IF(BN59&gt;0,1,0)</f>
        <v>0</v>
      </c>
      <c r="BN59" s="144"/>
      <c r="BO59" s="121"/>
      <c r="BP59" s="113">
        <f t="shared" ref="BP59" si="1234">+BQ59+BR59</f>
        <v>0</v>
      </c>
      <c r="BQ59" s="116">
        <f t="shared" si="958"/>
        <v>0</v>
      </c>
      <c r="BR59" s="177">
        <f t="shared" si="959"/>
        <v>0</v>
      </c>
      <c r="BS59" s="102">
        <f t="shared" si="733"/>
        <v>0</v>
      </c>
      <c r="BT59" s="113">
        <f t="shared" si="734"/>
        <v>0</v>
      </c>
      <c r="BU59" s="113">
        <f t="shared" si="735"/>
        <v>0</v>
      </c>
      <c r="BV59" s="116">
        <f t="shared" si="736"/>
        <v>0</v>
      </c>
      <c r="BW59" s="113">
        <f t="shared" si="737"/>
        <v>0</v>
      </c>
      <c r="BX59" s="189">
        <f t="shared" si="738"/>
        <v>0</v>
      </c>
      <c r="BY59" s="102" t="str">
        <f>IF(CA59="","",VLOOKUP(L59,リスト!$AD$3:$AE$25,2,0))</f>
        <v/>
      </c>
      <c r="BZ59" s="105">
        <f t="shared" ref="BZ59" si="1235">IF(CA59&gt;0,1,0)</f>
        <v>0</v>
      </c>
      <c r="CA59" s="144"/>
      <c r="CB59" s="113">
        <f t="shared" si="960"/>
        <v>0</v>
      </c>
      <c r="CC59" s="121"/>
      <c r="CD59" s="163">
        <f t="shared" ref="CD59" si="1236">+CB59+CC59</f>
        <v>0</v>
      </c>
      <c r="CE59" s="113">
        <f t="shared" ref="CE59" si="1237">+CF59+CG59</f>
        <v>0</v>
      </c>
      <c r="CF59" s="116">
        <f t="shared" si="961"/>
        <v>0</v>
      </c>
      <c r="CG59" s="177">
        <f t="shared" si="962"/>
        <v>0</v>
      </c>
      <c r="CH59" s="181" t="s">
        <v>216</v>
      </c>
      <c r="CI59" s="105">
        <f t="shared" ref="CI59" si="1238">IF(CJ59&gt;0,1,0)</f>
        <v>0</v>
      </c>
      <c r="CJ59" s="144"/>
      <c r="CK59" s="121"/>
      <c r="CL59" s="113">
        <f t="shared" ref="CL59" si="1239">+CM59+CN59</f>
        <v>0</v>
      </c>
      <c r="CM59" s="116">
        <f t="shared" si="963"/>
        <v>0</v>
      </c>
      <c r="CN59" s="174">
        <f t="shared" si="964"/>
        <v>0</v>
      </c>
      <c r="CO59" s="181" t="s">
        <v>216</v>
      </c>
      <c r="CP59" s="105">
        <f t="shared" ref="CP59" si="1240">IF(CQ59&gt;0,1,0)</f>
        <v>0</v>
      </c>
      <c r="CQ59" s="144"/>
      <c r="CR59" s="121"/>
      <c r="CS59" s="113">
        <f t="shared" ref="CS59" si="1241">+CT59+CU59</f>
        <v>0</v>
      </c>
      <c r="CT59" s="116">
        <f t="shared" si="965"/>
        <v>0</v>
      </c>
      <c r="CU59" s="174">
        <f t="shared" si="966"/>
        <v>0</v>
      </c>
      <c r="CV59" s="181" t="s">
        <v>216</v>
      </c>
      <c r="CW59" s="105">
        <f t="shared" ref="CW59" si="1242">IF(CX59&gt;0,1,0)</f>
        <v>0</v>
      </c>
      <c r="CX59" s="144"/>
      <c r="CY59" s="121"/>
      <c r="CZ59" s="113">
        <f t="shared" ref="CZ59" si="1243">+DA59+DB59</f>
        <v>0</v>
      </c>
      <c r="DA59" s="116">
        <f t="shared" si="967"/>
        <v>0</v>
      </c>
      <c r="DB59" s="174">
        <f t="shared" si="968"/>
        <v>0</v>
      </c>
      <c r="DC59" s="181" t="s">
        <v>216</v>
      </c>
      <c r="DD59" s="105">
        <f t="shared" ref="DD59" si="1244">IF(DE59&gt;0,1,0)</f>
        <v>0</v>
      </c>
      <c r="DE59" s="144"/>
      <c r="DF59" s="121"/>
      <c r="DG59" s="113">
        <f t="shared" ref="DG59" si="1245">+DH59+DI59</f>
        <v>0</v>
      </c>
      <c r="DH59" s="116">
        <f t="shared" si="969"/>
        <v>0</v>
      </c>
      <c r="DI59" s="177">
        <f t="shared" si="970"/>
        <v>0</v>
      </c>
      <c r="DJ59" s="102">
        <f t="shared" si="739"/>
        <v>0</v>
      </c>
      <c r="DK59" s="116">
        <f t="shared" si="740"/>
        <v>0</v>
      </c>
      <c r="DL59" s="116">
        <f t="shared" si="741"/>
        <v>0</v>
      </c>
      <c r="DM59" s="116">
        <f t="shared" ref="DM59" si="1246">+DN59+DO59</f>
        <v>0</v>
      </c>
      <c r="DN59" s="116">
        <f t="shared" si="742"/>
        <v>0</v>
      </c>
      <c r="DO59" s="177">
        <f t="shared" si="743"/>
        <v>0</v>
      </c>
      <c r="DP59" s="194">
        <f t="shared" si="744"/>
        <v>0</v>
      </c>
      <c r="DQ59" s="177">
        <f t="shared" si="745"/>
        <v>0</v>
      </c>
      <c r="DR59" s="116">
        <f t="shared" si="83"/>
        <v>0</v>
      </c>
      <c r="DS59" s="116">
        <f t="shared" ref="DS59" si="1247">+DT59+DU59</f>
        <v>0</v>
      </c>
      <c r="DT59" s="113">
        <f t="shared" si="746"/>
        <v>0</v>
      </c>
      <c r="DU59" s="189">
        <f t="shared" si="747"/>
        <v>0</v>
      </c>
      <c r="DV59" s="102">
        <f t="shared" si="748"/>
        <v>0</v>
      </c>
      <c r="DW59" s="116">
        <f t="shared" si="35"/>
        <v>0</v>
      </c>
      <c r="DX59" s="116">
        <f t="shared" si="36"/>
        <v>0</v>
      </c>
      <c r="DY59" s="116">
        <f t="shared" ref="DY59" si="1248">ROUND(DV59*DX59,0)</f>
        <v>0</v>
      </c>
      <c r="DZ59" s="116">
        <f t="shared" ref="DZ59" si="1249">+EA59+EB59</f>
        <v>0</v>
      </c>
      <c r="EA59" s="116">
        <f t="shared" si="971"/>
        <v>0</v>
      </c>
      <c r="EB59" s="174">
        <f t="shared" si="972"/>
        <v>0</v>
      </c>
      <c r="EC59" s="194">
        <f t="shared" ref="EC59" si="1250">SUM(DR59,DY59)</f>
        <v>0</v>
      </c>
      <c r="ED59" s="116">
        <f t="shared" ref="ED59" si="1251">+EE59+EF59</f>
        <v>0</v>
      </c>
      <c r="EE59" s="116">
        <f t="shared" ref="EE59" si="1252">SUM(DT59,EA59)</f>
        <v>0</v>
      </c>
      <c r="EF59" s="189">
        <f t="shared" ref="EF59" si="1253">SUM(DU59,EB59)</f>
        <v>0</v>
      </c>
      <c r="EG59" s="129">
        <f t="shared" si="749"/>
        <v>0</v>
      </c>
      <c r="EH59" s="133">
        <f t="shared" si="750"/>
        <v>0</v>
      </c>
      <c r="EI59" s="148">
        <f t="shared" si="751"/>
        <v>0</v>
      </c>
      <c r="EJ59" s="153">
        <f t="shared" ref="EJ59" si="1254">INT(EI59/2)</f>
        <v>0</v>
      </c>
      <c r="EK59" s="167">
        <f t="shared" si="752"/>
        <v>0</v>
      </c>
      <c r="EL59" s="171">
        <f t="shared" si="753"/>
        <v>0</v>
      </c>
      <c r="EM59" s="167">
        <f t="shared" si="754"/>
        <v>0</v>
      </c>
      <c r="EN59" s="171">
        <f t="shared" ref="EN59" si="1255">INT(EM59/2)</f>
        <v>0</v>
      </c>
      <c r="EO59" s="148">
        <f t="shared" si="973"/>
        <v>0</v>
      </c>
      <c r="EP59" s="153">
        <f t="shared" ref="EP59" si="1256">INT(EO59/2)</f>
        <v>0</v>
      </c>
      <c r="EQ59" s="167">
        <f t="shared" si="974"/>
        <v>0</v>
      </c>
      <c r="ER59" s="171">
        <f t="shared" ref="ER59" si="1257">INT(EQ59/2)</f>
        <v>0</v>
      </c>
      <c r="ES59" s="148">
        <f t="shared" si="975"/>
        <v>0</v>
      </c>
      <c r="ET59" s="153">
        <f t="shared" ref="ET59" si="1258">INT(ES59/2)</f>
        <v>0</v>
      </c>
      <c r="EU59" s="167">
        <f t="shared" si="755"/>
        <v>0</v>
      </c>
      <c r="EV59" s="171">
        <f t="shared" si="756"/>
        <v>0</v>
      </c>
      <c r="EW59" s="148">
        <f t="shared" si="976"/>
        <v>0</v>
      </c>
      <c r="EX59" s="153">
        <f t="shared" ref="EX59" si="1259">INT(EW59/2)</f>
        <v>0</v>
      </c>
      <c r="EY59" s="167">
        <f t="shared" si="977"/>
        <v>0</v>
      </c>
      <c r="EZ59" s="171">
        <f t="shared" ref="EZ59" si="1260">INT(EY59/2)</f>
        <v>0</v>
      </c>
      <c r="FA59" s="148">
        <f t="shared" si="978"/>
        <v>0</v>
      </c>
      <c r="FB59" s="171">
        <f t="shared" ref="FB59" si="1261">INT(FA59/2)</f>
        <v>0</v>
      </c>
      <c r="FC59" s="148">
        <f t="shared" si="979"/>
        <v>0</v>
      </c>
      <c r="FD59" s="171">
        <f t="shared" ref="FD59" si="1262">INT(FC59/2)</f>
        <v>0</v>
      </c>
      <c r="FE59" s="167">
        <f t="shared" ref="FE59" si="1263">SUM(EG59,EI59,EK59,EM59,EO59,EQ59,ES59,EU59,EW59,EY59,FA59,FC59)</f>
        <v>0</v>
      </c>
      <c r="FF59" s="171">
        <f t="shared" ref="FF59" si="1264">SUM(EH59,EJ59,EL59,EN59,EP59,ER59,ET59,EV59,EX59,EZ59,FB59,FD59)</f>
        <v>0</v>
      </c>
      <c r="FG59" s="148">
        <f t="shared" si="980"/>
        <v>0</v>
      </c>
      <c r="FH59" s="199">
        <f t="shared" ref="FH59" si="1265">+FG59</f>
        <v>0</v>
      </c>
      <c r="FI59" s="95"/>
      <c r="FJ59" s="708">
        <f>+FJ58</f>
        <v>0</v>
      </c>
      <c r="FK59" s="38"/>
      <c r="FL59" s="692">
        <f t="shared" si="541"/>
        <v>0</v>
      </c>
      <c r="FM59" s="693">
        <f t="shared" si="542"/>
        <v>0</v>
      </c>
      <c r="FN59" s="694" t="str">
        <f t="shared" si="543"/>
        <v>OK</v>
      </c>
      <c r="FP59" s="692">
        <f t="shared" si="105"/>
        <v>0</v>
      </c>
      <c r="FQ59" s="693">
        <f t="shared" si="106"/>
        <v>0</v>
      </c>
      <c r="FR59" s="694" t="str">
        <f t="shared" si="107"/>
        <v>OK</v>
      </c>
    </row>
    <row r="60" spans="1:174" ht="18" customHeight="1" x14ac:dyDescent="0.2">
      <c r="A60" s="74">
        <f t="shared" si="1028"/>
        <v>0</v>
      </c>
      <c r="B60" s="75">
        <f t="shared" si="1029"/>
        <v>0</v>
      </c>
      <c r="C60" s="235" t="str">
        <f t="shared" si="110"/>
        <v>福島県</v>
      </c>
      <c r="D60" s="58">
        <f t="shared" si="1030"/>
        <v>23</v>
      </c>
      <c r="E60" s="49" t="s">
        <v>244</v>
      </c>
      <c r="F60" s="486">
        <f>IF(F61=" "," ",+F61)</f>
        <v>0</v>
      </c>
      <c r="G60" s="554"/>
      <c r="H60" s="537"/>
      <c r="I60" s="544"/>
      <c r="J60" s="545"/>
      <c r="K60" s="544"/>
      <c r="L60" s="229"/>
      <c r="M60" s="532"/>
      <c r="N60" s="66"/>
      <c r="O60" s="70" t="str">
        <f>IF(L60="","",VLOOKUP(L60,リスト!$Q$3:$R$25,2,0))</f>
        <v/>
      </c>
      <c r="P60" s="202"/>
      <c r="Q60" s="125"/>
      <c r="R60" s="154" t="str">
        <f>IF(L60="","",VLOOKUP(L60,リスト!$X$3:$Y$25,2,0))</f>
        <v/>
      </c>
      <c r="S60" s="162">
        <f>IF(T60&gt;0,1,0)</f>
        <v>0</v>
      </c>
      <c r="T60" s="143"/>
      <c r="U60" s="112">
        <f t="shared" si="945"/>
        <v>0</v>
      </c>
      <c r="V60" s="108"/>
      <c r="W60" s="115">
        <f>+U60+V60</f>
        <v>0</v>
      </c>
      <c r="X60" s="115">
        <f>+Y60+Z60</f>
        <v>0</v>
      </c>
      <c r="Y60" s="137">
        <f t="shared" si="946"/>
        <v>0</v>
      </c>
      <c r="Z60" s="139">
        <f t="shared" si="947"/>
        <v>0</v>
      </c>
      <c r="AA60" s="180" t="s">
        <v>216</v>
      </c>
      <c r="AB60" s="162">
        <f>IF(AC60&gt;0,1,0)</f>
        <v>0</v>
      </c>
      <c r="AC60" s="143"/>
      <c r="AD60" s="120"/>
      <c r="AE60" s="137">
        <f>+AF60+AG60</f>
        <v>0</v>
      </c>
      <c r="AF60" s="137">
        <f t="shared" si="948"/>
        <v>0</v>
      </c>
      <c r="AG60" s="139">
        <f t="shared" si="949"/>
        <v>0</v>
      </c>
      <c r="AH60" s="101" t="str">
        <f>IF(AJ60="","",VLOOKUP(L60,リスト!$AA$3:$AB$25,2,0))</f>
        <v/>
      </c>
      <c r="AI60" s="162">
        <f>IF(AJ60&gt;0,1,0)</f>
        <v>0</v>
      </c>
      <c r="AJ60" s="143"/>
      <c r="AK60" s="156">
        <f t="shared" si="732"/>
        <v>0</v>
      </c>
      <c r="AL60" s="120"/>
      <c r="AM60" s="162">
        <f>+AK60+AL60</f>
        <v>0</v>
      </c>
      <c r="AN60" s="112">
        <f>+AO60+AP60</f>
        <v>0</v>
      </c>
      <c r="AO60" s="115">
        <f t="shared" si="950"/>
        <v>0</v>
      </c>
      <c r="AP60" s="173">
        <f t="shared" si="951"/>
        <v>0</v>
      </c>
      <c r="AQ60" s="183" t="s">
        <v>216</v>
      </c>
      <c r="AR60" s="162">
        <f>IF(AS60&gt;0,1,0)</f>
        <v>0</v>
      </c>
      <c r="AS60" s="143"/>
      <c r="AT60" s="120"/>
      <c r="AU60" s="112">
        <f>+AV60+AW60</f>
        <v>0</v>
      </c>
      <c r="AV60" s="115">
        <f t="shared" si="952"/>
        <v>0</v>
      </c>
      <c r="AW60" s="176">
        <f t="shared" si="953"/>
        <v>0</v>
      </c>
      <c r="AX60" s="180" t="s">
        <v>216</v>
      </c>
      <c r="AY60" s="162">
        <f>IF(AZ60&gt;0,1,0)</f>
        <v>0</v>
      </c>
      <c r="AZ60" s="143"/>
      <c r="BA60" s="120"/>
      <c r="BB60" s="112">
        <f>+BC60+BD60</f>
        <v>0</v>
      </c>
      <c r="BC60" s="115">
        <f t="shared" si="954"/>
        <v>0</v>
      </c>
      <c r="BD60" s="173">
        <f t="shared" si="955"/>
        <v>0</v>
      </c>
      <c r="BE60" s="180" t="s">
        <v>216</v>
      </c>
      <c r="BF60" s="162">
        <f>IF(BG60&gt;0,1,0)</f>
        <v>0</v>
      </c>
      <c r="BG60" s="143"/>
      <c r="BH60" s="120"/>
      <c r="BI60" s="112">
        <f>+BJ60+BK60</f>
        <v>0</v>
      </c>
      <c r="BJ60" s="115">
        <f t="shared" si="956"/>
        <v>0</v>
      </c>
      <c r="BK60" s="176">
        <f t="shared" si="957"/>
        <v>0</v>
      </c>
      <c r="BL60" s="180" t="s">
        <v>216</v>
      </c>
      <c r="BM60" s="162">
        <f>IF(BN60&gt;0,1,0)</f>
        <v>0</v>
      </c>
      <c r="BN60" s="143"/>
      <c r="BO60" s="120"/>
      <c r="BP60" s="112">
        <f>+BQ60+BR60</f>
        <v>0</v>
      </c>
      <c r="BQ60" s="115">
        <f t="shared" si="958"/>
        <v>0</v>
      </c>
      <c r="BR60" s="176">
        <f t="shared" si="959"/>
        <v>0</v>
      </c>
      <c r="BS60" s="101">
        <f t="shared" si="733"/>
        <v>0</v>
      </c>
      <c r="BT60" s="112">
        <f t="shared" si="734"/>
        <v>0</v>
      </c>
      <c r="BU60" s="112">
        <f t="shared" si="735"/>
        <v>0</v>
      </c>
      <c r="BV60" s="115">
        <f t="shared" si="736"/>
        <v>0</v>
      </c>
      <c r="BW60" s="112">
        <f t="shared" si="737"/>
        <v>0</v>
      </c>
      <c r="BX60" s="188">
        <f t="shared" si="738"/>
        <v>0</v>
      </c>
      <c r="BY60" s="101" t="str">
        <f>IF(CA60="","",VLOOKUP(L60,リスト!$AD$3:$AE$25,2,0))</f>
        <v/>
      </c>
      <c r="BZ60" s="192">
        <f>IF(CA60&gt;0,1,0)</f>
        <v>0</v>
      </c>
      <c r="CA60" s="143"/>
      <c r="CB60" s="112">
        <f t="shared" si="960"/>
        <v>0</v>
      </c>
      <c r="CC60" s="120"/>
      <c r="CD60" s="162">
        <f>+CB60+CC60</f>
        <v>0</v>
      </c>
      <c r="CE60" s="112">
        <f>+CF60+CG60</f>
        <v>0</v>
      </c>
      <c r="CF60" s="115">
        <f t="shared" si="961"/>
        <v>0</v>
      </c>
      <c r="CG60" s="173">
        <f t="shared" si="962"/>
        <v>0</v>
      </c>
      <c r="CH60" s="180" t="s">
        <v>216</v>
      </c>
      <c r="CI60" s="192">
        <f>IF(CJ60&gt;0,1,0)</f>
        <v>0</v>
      </c>
      <c r="CJ60" s="143"/>
      <c r="CK60" s="120"/>
      <c r="CL60" s="112">
        <f>+CM60+CN60</f>
        <v>0</v>
      </c>
      <c r="CM60" s="115">
        <f t="shared" si="963"/>
        <v>0</v>
      </c>
      <c r="CN60" s="173">
        <f t="shared" si="964"/>
        <v>0</v>
      </c>
      <c r="CO60" s="180" t="s">
        <v>216</v>
      </c>
      <c r="CP60" s="192">
        <f>IF(CQ60&gt;0,1,0)</f>
        <v>0</v>
      </c>
      <c r="CQ60" s="143"/>
      <c r="CR60" s="120"/>
      <c r="CS60" s="112">
        <f>+CT60+CU60</f>
        <v>0</v>
      </c>
      <c r="CT60" s="115">
        <f t="shared" si="965"/>
        <v>0</v>
      </c>
      <c r="CU60" s="173">
        <f t="shared" si="966"/>
        <v>0</v>
      </c>
      <c r="CV60" s="180" t="s">
        <v>216</v>
      </c>
      <c r="CW60" s="192">
        <f>IF(CX60&gt;0,1,0)</f>
        <v>0</v>
      </c>
      <c r="CX60" s="143"/>
      <c r="CY60" s="120"/>
      <c r="CZ60" s="112">
        <f>+DA60+DB60</f>
        <v>0</v>
      </c>
      <c r="DA60" s="115">
        <f t="shared" si="967"/>
        <v>0</v>
      </c>
      <c r="DB60" s="173">
        <f t="shared" si="968"/>
        <v>0</v>
      </c>
      <c r="DC60" s="180" t="s">
        <v>216</v>
      </c>
      <c r="DD60" s="192">
        <f>IF(DE60&gt;0,1,0)</f>
        <v>0</v>
      </c>
      <c r="DE60" s="143"/>
      <c r="DF60" s="120"/>
      <c r="DG60" s="112">
        <f>+DH60+DI60</f>
        <v>0</v>
      </c>
      <c r="DH60" s="115">
        <f t="shared" si="969"/>
        <v>0</v>
      </c>
      <c r="DI60" s="176">
        <f t="shared" si="970"/>
        <v>0</v>
      </c>
      <c r="DJ60" s="101">
        <f t="shared" si="739"/>
        <v>0</v>
      </c>
      <c r="DK60" s="115">
        <f t="shared" si="740"/>
        <v>0</v>
      </c>
      <c r="DL60" s="115">
        <f t="shared" si="741"/>
        <v>0</v>
      </c>
      <c r="DM60" s="115">
        <f>+DN60+DO60</f>
        <v>0</v>
      </c>
      <c r="DN60" s="115">
        <f t="shared" si="742"/>
        <v>0</v>
      </c>
      <c r="DO60" s="176">
        <f t="shared" si="743"/>
        <v>0</v>
      </c>
      <c r="DP60" s="193">
        <f t="shared" si="744"/>
        <v>0</v>
      </c>
      <c r="DQ60" s="176">
        <f t="shared" si="745"/>
        <v>0</v>
      </c>
      <c r="DR60" s="115">
        <f t="shared" si="83"/>
        <v>0</v>
      </c>
      <c r="DS60" s="115">
        <f>+DT60+DU60</f>
        <v>0</v>
      </c>
      <c r="DT60" s="112">
        <f t="shared" si="746"/>
        <v>0</v>
      </c>
      <c r="DU60" s="188">
        <f t="shared" si="747"/>
        <v>0</v>
      </c>
      <c r="DV60" s="101">
        <f t="shared" si="748"/>
        <v>0</v>
      </c>
      <c r="DW60" s="115">
        <f t="shared" si="35"/>
        <v>0</v>
      </c>
      <c r="DX60" s="115">
        <f t="shared" si="36"/>
        <v>0</v>
      </c>
      <c r="DY60" s="115">
        <f>ROUND(DV60*DX60,0)</f>
        <v>0</v>
      </c>
      <c r="DZ60" s="115">
        <f>+EA60+EB60</f>
        <v>0</v>
      </c>
      <c r="EA60" s="115">
        <f t="shared" si="971"/>
        <v>0</v>
      </c>
      <c r="EB60" s="173">
        <f t="shared" si="972"/>
        <v>0</v>
      </c>
      <c r="EC60" s="193">
        <f>SUM(DR60,DY60)</f>
        <v>0</v>
      </c>
      <c r="ED60" s="115">
        <f>+EE60+EF60</f>
        <v>0</v>
      </c>
      <c r="EE60" s="115">
        <f>SUM(DT60,EA60)</f>
        <v>0</v>
      </c>
      <c r="EF60" s="188">
        <f>SUM(DU60,EB60)</f>
        <v>0</v>
      </c>
      <c r="EG60" s="128">
        <f t="shared" si="749"/>
        <v>0</v>
      </c>
      <c r="EH60" s="132">
        <f t="shared" si="750"/>
        <v>0</v>
      </c>
      <c r="EI60" s="147">
        <f t="shared" si="751"/>
        <v>0</v>
      </c>
      <c r="EJ60" s="152">
        <f>INT(EI60/2)</f>
        <v>0</v>
      </c>
      <c r="EK60" s="166">
        <f t="shared" si="752"/>
        <v>0</v>
      </c>
      <c r="EL60" s="170">
        <f t="shared" si="753"/>
        <v>0</v>
      </c>
      <c r="EM60" s="166">
        <f t="shared" si="754"/>
        <v>0</v>
      </c>
      <c r="EN60" s="170">
        <f>INT(EM60/2)</f>
        <v>0</v>
      </c>
      <c r="EO60" s="147">
        <f t="shared" si="973"/>
        <v>0</v>
      </c>
      <c r="EP60" s="170">
        <f>INT(EO60/2)</f>
        <v>0</v>
      </c>
      <c r="EQ60" s="166">
        <f t="shared" si="974"/>
        <v>0</v>
      </c>
      <c r="ER60" s="170">
        <f>INT(EQ60/2)</f>
        <v>0</v>
      </c>
      <c r="ES60" s="147">
        <f t="shared" si="975"/>
        <v>0</v>
      </c>
      <c r="ET60" s="152">
        <f>INT(ES60/2)</f>
        <v>0</v>
      </c>
      <c r="EU60" s="166">
        <f t="shared" si="755"/>
        <v>0</v>
      </c>
      <c r="EV60" s="170">
        <f t="shared" si="756"/>
        <v>0</v>
      </c>
      <c r="EW60" s="147">
        <f t="shared" si="976"/>
        <v>0</v>
      </c>
      <c r="EX60" s="152">
        <f>INT(EW60/2)</f>
        <v>0</v>
      </c>
      <c r="EY60" s="166">
        <f t="shared" si="977"/>
        <v>0</v>
      </c>
      <c r="EZ60" s="170">
        <f>INT(EY60/2)</f>
        <v>0</v>
      </c>
      <c r="FA60" s="147">
        <f t="shared" si="978"/>
        <v>0</v>
      </c>
      <c r="FB60" s="170">
        <f>INT(FA60/2)</f>
        <v>0</v>
      </c>
      <c r="FC60" s="147">
        <f t="shared" si="979"/>
        <v>0</v>
      </c>
      <c r="FD60" s="170">
        <f>INT(FC60/2)</f>
        <v>0</v>
      </c>
      <c r="FE60" s="166">
        <f>SUM(EG60,EI60,EK60,EM60,EO60,EQ60,ES60,EU60,EW60,EY60,FA60,FC60)</f>
        <v>0</v>
      </c>
      <c r="FF60" s="170">
        <f>SUM(EH60,EJ60,EL60,EN60,EP60,ER60,ET60,EV60,EX60,EZ60,FB60,FD60)</f>
        <v>0</v>
      </c>
      <c r="FG60" s="147">
        <f t="shared" si="980"/>
        <v>0</v>
      </c>
      <c r="FH60" s="198">
        <f>+FG60</f>
        <v>0</v>
      </c>
      <c r="FI60" s="201"/>
      <c r="FJ60" s="708">
        <f>+FJ58</f>
        <v>0</v>
      </c>
      <c r="FK60" s="38"/>
      <c r="FL60" s="698">
        <f t="shared" ref="FL60:FL123" si="1266">IF(T60&gt;0,ROUND(O60/1000,5),0)</f>
        <v>0</v>
      </c>
      <c r="FM60" s="699">
        <f t="shared" ref="FM60:FM123" si="1267">IF(T60&gt;0,ROUND(N60/T60,5),0)</f>
        <v>0</v>
      </c>
      <c r="FN60" s="700" t="str">
        <f t="shared" ref="FN60:FN123" si="1268">IF(FM60&gt;=FL60,"OK","下限本数を下回っています")</f>
        <v>OK</v>
      </c>
      <c r="FP60" s="698">
        <f t="shared" si="105"/>
        <v>0</v>
      </c>
      <c r="FQ60" s="699">
        <f t="shared" si="106"/>
        <v>0</v>
      </c>
      <c r="FR60" s="700" t="str">
        <f t="shared" si="107"/>
        <v>OK</v>
      </c>
    </row>
    <row r="61" spans="1:174" ht="18" customHeight="1" x14ac:dyDescent="0.2">
      <c r="A61" s="76">
        <f t="shared" si="1028"/>
        <v>0</v>
      </c>
      <c r="B61" s="77">
        <f t="shared" si="1029"/>
        <v>0</v>
      </c>
      <c r="C61" s="236" t="str">
        <f t="shared" si="110"/>
        <v>福島県</v>
      </c>
      <c r="D61" s="47">
        <f t="shared" si="1030"/>
        <v>23</v>
      </c>
      <c r="E61" s="56" t="s">
        <v>245</v>
      </c>
      <c r="F61" s="487"/>
      <c r="G61" s="555">
        <f>+G60</f>
        <v>0</v>
      </c>
      <c r="H61" s="536"/>
      <c r="I61" s="542"/>
      <c r="J61" s="543"/>
      <c r="K61" s="542"/>
      <c r="L61" s="64"/>
      <c r="M61" s="531"/>
      <c r="N61" s="67"/>
      <c r="O61" s="71" t="str">
        <f>IF(L61="","",VLOOKUP(L61,リスト!$Q$3:$R$25,2,0))</f>
        <v/>
      </c>
      <c r="P61" s="95"/>
      <c r="Q61" s="126"/>
      <c r="R61" s="102" t="str">
        <f>IF(L61="","",VLOOKUP(L61,リスト!$X$3:$Y$25,2,0))</f>
        <v/>
      </c>
      <c r="S61" s="163">
        <f t="shared" ref="S61" si="1269">IF(T61&gt;0,1,0)</f>
        <v>0</v>
      </c>
      <c r="T61" s="144"/>
      <c r="U61" s="113">
        <f t="shared" si="945"/>
        <v>0</v>
      </c>
      <c r="V61" s="109"/>
      <c r="W61" s="116">
        <f t="shared" ref="W61" si="1270">+U61+V61</f>
        <v>0</v>
      </c>
      <c r="X61" s="116">
        <f t="shared" ref="X61" si="1271">+Y61+Z61</f>
        <v>0</v>
      </c>
      <c r="Y61" s="138">
        <f t="shared" si="946"/>
        <v>0</v>
      </c>
      <c r="Z61" s="140">
        <f t="shared" si="947"/>
        <v>0</v>
      </c>
      <c r="AA61" s="181" t="s">
        <v>216</v>
      </c>
      <c r="AB61" s="163">
        <f t="shared" ref="AB61" si="1272">IF(AC61&gt;0,1,0)</f>
        <v>0</v>
      </c>
      <c r="AC61" s="144"/>
      <c r="AD61" s="121"/>
      <c r="AE61" s="138">
        <f t="shared" ref="AE61" si="1273">+AF61+AG61</f>
        <v>0</v>
      </c>
      <c r="AF61" s="138">
        <f t="shared" si="948"/>
        <v>0</v>
      </c>
      <c r="AG61" s="140">
        <f t="shared" si="949"/>
        <v>0</v>
      </c>
      <c r="AH61" s="102" t="str">
        <f>IF(AJ61="","",VLOOKUP(L61,リスト!$AA$3:$AB$25,2,0))</f>
        <v/>
      </c>
      <c r="AI61" s="163">
        <f t="shared" ref="AI61" si="1274">IF(AJ61&gt;0,1,0)</f>
        <v>0</v>
      </c>
      <c r="AJ61" s="144"/>
      <c r="AK61" s="157">
        <f t="shared" si="732"/>
        <v>0</v>
      </c>
      <c r="AL61" s="121"/>
      <c r="AM61" s="163">
        <f t="shared" ref="AM61" si="1275">+AK61+AL61</f>
        <v>0</v>
      </c>
      <c r="AN61" s="113">
        <f t="shared" ref="AN61" si="1276">+AO61+AP61</f>
        <v>0</v>
      </c>
      <c r="AO61" s="116">
        <f t="shared" si="950"/>
        <v>0</v>
      </c>
      <c r="AP61" s="174">
        <f t="shared" si="951"/>
        <v>0</v>
      </c>
      <c r="AQ61" s="184" t="s">
        <v>216</v>
      </c>
      <c r="AR61" s="163">
        <f t="shared" ref="AR61" si="1277">IF(AS61&gt;0,1,0)</f>
        <v>0</v>
      </c>
      <c r="AS61" s="144"/>
      <c r="AT61" s="121"/>
      <c r="AU61" s="113">
        <f t="shared" ref="AU61" si="1278">+AV61+AW61</f>
        <v>0</v>
      </c>
      <c r="AV61" s="116">
        <f t="shared" si="952"/>
        <v>0</v>
      </c>
      <c r="AW61" s="177">
        <f t="shared" si="953"/>
        <v>0</v>
      </c>
      <c r="AX61" s="181" t="s">
        <v>216</v>
      </c>
      <c r="AY61" s="163">
        <f t="shared" ref="AY61" si="1279">IF(AZ61&gt;0,1,0)</f>
        <v>0</v>
      </c>
      <c r="AZ61" s="144"/>
      <c r="BA61" s="121"/>
      <c r="BB61" s="113">
        <f t="shared" ref="BB61" si="1280">+BC61+BD61</f>
        <v>0</v>
      </c>
      <c r="BC61" s="116">
        <f t="shared" si="954"/>
        <v>0</v>
      </c>
      <c r="BD61" s="174">
        <f t="shared" si="955"/>
        <v>0</v>
      </c>
      <c r="BE61" s="181" t="s">
        <v>216</v>
      </c>
      <c r="BF61" s="163">
        <f t="shared" ref="BF61" si="1281">IF(BG61&gt;0,1,0)</f>
        <v>0</v>
      </c>
      <c r="BG61" s="144"/>
      <c r="BH61" s="121"/>
      <c r="BI61" s="113">
        <f t="shared" ref="BI61" si="1282">+BJ61+BK61</f>
        <v>0</v>
      </c>
      <c r="BJ61" s="116">
        <f t="shared" si="956"/>
        <v>0</v>
      </c>
      <c r="BK61" s="177">
        <f t="shared" si="957"/>
        <v>0</v>
      </c>
      <c r="BL61" s="181" t="s">
        <v>216</v>
      </c>
      <c r="BM61" s="163">
        <f t="shared" ref="BM61" si="1283">IF(BN61&gt;0,1,0)</f>
        <v>0</v>
      </c>
      <c r="BN61" s="144"/>
      <c r="BO61" s="121"/>
      <c r="BP61" s="113">
        <f t="shared" ref="BP61" si="1284">+BQ61+BR61</f>
        <v>0</v>
      </c>
      <c r="BQ61" s="116">
        <f t="shared" si="958"/>
        <v>0</v>
      </c>
      <c r="BR61" s="177">
        <f t="shared" si="959"/>
        <v>0</v>
      </c>
      <c r="BS61" s="102">
        <f t="shared" si="733"/>
        <v>0</v>
      </c>
      <c r="BT61" s="113">
        <f t="shared" si="734"/>
        <v>0</v>
      </c>
      <c r="BU61" s="113">
        <f t="shared" si="735"/>
        <v>0</v>
      </c>
      <c r="BV61" s="116">
        <f t="shared" si="736"/>
        <v>0</v>
      </c>
      <c r="BW61" s="113">
        <f t="shared" si="737"/>
        <v>0</v>
      </c>
      <c r="BX61" s="189">
        <f t="shared" si="738"/>
        <v>0</v>
      </c>
      <c r="BY61" s="102" t="str">
        <f>IF(CA61="","",VLOOKUP(L61,リスト!$AD$3:$AE$25,2,0))</f>
        <v/>
      </c>
      <c r="BZ61" s="105">
        <f t="shared" ref="BZ61" si="1285">IF(CA61&gt;0,1,0)</f>
        <v>0</v>
      </c>
      <c r="CA61" s="144"/>
      <c r="CB61" s="113">
        <f t="shared" si="960"/>
        <v>0</v>
      </c>
      <c r="CC61" s="121"/>
      <c r="CD61" s="163">
        <f t="shared" ref="CD61" si="1286">+CB61+CC61</f>
        <v>0</v>
      </c>
      <c r="CE61" s="113">
        <f t="shared" ref="CE61" si="1287">+CF61+CG61</f>
        <v>0</v>
      </c>
      <c r="CF61" s="116">
        <f t="shared" si="961"/>
        <v>0</v>
      </c>
      <c r="CG61" s="177">
        <f t="shared" si="962"/>
        <v>0</v>
      </c>
      <c r="CH61" s="181" t="s">
        <v>216</v>
      </c>
      <c r="CI61" s="105">
        <f t="shared" ref="CI61" si="1288">IF(CJ61&gt;0,1,0)</f>
        <v>0</v>
      </c>
      <c r="CJ61" s="144"/>
      <c r="CK61" s="121"/>
      <c r="CL61" s="113">
        <f t="shared" ref="CL61" si="1289">+CM61+CN61</f>
        <v>0</v>
      </c>
      <c r="CM61" s="116">
        <f t="shared" si="963"/>
        <v>0</v>
      </c>
      <c r="CN61" s="174">
        <f t="shared" si="964"/>
        <v>0</v>
      </c>
      <c r="CO61" s="181" t="s">
        <v>216</v>
      </c>
      <c r="CP61" s="105">
        <f t="shared" ref="CP61" si="1290">IF(CQ61&gt;0,1,0)</f>
        <v>0</v>
      </c>
      <c r="CQ61" s="144"/>
      <c r="CR61" s="121"/>
      <c r="CS61" s="113">
        <f t="shared" ref="CS61" si="1291">+CT61+CU61</f>
        <v>0</v>
      </c>
      <c r="CT61" s="116">
        <f t="shared" si="965"/>
        <v>0</v>
      </c>
      <c r="CU61" s="174">
        <f t="shared" si="966"/>
        <v>0</v>
      </c>
      <c r="CV61" s="181" t="s">
        <v>216</v>
      </c>
      <c r="CW61" s="105">
        <f t="shared" ref="CW61" si="1292">IF(CX61&gt;0,1,0)</f>
        <v>0</v>
      </c>
      <c r="CX61" s="144"/>
      <c r="CY61" s="121"/>
      <c r="CZ61" s="113">
        <f t="shared" ref="CZ61" si="1293">+DA61+DB61</f>
        <v>0</v>
      </c>
      <c r="DA61" s="116">
        <f t="shared" si="967"/>
        <v>0</v>
      </c>
      <c r="DB61" s="174">
        <f t="shared" si="968"/>
        <v>0</v>
      </c>
      <c r="DC61" s="181" t="s">
        <v>216</v>
      </c>
      <c r="DD61" s="105">
        <f t="shared" ref="DD61" si="1294">IF(DE61&gt;0,1,0)</f>
        <v>0</v>
      </c>
      <c r="DE61" s="144"/>
      <c r="DF61" s="121"/>
      <c r="DG61" s="113">
        <f t="shared" ref="DG61" si="1295">+DH61+DI61</f>
        <v>0</v>
      </c>
      <c r="DH61" s="116">
        <f t="shared" si="969"/>
        <v>0</v>
      </c>
      <c r="DI61" s="177">
        <f t="shared" si="970"/>
        <v>0</v>
      </c>
      <c r="DJ61" s="102">
        <f t="shared" si="739"/>
        <v>0</v>
      </c>
      <c r="DK61" s="116">
        <f t="shared" si="740"/>
        <v>0</v>
      </c>
      <c r="DL61" s="116">
        <f t="shared" si="741"/>
        <v>0</v>
      </c>
      <c r="DM61" s="116">
        <f t="shared" ref="DM61" si="1296">+DN61+DO61</f>
        <v>0</v>
      </c>
      <c r="DN61" s="116">
        <f t="shared" si="742"/>
        <v>0</v>
      </c>
      <c r="DO61" s="177">
        <f t="shared" si="743"/>
        <v>0</v>
      </c>
      <c r="DP61" s="194">
        <f t="shared" si="744"/>
        <v>0</v>
      </c>
      <c r="DQ61" s="177">
        <f t="shared" si="745"/>
        <v>0</v>
      </c>
      <c r="DR61" s="116">
        <f t="shared" si="83"/>
        <v>0</v>
      </c>
      <c r="DS61" s="116">
        <f t="shared" ref="DS61" si="1297">+DT61+DU61</f>
        <v>0</v>
      </c>
      <c r="DT61" s="113">
        <f t="shared" si="746"/>
        <v>0</v>
      </c>
      <c r="DU61" s="189">
        <f t="shared" si="747"/>
        <v>0</v>
      </c>
      <c r="DV61" s="102">
        <f t="shared" si="748"/>
        <v>0</v>
      </c>
      <c r="DW61" s="116">
        <f t="shared" si="35"/>
        <v>0</v>
      </c>
      <c r="DX61" s="116">
        <f t="shared" si="36"/>
        <v>0</v>
      </c>
      <c r="DY61" s="116">
        <f t="shared" ref="DY61" si="1298">ROUND(DV61*DX61,0)</f>
        <v>0</v>
      </c>
      <c r="DZ61" s="116">
        <f t="shared" ref="DZ61" si="1299">+EA61+EB61</f>
        <v>0</v>
      </c>
      <c r="EA61" s="116">
        <f t="shared" si="971"/>
        <v>0</v>
      </c>
      <c r="EB61" s="174">
        <f t="shared" si="972"/>
        <v>0</v>
      </c>
      <c r="EC61" s="194">
        <f t="shared" ref="EC61" si="1300">SUM(DR61,DY61)</f>
        <v>0</v>
      </c>
      <c r="ED61" s="116">
        <f t="shared" ref="ED61" si="1301">+EE61+EF61</f>
        <v>0</v>
      </c>
      <c r="EE61" s="116">
        <f t="shared" ref="EE61" si="1302">SUM(DT61,EA61)</f>
        <v>0</v>
      </c>
      <c r="EF61" s="189">
        <f t="shared" ref="EF61" si="1303">SUM(DU61,EB61)</f>
        <v>0</v>
      </c>
      <c r="EG61" s="129">
        <f t="shared" si="749"/>
        <v>0</v>
      </c>
      <c r="EH61" s="133">
        <f t="shared" si="750"/>
        <v>0</v>
      </c>
      <c r="EI61" s="148">
        <f t="shared" si="751"/>
        <v>0</v>
      </c>
      <c r="EJ61" s="153">
        <f t="shared" ref="EJ61" si="1304">INT(EI61/2)</f>
        <v>0</v>
      </c>
      <c r="EK61" s="167">
        <f t="shared" si="752"/>
        <v>0</v>
      </c>
      <c r="EL61" s="171">
        <f t="shared" si="753"/>
        <v>0</v>
      </c>
      <c r="EM61" s="167">
        <f t="shared" si="754"/>
        <v>0</v>
      </c>
      <c r="EN61" s="171">
        <f t="shared" ref="EN61" si="1305">INT(EM61/2)</f>
        <v>0</v>
      </c>
      <c r="EO61" s="148">
        <f t="shared" si="973"/>
        <v>0</v>
      </c>
      <c r="EP61" s="153">
        <f t="shared" ref="EP61" si="1306">INT(EO61/2)</f>
        <v>0</v>
      </c>
      <c r="EQ61" s="167">
        <f t="shared" si="974"/>
        <v>0</v>
      </c>
      <c r="ER61" s="171">
        <f t="shared" ref="ER61" si="1307">INT(EQ61/2)</f>
        <v>0</v>
      </c>
      <c r="ES61" s="148">
        <f t="shared" si="975"/>
        <v>0</v>
      </c>
      <c r="ET61" s="153">
        <f t="shared" ref="ET61" si="1308">INT(ES61/2)</f>
        <v>0</v>
      </c>
      <c r="EU61" s="167">
        <f t="shared" si="755"/>
        <v>0</v>
      </c>
      <c r="EV61" s="171">
        <f t="shared" si="756"/>
        <v>0</v>
      </c>
      <c r="EW61" s="148">
        <f t="shared" si="976"/>
        <v>0</v>
      </c>
      <c r="EX61" s="153">
        <f t="shared" ref="EX61" si="1309">INT(EW61/2)</f>
        <v>0</v>
      </c>
      <c r="EY61" s="167">
        <f t="shared" si="977"/>
        <v>0</v>
      </c>
      <c r="EZ61" s="171">
        <f t="shared" ref="EZ61" si="1310">INT(EY61/2)</f>
        <v>0</v>
      </c>
      <c r="FA61" s="148">
        <f t="shared" si="978"/>
        <v>0</v>
      </c>
      <c r="FB61" s="171">
        <f t="shared" ref="FB61" si="1311">INT(FA61/2)</f>
        <v>0</v>
      </c>
      <c r="FC61" s="148">
        <f t="shared" si="979"/>
        <v>0</v>
      </c>
      <c r="FD61" s="171">
        <f t="shared" ref="FD61" si="1312">INT(FC61/2)</f>
        <v>0</v>
      </c>
      <c r="FE61" s="167">
        <f t="shared" ref="FE61" si="1313">SUM(EG61,EI61,EK61,EM61,EO61,EQ61,ES61,EU61,EW61,EY61,FA61,FC61)</f>
        <v>0</v>
      </c>
      <c r="FF61" s="171">
        <f t="shared" ref="FF61" si="1314">SUM(EH61,EJ61,EL61,EN61,EP61,ER61,ET61,EV61,EX61,EZ61,FB61,FD61)</f>
        <v>0</v>
      </c>
      <c r="FG61" s="148">
        <f t="shared" si="980"/>
        <v>0</v>
      </c>
      <c r="FH61" s="199">
        <f t="shared" ref="FH61" si="1315">+FG61</f>
        <v>0</v>
      </c>
      <c r="FI61" s="95"/>
      <c r="FJ61" s="708">
        <f>+FJ60</f>
        <v>0</v>
      </c>
      <c r="FK61" s="38"/>
      <c r="FL61" s="692">
        <f t="shared" si="1266"/>
        <v>0</v>
      </c>
      <c r="FM61" s="693">
        <f t="shared" si="1267"/>
        <v>0</v>
      </c>
      <c r="FN61" s="694" t="str">
        <f t="shared" si="1268"/>
        <v>OK</v>
      </c>
      <c r="FP61" s="692">
        <f t="shared" si="105"/>
        <v>0</v>
      </c>
      <c r="FQ61" s="693">
        <f t="shared" si="106"/>
        <v>0</v>
      </c>
      <c r="FR61" s="694" t="str">
        <f t="shared" si="107"/>
        <v>OK</v>
      </c>
    </row>
    <row r="62" spans="1:174" ht="18" customHeight="1" x14ac:dyDescent="0.2">
      <c r="A62" s="74">
        <f t="shared" si="1028"/>
        <v>0</v>
      </c>
      <c r="B62" s="75">
        <f t="shared" si="1029"/>
        <v>0</v>
      </c>
      <c r="C62" s="235" t="str">
        <f t="shared" si="110"/>
        <v>福島県</v>
      </c>
      <c r="D62" s="58">
        <f t="shared" si="1030"/>
        <v>24</v>
      </c>
      <c r="E62" s="49" t="s">
        <v>244</v>
      </c>
      <c r="F62" s="486">
        <f>IF(F63=" "," ",+F63)</f>
        <v>0</v>
      </c>
      <c r="G62" s="554"/>
      <c r="H62" s="537"/>
      <c r="I62" s="544"/>
      <c r="J62" s="545"/>
      <c r="K62" s="544"/>
      <c r="L62" s="229"/>
      <c r="M62" s="532"/>
      <c r="N62" s="66"/>
      <c r="O62" s="70" t="str">
        <f>IF(L62="","",VLOOKUP(L62,リスト!$Q$3:$R$25,2,0))</f>
        <v/>
      </c>
      <c r="P62" s="202"/>
      <c r="Q62" s="230"/>
      <c r="R62" s="154" t="str">
        <f>IF(L62="","",VLOOKUP(L62,リスト!$X$3:$Y$25,2,0))</f>
        <v/>
      </c>
      <c r="S62" s="162">
        <f>IF(T62&gt;0,1,0)</f>
        <v>0</v>
      </c>
      <c r="T62" s="143"/>
      <c r="U62" s="112">
        <f t="shared" si="945"/>
        <v>0</v>
      </c>
      <c r="V62" s="108"/>
      <c r="W62" s="115">
        <f>+U62+V62</f>
        <v>0</v>
      </c>
      <c r="X62" s="115">
        <f>+Y62+Z62</f>
        <v>0</v>
      </c>
      <c r="Y62" s="137">
        <f t="shared" si="946"/>
        <v>0</v>
      </c>
      <c r="Z62" s="139">
        <f t="shared" si="947"/>
        <v>0</v>
      </c>
      <c r="AA62" s="180" t="s">
        <v>216</v>
      </c>
      <c r="AB62" s="162">
        <f>IF(AC62&gt;0,1,0)</f>
        <v>0</v>
      </c>
      <c r="AC62" s="143"/>
      <c r="AD62" s="120"/>
      <c r="AE62" s="137">
        <f>+AF62+AG62</f>
        <v>0</v>
      </c>
      <c r="AF62" s="137">
        <f t="shared" si="948"/>
        <v>0</v>
      </c>
      <c r="AG62" s="139">
        <f t="shared" si="949"/>
        <v>0</v>
      </c>
      <c r="AH62" s="101" t="str">
        <f>IF(AJ62="","",VLOOKUP(L62,リスト!$AA$3:$AB$25,2,0))</f>
        <v/>
      </c>
      <c r="AI62" s="162">
        <f>IF(AJ62&gt;0,1,0)</f>
        <v>0</v>
      </c>
      <c r="AJ62" s="143"/>
      <c r="AK62" s="156">
        <f t="shared" si="732"/>
        <v>0</v>
      </c>
      <c r="AL62" s="120"/>
      <c r="AM62" s="162">
        <f>+AK62+AL62</f>
        <v>0</v>
      </c>
      <c r="AN62" s="112">
        <f>+AO62+AP62</f>
        <v>0</v>
      </c>
      <c r="AO62" s="115">
        <f t="shared" si="950"/>
        <v>0</v>
      </c>
      <c r="AP62" s="173">
        <f t="shared" si="951"/>
        <v>0</v>
      </c>
      <c r="AQ62" s="183" t="s">
        <v>216</v>
      </c>
      <c r="AR62" s="162">
        <f>IF(AS62&gt;0,1,0)</f>
        <v>0</v>
      </c>
      <c r="AS62" s="143"/>
      <c r="AT62" s="120"/>
      <c r="AU62" s="112">
        <f>+AV62+AW62</f>
        <v>0</v>
      </c>
      <c r="AV62" s="115">
        <f t="shared" si="952"/>
        <v>0</v>
      </c>
      <c r="AW62" s="176">
        <f t="shared" si="953"/>
        <v>0</v>
      </c>
      <c r="AX62" s="180" t="s">
        <v>216</v>
      </c>
      <c r="AY62" s="162">
        <f>IF(AZ62&gt;0,1,0)</f>
        <v>0</v>
      </c>
      <c r="AZ62" s="143"/>
      <c r="BA62" s="120"/>
      <c r="BB62" s="112">
        <f>+BC62+BD62</f>
        <v>0</v>
      </c>
      <c r="BC62" s="115">
        <f t="shared" si="954"/>
        <v>0</v>
      </c>
      <c r="BD62" s="173">
        <f t="shared" si="955"/>
        <v>0</v>
      </c>
      <c r="BE62" s="180" t="s">
        <v>216</v>
      </c>
      <c r="BF62" s="162">
        <f>IF(BG62&gt;0,1,0)</f>
        <v>0</v>
      </c>
      <c r="BG62" s="143"/>
      <c r="BH62" s="120"/>
      <c r="BI62" s="112">
        <f>+BJ62+BK62</f>
        <v>0</v>
      </c>
      <c r="BJ62" s="115">
        <f t="shared" si="956"/>
        <v>0</v>
      </c>
      <c r="BK62" s="176">
        <f t="shared" si="957"/>
        <v>0</v>
      </c>
      <c r="BL62" s="180" t="s">
        <v>216</v>
      </c>
      <c r="BM62" s="162">
        <f>IF(BN62&gt;0,1,0)</f>
        <v>0</v>
      </c>
      <c r="BN62" s="143"/>
      <c r="BO62" s="120"/>
      <c r="BP62" s="112">
        <f>+BQ62+BR62</f>
        <v>0</v>
      </c>
      <c r="BQ62" s="115">
        <f t="shared" si="958"/>
        <v>0</v>
      </c>
      <c r="BR62" s="176">
        <f t="shared" si="959"/>
        <v>0</v>
      </c>
      <c r="BS62" s="101">
        <f t="shared" si="733"/>
        <v>0</v>
      </c>
      <c r="BT62" s="112">
        <f t="shared" si="734"/>
        <v>0</v>
      </c>
      <c r="BU62" s="112">
        <f t="shared" si="735"/>
        <v>0</v>
      </c>
      <c r="BV62" s="115">
        <f t="shared" si="736"/>
        <v>0</v>
      </c>
      <c r="BW62" s="112">
        <f t="shared" si="737"/>
        <v>0</v>
      </c>
      <c r="BX62" s="188">
        <f t="shared" si="738"/>
        <v>0</v>
      </c>
      <c r="BY62" s="101" t="str">
        <f>IF(CA62="","",VLOOKUP(L62,リスト!$AD$3:$AE$25,2,0))</f>
        <v/>
      </c>
      <c r="BZ62" s="192">
        <f>IF(CA62&gt;0,1,0)</f>
        <v>0</v>
      </c>
      <c r="CA62" s="143"/>
      <c r="CB62" s="112">
        <f t="shared" si="960"/>
        <v>0</v>
      </c>
      <c r="CC62" s="120"/>
      <c r="CD62" s="162">
        <f>+CB62+CC62</f>
        <v>0</v>
      </c>
      <c r="CE62" s="112">
        <f>+CF62+CG62</f>
        <v>0</v>
      </c>
      <c r="CF62" s="115">
        <f t="shared" si="961"/>
        <v>0</v>
      </c>
      <c r="CG62" s="173">
        <f t="shared" si="962"/>
        <v>0</v>
      </c>
      <c r="CH62" s="180" t="s">
        <v>216</v>
      </c>
      <c r="CI62" s="192">
        <f>IF(CJ62&gt;0,1,0)</f>
        <v>0</v>
      </c>
      <c r="CJ62" s="143"/>
      <c r="CK62" s="120"/>
      <c r="CL62" s="112">
        <f>+CM62+CN62</f>
        <v>0</v>
      </c>
      <c r="CM62" s="115">
        <f t="shared" si="963"/>
        <v>0</v>
      </c>
      <c r="CN62" s="173">
        <f t="shared" si="964"/>
        <v>0</v>
      </c>
      <c r="CO62" s="180" t="s">
        <v>216</v>
      </c>
      <c r="CP62" s="192">
        <f>IF(CQ62&gt;0,1,0)</f>
        <v>0</v>
      </c>
      <c r="CQ62" s="143"/>
      <c r="CR62" s="120"/>
      <c r="CS62" s="112">
        <f>+CT62+CU62</f>
        <v>0</v>
      </c>
      <c r="CT62" s="115">
        <f t="shared" si="965"/>
        <v>0</v>
      </c>
      <c r="CU62" s="173">
        <f t="shared" si="966"/>
        <v>0</v>
      </c>
      <c r="CV62" s="180" t="s">
        <v>216</v>
      </c>
      <c r="CW62" s="192">
        <f>IF(CX62&gt;0,1,0)</f>
        <v>0</v>
      </c>
      <c r="CX62" s="143"/>
      <c r="CY62" s="120"/>
      <c r="CZ62" s="112">
        <f>+DA62+DB62</f>
        <v>0</v>
      </c>
      <c r="DA62" s="115">
        <f t="shared" si="967"/>
        <v>0</v>
      </c>
      <c r="DB62" s="173">
        <f t="shared" si="968"/>
        <v>0</v>
      </c>
      <c r="DC62" s="180" t="s">
        <v>216</v>
      </c>
      <c r="DD62" s="192">
        <f>IF(DE62&gt;0,1,0)</f>
        <v>0</v>
      </c>
      <c r="DE62" s="143"/>
      <c r="DF62" s="120"/>
      <c r="DG62" s="112">
        <f>+DH62+DI62</f>
        <v>0</v>
      </c>
      <c r="DH62" s="115">
        <f t="shared" si="969"/>
        <v>0</v>
      </c>
      <c r="DI62" s="176">
        <f t="shared" si="970"/>
        <v>0</v>
      </c>
      <c r="DJ62" s="101">
        <f t="shared" si="739"/>
        <v>0</v>
      </c>
      <c r="DK62" s="115">
        <f t="shared" si="740"/>
        <v>0</v>
      </c>
      <c r="DL62" s="115">
        <f t="shared" si="741"/>
        <v>0</v>
      </c>
      <c r="DM62" s="115">
        <f>+DN62+DO62</f>
        <v>0</v>
      </c>
      <c r="DN62" s="115">
        <f t="shared" si="742"/>
        <v>0</v>
      </c>
      <c r="DO62" s="176">
        <f t="shared" si="743"/>
        <v>0</v>
      </c>
      <c r="DP62" s="193">
        <f t="shared" si="744"/>
        <v>0</v>
      </c>
      <c r="DQ62" s="176">
        <f t="shared" si="745"/>
        <v>0</v>
      </c>
      <c r="DR62" s="115">
        <f t="shared" si="83"/>
        <v>0</v>
      </c>
      <c r="DS62" s="115">
        <f>+DT62+DU62</f>
        <v>0</v>
      </c>
      <c r="DT62" s="112">
        <f t="shared" si="746"/>
        <v>0</v>
      </c>
      <c r="DU62" s="188">
        <f t="shared" si="747"/>
        <v>0</v>
      </c>
      <c r="DV62" s="101">
        <f t="shared" si="748"/>
        <v>0</v>
      </c>
      <c r="DW62" s="115">
        <f t="shared" si="35"/>
        <v>0</v>
      </c>
      <c r="DX62" s="115">
        <f t="shared" si="36"/>
        <v>0</v>
      </c>
      <c r="DY62" s="115">
        <f>ROUND(DV62*DX62,0)</f>
        <v>0</v>
      </c>
      <c r="DZ62" s="115">
        <f>+EA62+EB62</f>
        <v>0</v>
      </c>
      <c r="EA62" s="115">
        <f t="shared" si="971"/>
        <v>0</v>
      </c>
      <c r="EB62" s="173">
        <f t="shared" si="972"/>
        <v>0</v>
      </c>
      <c r="EC62" s="193">
        <f>SUM(DR62,DY62)</f>
        <v>0</v>
      </c>
      <c r="ED62" s="115">
        <f>+EE62+EF62</f>
        <v>0</v>
      </c>
      <c r="EE62" s="115">
        <f>SUM(DT62,EA62)</f>
        <v>0</v>
      </c>
      <c r="EF62" s="188">
        <f>SUM(DU62,EB62)</f>
        <v>0</v>
      </c>
      <c r="EG62" s="128">
        <f t="shared" si="749"/>
        <v>0</v>
      </c>
      <c r="EH62" s="132">
        <f t="shared" si="750"/>
        <v>0</v>
      </c>
      <c r="EI62" s="147">
        <f t="shared" si="751"/>
        <v>0</v>
      </c>
      <c r="EJ62" s="152">
        <f>INT(EI62/2)</f>
        <v>0</v>
      </c>
      <c r="EK62" s="166">
        <f t="shared" si="752"/>
        <v>0</v>
      </c>
      <c r="EL62" s="170">
        <f t="shared" si="753"/>
        <v>0</v>
      </c>
      <c r="EM62" s="166">
        <f t="shared" si="754"/>
        <v>0</v>
      </c>
      <c r="EN62" s="170">
        <f>INT(EM62/2)</f>
        <v>0</v>
      </c>
      <c r="EO62" s="147">
        <f t="shared" si="973"/>
        <v>0</v>
      </c>
      <c r="EP62" s="170">
        <f>INT(EO62/2)</f>
        <v>0</v>
      </c>
      <c r="EQ62" s="166">
        <f t="shared" si="974"/>
        <v>0</v>
      </c>
      <c r="ER62" s="170">
        <f>INT(EQ62/2)</f>
        <v>0</v>
      </c>
      <c r="ES62" s="147">
        <f t="shared" si="975"/>
        <v>0</v>
      </c>
      <c r="ET62" s="152">
        <f>INT(ES62/2)</f>
        <v>0</v>
      </c>
      <c r="EU62" s="166">
        <f t="shared" si="755"/>
        <v>0</v>
      </c>
      <c r="EV62" s="170">
        <f t="shared" si="756"/>
        <v>0</v>
      </c>
      <c r="EW62" s="147">
        <f t="shared" si="976"/>
        <v>0</v>
      </c>
      <c r="EX62" s="152">
        <f>INT(EW62/2)</f>
        <v>0</v>
      </c>
      <c r="EY62" s="166">
        <f t="shared" si="977"/>
        <v>0</v>
      </c>
      <c r="EZ62" s="170">
        <f>INT(EY62/2)</f>
        <v>0</v>
      </c>
      <c r="FA62" s="147">
        <f t="shared" si="978"/>
        <v>0</v>
      </c>
      <c r="FB62" s="170">
        <f>INT(FA62/2)</f>
        <v>0</v>
      </c>
      <c r="FC62" s="147">
        <f t="shared" si="979"/>
        <v>0</v>
      </c>
      <c r="FD62" s="170">
        <f>INT(FC62/2)</f>
        <v>0</v>
      </c>
      <c r="FE62" s="166">
        <f>SUM(EG62,EI62,EK62,EM62,EO62,EQ62,ES62,EU62,EW62,EY62,FA62,FC62)</f>
        <v>0</v>
      </c>
      <c r="FF62" s="170">
        <f>SUM(EH62,EJ62,EL62,EN62,EP62,ER62,ET62,EV62,EX62,EZ62,FB62,FD62)</f>
        <v>0</v>
      </c>
      <c r="FG62" s="147">
        <f t="shared" si="980"/>
        <v>0</v>
      </c>
      <c r="FH62" s="198">
        <f>+FG62</f>
        <v>0</v>
      </c>
      <c r="FI62" s="201"/>
      <c r="FJ62" s="708">
        <f>+FJ60</f>
        <v>0</v>
      </c>
      <c r="FK62" s="38"/>
      <c r="FL62" s="701">
        <f t="shared" si="1266"/>
        <v>0</v>
      </c>
      <c r="FM62" s="688">
        <f t="shared" si="1267"/>
        <v>0</v>
      </c>
      <c r="FN62" s="702" t="str">
        <f t="shared" si="1268"/>
        <v>OK</v>
      </c>
      <c r="FP62" s="701">
        <f t="shared" si="105"/>
        <v>0</v>
      </c>
      <c r="FQ62" s="688">
        <f t="shared" si="106"/>
        <v>0</v>
      </c>
      <c r="FR62" s="702" t="str">
        <f t="shared" si="107"/>
        <v>OK</v>
      </c>
    </row>
    <row r="63" spans="1:174" ht="18" customHeight="1" x14ac:dyDescent="0.2">
      <c r="A63" s="76">
        <f t="shared" si="1028"/>
        <v>0</v>
      </c>
      <c r="B63" s="77">
        <f t="shared" si="1029"/>
        <v>0</v>
      </c>
      <c r="C63" s="236" t="str">
        <f t="shared" si="110"/>
        <v>福島県</v>
      </c>
      <c r="D63" s="47">
        <f t="shared" si="1030"/>
        <v>24</v>
      </c>
      <c r="E63" s="56" t="s">
        <v>245</v>
      </c>
      <c r="F63" s="487"/>
      <c r="G63" s="555">
        <f>+G62</f>
        <v>0</v>
      </c>
      <c r="H63" s="536"/>
      <c r="I63" s="542"/>
      <c r="J63" s="543"/>
      <c r="K63" s="542"/>
      <c r="L63" s="64"/>
      <c r="M63" s="531"/>
      <c r="N63" s="67"/>
      <c r="O63" s="71" t="str">
        <f>IF(L63="","",VLOOKUP(L63,リスト!$Q$3:$R$25,2,0))</f>
        <v/>
      </c>
      <c r="P63" s="95"/>
      <c r="Q63" s="124"/>
      <c r="R63" s="102" t="str">
        <f>IF(L63="","",VLOOKUP(L63,リスト!$X$3:$Y$25,2,0))</f>
        <v/>
      </c>
      <c r="S63" s="163">
        <f t="shared" ref="S63" si="1316">IF(T63&gt;0,1,0)</f>
        <v>0</v>
      </c>
      <c r="T63" s="144"/>
      <c r="U63" s="113">
        <f t="shared" si="945"/>
        <v>0</v>
      </c>
      <c r="V63" s="109"/>
      <c r="W63" s="116">
        <f t="shared" ref="W63" si="1317">+U63+V63</f>
        <v>0</v>
      </c>
      <c r="X63" s="116">
        <f t="shared" ref="X63" si="1318">+Y63+Z63</f>
        <v>0</v>
      </c>
      <c r="Y63" s="138">
        <f t="shared" si="946"/>
        <v>0</v>
      </c>
      <c r="Z63" s="140">
        <f t="shared" si="947"/>
        <v>0</v>
      </c>
      <c r="AA63" s="181" t="s">
        <v>216</v>
      </c>
      <c r="AB63" s="163">
        <f t="shared" ref="AB63" si="1319">IF(AC63&gt;0,1,0)</f>
        <v>0</v>
      </c>
      <c r="AC63" s="144"/>
      <c r="AD63" s="121"/>
      <c r="AE63" s="138">
        <f t="shared" ref="AE63" si="1320">+AF63+AG63</f>
        <v>0</v>
      </c>
      <c r="AF63" s="138">
        <f t="shared" si="948"/>
        <v>0</v>
      </c>
      <c r="AG63" s="140">
        <f t="shared" si="949"/>
        <v>0</v>
      </c>
      <c r="AH63" s="102" t="str">
        <f>IF(AJ63="","",VLOOKUP(L63,リスト!$AA$3:$AB$25,2,0))</f>
        <v/>
      </c>
      <c r="AI63" s="163">
        <f t="shared" ref="AI63" si="1321">IF(AJ63&gt;0,1,0)</f>
        <v>0</v>
      </c>
      <c r="AJ63" s="144"/>
      <c r="AK63" s="157">
        <f t="shared" si="732"/>
        <v>0</v>
      </c>
      <c r="AL63" s="121"/>
      <c r="AM63" s="163">
        <f t="shared" ref="AM63" si="1322">+AK63+AL63</f>
        <v>0</v>
      </c>
      <c r="AN63" s="113">
        <f t="shared" ref="AN63" si="1323">+AO63+AP63</f>
        <v>0</v>
      </c>
      <c r="AO63" s="116">
        <f t="shared" si="950"/>
        <v>0</v>
      </c>
      <c r="AP63" s="174">
        <f t="shared" si="951"/>
        <v>0</v>
      </c>
      <c r="AQ63" s="184" t="s">
        <v>216</v>
      </c>
      <c r="AR63" s="163">
        <f t="shared" ref="AR63" si="1324">IF(AS63&gt;0,1,0)</f>
        <v>0</v>
      </c>
      <c r="AS63" s="144"/>
      <c r="AT63" s="121"/>
      <c r="AU63" s="113">
        <f t="shared" ref="AU63" si="1325">+AV63+AW63</f>
        <v>0</v>
      </c>
      <c r="AV63" s="116">
        <f t="shared" si="952"/>
        <v>0</v>
      </c>
      <c r="AW63" s="177">
        <f t="shared" si="953"/>
        <v>0</v>
      </c>
      <c r="AX63" s="181" t="s">
        <v>216</v>
      </c>
      <c r="AY63" s="163">
        <f t="shared" ref="AY63" si="1326">IF(AZ63&gt;0,1,0)</f>
        <v>0</v>
      </c>
      <c r="AZ63" s="144"/>
      <c r="BA63" s="121"/>
      <c r="BB63" s="113">
        <f t="shared" ref="BB63" si="1327">+BC63+BD63</f>
        <v>0</v>
      </c>
      <c r="BC63" s="116">
        <f t="shared" si="954"/>
        <v>0</v>
      </c>
      <c r="BD63" s="174">
        <f t="shared" si="955"/>
        <v>0</v>
      </c>
      <c r="BE63" s="181" t="s">
        <v>216</v>
      </c>
      <c r="BF63" s="163">
        <f t="shared" ref="BF63" si="1328">IF(BG63&gt;0,1,0)</f>
        <v>0</v>
      </c>
      <c r="BG63" s="144"/>
      <c r="BH63" s="121"/>
      <c r="BI63" s="113">
        <f t="shared" ref="BI63" si="1329">+BJ63+BK63</f>
        <v>0</v>
      </c>
      <c r="BJ63" s="116">
        <f t="shared" si="956"/>
        <v>0</v>
      </c>
      <c r="BK63" s="177">
        <f t="shared" si="957"/>
        <v>0</v>
      </c>
      <c r="BL63" s="181" t="s">
        <v>216</v>
      </c>
      <c r="BM63" s="163">
        <f t="shared" ref="BM63" si="1330">IF(BN63&gt;0,1,0)</f>
        <v>0</v>
      </c>
      <c r="BN63" s="144"/>
      <c r="BO63" s="121"/>
      <c r="BP63" s="113">
        <f t="shared" ref="BP63" si="1331">+BQ63+BR63</f>
        <v>0</v>
      </c>
      <c r="BQ63" s="116">
        <f t="shared" si="958"/>
        <v>0</v>
      </c>
      <c r="BR63" s="177">
        <f t="shared" si="959"/>
        <v>0</v>
      </c>
      <c r="BS63" s="102">
        <f t="shared" si="733"/>
        <v>0</v>
      </c>
      <c r="BT63" s="113">
        <f t="shared" si="734"/>
        <v>0</v>
      </c>
      <c r="BU63" s="113">
        <f t="shared" si="735"/>
        <v>0</v>
      </c>
      <c r="BV63" s="116">
        <f t="shared" si="736"/>
        <v>0</v>
      </c>
      <c r="BW63" s="113">
        <f t="shared" si="737"/>
        <v>0</v>
      </c>
      <c r="BX63" s="189">
        <f t="shared" si="738"/>
        <v>0</v>
      </c>
      <c r="BY63" s="102" t="str">
        <f>IF(CA63="","",VLOOKUP(L63,リスト!$AD$3:$AE$25,2,0))</f>
        <v/>
      </c>
      <c r="BZ63" s="105">
        <f t="shared" ref="BZ63" si="1332">IF(CA63&gt;0,1,0)</f>
        <v>0</v>
      </c>
      <c r="CA63" s="144"/>
      <c r="CB63" s="113">
        <f t="shared" si="960"/>
        <v>0</v>
      </c>
      <c r="CC63" s="121"/>
      <c r="CD63" s="163">
        <f t="shared" ref="CD63" si="1333">+CB63+CC63</f>
        <v>0</v>
      </c>
      <c r="CE63" s="113">
        <f t="shared" ref="CE63" si="1334">+CF63+CG63</f>
        <v>0</v>
      </c>
      <c r="CF63" s="116">
        <f t="shared" si="961"/>
        <v>0</v>
      </c>
      <c r="CG63" s="177">
        <f t="shared" si="962"/>
        <v>0</v>
      </c>
      <c r="CH63" s="181" t="s">
        <v>216</v>
      </c>
      <c r="CI63" s="105">
        <f t="shared" ref="CI63" si="1335">IF(CJ63&gt;0,1,0)</f>
        <v>0</v>
      </c>
      <c r="CJ63" s="144"/>
      <c r="CK63" s="121"/>
      <c r="CL63" s="113">
        <f t="shared" ref="CL63" si="1336">+CM63+CN63</f>
        <v>0</v>
      </c>
      <c r="CM63" s="116">
        <f t="shared" si="963"/>
        <v>0</v>
      </c>
      <c r="CN63" s="174">
        <f t="shared" si="964"/>
        <v>0</v>
      </c>
      <c r="CO63" s="181" t="s">
        <v>216</v>
      </c>
      <c r="CP63" s="105">
        <f t="shared" ref="CP63" si="1337">IF(CQ63&gt;0,1,0)</f>
        <v>0</v>
      </c>
      <c r="CQ63" s="144"/>
      <c r="CR63" s="121"/>
      <c r="CS63" s="113">
        <f t="shared" ref="CS63" si="1338">+CT63+CU63</f>
        <v>0</v>
      </c>
      <c r="CT63" s="116">
        <f t="shared" si="965"/>
        <v>0</v>
      </c>
      <c r="CU63" s="174">
        <f t="shared" si="966"/>
        <v>0</v>
      </c>
      <c r="CV63" s="181" t="s">
        <v>216</v>
      </c>
      <c r="CW63" s="105">
        <f t="shared" ref="CW63" si="1339">IF(CX63&gt;0,1,0)</f>
        <v>0</v>
      </c>
      <c r="CX63" s="144"/>
      <c r="CY63" s="121"/>
      <c r="CZ63" s="113">
        <f t="shared" ref="CZ63" si="1340">+DA63+DB63</f>
        <v>0</v>
      </c>
      <c r="DA63" s="116">
        <f t="shared" si="967"/>
        <v>0</v>
      </c>
      <c r="DB63" s="174">
        <f t="shared" si="968"/>
        <v>0</v>
      </c>
      <c r="DC63" s="181" t="s">
        <v>216</v>
      </c>
      <c r="DD63" s="105">
        <f t="shared" ref="DD63" si="1341">IF(DE63&gt;0,1,0)</f>
        <v>0</v>
      </c>
      <c r="DE63" s="144"/>
      <c r="DF63" s="121"/>
      <c r="DG63" s="113">
        <f t="shared" ref="DG63" si="1342">+DH63+DI63</f>
        <v>0</v>
      </c>
      <c r="DH63" s="116">
        <f t="shared" si="969"/>
        <v>0</v>
      </c>
      <c r="DI63" s="177">
        <f t="shared" si="970"/>
        <v>0</v>
      </c>
      <c r="DJ63" s="102">
        <f t="shared" si="739"/>
        <v>0</v>
      </c>
      <c r="DK63" s="116">
        <f t="shared" si="740"/>
        <v>0</v>
      </c>
      <c r="DL63" s="116">
        <f t="shared" si="741"/>
        <v>0</v>
      </c>
      <c r="DM63" s="116">
        <f t="shared" ref="DM63" si="1343">+DN63+DO63</f>
        <v>0</v>
      </c>
      <c r="DN63" s="116">
        <f t="shared" si="742"/>
        <v>0</v>
      </c>
      <c r="DO63" s="177">
        <f t="shared" si="743"/>
        <v>0</v>
      </c>
      <c r="DP63" s="194">
        <f t="shared" si="744"/>
        <v>0</v>
      </c>
      <c r="DQ63" s="177">
        <f t="shared" si="745"/>
        <v>0</v>
      </c>
      <c r="DR63" s="116">
        <f t="shared" si="83"/>
        <v>0</v>
      </c>
      <c r="DS63" s="116">
        <f t="shared" ref="DS63" si="1344">+DT63+DU63</f>
        <v>0</v>
      </c>
      <c r="DT63" s="113">
        <f t="shared" si="746"/>
        <v>0</v>
      </c>
      <c r="DU63" s="189">
        <f t="shared" si="747"/>
        <v>0</v>
      </c>
      <c r="DV63" s="102">
        <f t="shared" si="748"/>
        <v>0</v>
      </c>
      <c r="DW63" s="116">
        <f t="shared" si="35"/>
        <v>0</v>
      </c>
      <c r="DX63" s="116">
        <f t="shared" si="36"/>
        <v>0</v>
      </c>
      <c r="DY63" s="116">
        <f t="shared" ref="DY63" si="1345">ROUND(DV63*DX63,0)</f>
        <v>0</v>
      </c>
      <c r="DZ63" s="116">
        <f t="shared" ref="DZ63" si="1346">+EA63+EB63</f>
        <v>0</v>
      </c>
      <c r="EA63" s="116">
        <f t="shared" si="971"/>
        <v>0</v>
      </c>
      <c r="EB63" s="174">
        <f t="shared" si="972"/>
        <v>0</v>
      </c>
      <c r="EC63" s="194">
        <f t="shared" ref="EC63" si="1347">SUM(DR63,DY63)</f>
        <v>0</v>
      </c>
      <c r="ED63" s="116">
        <f t="shared" ref="ED63" si="1348">+EE63+EF63</f>
        <v>0</v>
      </c>
      <c r="EE63" s="116">
        <f t="shared" ref="EE63" si="1349">SUM(DT63,EA63)</f>
        <v>0</v>
      </c>
      <c r="EF63" s="189">
        <f t="shared" ref="EF63" si="1350">SUM(DU63,EB63)</f>
        <v>0</v>
      </c>
      <c r="EG63" s="129">
        <f t="shared" si="749"/>
        <v>0</v>
      </c>
      <c r="EH63" s="133">
        <f t="shared" si="750"/>
        <v>0</v>
      </c>
      <c r="EI63" s="148">
        <f t="shared" si="751"/>
        <v>0</v>
      </c>
      <c r="EJ63" s="153">
        <f t="shared" ref="EJ63" si="1351">INT(EI63/2)</f>
        <v>0</v>
      </c>
      <c r="EK63" s="167">
        <f t="shared" si="752"/>
        <v>0</v>
      </c>
      <c r="EL63" s="171">
        <f t="shared" si="753"/>
        <v>0</v>
      </c>
      <c r="EM63" s="167">
        <f t="shared" si="754"/>
        <v>0</v>
      </c>
      <c r="EN63" s="171">
        <f t="shared" ref="EN63" si="1352">INT(EM63/2)</f>
        <v>0</v>
      </c>
      <c r="EO63" s="148">
        <f t="shared" si="973"/>
        <v>0</v>
      </c>
      <c r="EP63" s="153">
        <f t="shared" ref="EP63" si="1353">INT(EO63/2)</f>
        <v>0</v>
      </c>
      <c r="EQ63" s="167">
        <f t="shared" si="974"/>
        <v>0</v>
      </c>
      <c r="ER63" s="171">
        <f t="shared" ref="ER63" si="1354">INT(EQ63/2)</f>
        <v>0</v>
      </c>
      <c r="ES63" s="148">
        <f t="shared" si="975"/>
        <v>0</v>
      </c>
      <c r="ET63" s="153">
        <f t="shared" ref="ET63" si="1355">INT(ES63/2)</f>
        <v>0</v>
      </c>
      <c r="EU63" s="167">
        <f t="shared" si="755"/>
        <v>0</v>
      </c>
      <c r="EV63" s="171">
        <f t="shared" si="756"/>
        <v>0</v>
      </c>
      <c r="EW63" s="148">
        <f t="shared" si="976"/>
        <v>0</v>
      </c>
      <c r="EX63" s="153">
        <f t="shared" ref="EX63" si="1356">INT(EW63/2)</f>
        <v>0</v>
      </c>
      <c r="EY63" s="167">
        <f t="shared" si="977"/>
        <v>0</v>
      </c>
      <c r="EZ63" s="171">
        <f t="shared" ref="EZ63" si="1357">INT(EY63/2)</f>
        <v>0</v>
      </c>
      <c r="FA63" s="148">
        <f t="shared" si="978"/>
        <v>0</v>
      </c>
      <c r="FB63" s="171">
        <f t="shared" ref="FB63" si="1358">INT(FA63/2)</f>
        <v>0</v>
      </c>
      <c r="FC63" s="148">
        <f t="shared" si="979"/>
        <v>0</v>
      </c>
      <c r="FD63" s="171">
        <f t="shared" ref="FD63" si="1359">INT(FC63/2)</f>
        <v>0</v>
      </c>
      <c r="FE63" s="167">
        <f t="shared" ref="FE63" si="1360">SUM(EG63,EI63,EK63,EM63,EO63,EQ63,ES63,EU63,EW63,EY63,FA63,FC63)</f>
        <v>0</v>
      </c>
      <c r="FF63" s="171">
        <f t="shared" ref="FF63" si="1361">SUM(EH63,EJ63,EL63,EN63,EP63,ER63,ET63,EV63,EX63,EZ63,FB63,FD63)</f>
        <v>0</v>
      </c>
      <c r="FG63" s="148">
        <f t="shared" si="980"/>
        <v>0</v>
      </c>
      <c r="FH63" s="199">
        <f t="shared" ref="FH63" si="1362">+FG63</f>
        <v>0</v>
      </c>
      <c r="FI63" s="95"/>
      <c r="FJ63" s="708">
        <f>+FJ62</f>
        <v>0</v>
      </c>
      <c r="FK63" s="38"/>
      <c r="FL63" s="695">
        <f t="shared" si="1266"/>
        <v>0</v>
      </c>
      <c r="FM63" s="696">
        <f t="shared" si="1267"/>
        <v>0</v>
      </c>
      <c r="FN63" s="697" t="str">
        <f t="shared" si="1268"/>
        <v>OK</v>
      </c>
      <c r="FP63" s="695">
        <f t="shared" si="105"/>
        <v>0</v>
      </c>
      <c r="FQ63" s="696">
        <f t="shared" si="106"/>
        <v>0</v>
      </c>
      <c r="FR63" s="697" t="str">
        <f t="shared" si="107"/>
        <v>OK</v>
      </c>
    </row>
    <row r="64" spans="1:174" ht="18" customHeight="1" x14ac:dyDescent="0.2">
      <c r="A64" s="74">
        <f t="shared" si="1028"/>
        <v>0</v>
      </c>
      <c r="B64" s="75">
        <f t="shared" si="1029"/>
        <v>0</v>
      </c>
      <c r="C64" s="235" t="str">
        <f t="shared" si="110"/>
        <v>福島県</v>
      </c>
      <c r="D64" s="58">
        <f t="shared" si="1030"/>
        <v>25</v>
      </c>
      <c r="E64" s="49" t="s">
        <v>244</v>
      </c>
      <c r="F64" s="486">
        <f>IF(F65=" "," ",+F65)</f>
        <v>0</v>
      </c>
      <c r="G64" s="554"/>
      <c r="H64" s="537"/>
      <c r="I64" s="544"/>
      <c r="J64" s="545"/>
      <c r="K64" s="544"/>
      <c r="L64" s="229"/>
      <c r="M64" s="532"/>
      <c r="N64" s="66"/>
      <c r="O64" s="70" t="str">
        <f>IF(L64="","",VLOOKUP(L64,リスト!$Q$3:$R$25,2,0))</f>
        <v/>
      </c>
      <c r="P64" s="202"/>
      <c r="Q64" s="125"/>
      <c r="R64" s="154" t="str">
        <f>IF(L64="","",VLOOKUP(L64,リスト!$X$3:$Y$25,2,0))</f>
        <v/>
      </c>
      <c r="S64" s="162">
        <f>IF(T64&gt;0,1,0)</f>
        <v>0</v>
      </c>
      <c r="T64" s="143"/>
      <c r="U64" s="112">
        <f t="shared" si="945"/>
        <v>0</v>
      </c>
      <c r="V64" s="108"/>
      <c r="W64" s="115">
        <f>+U64+V64</f>
        <v>0</v>
      </c>
      <c r="X64" s="115">
        <f>+Y64+Z64</f>
        <v>0</v>
      </c>
      <c r="Y64" s="137">
        <f t="shared" si="946"/>
        <v>0</v>
      </c>
      <c r="Z64" s="139">
        <f t="shared" si="947"/>
        <v>0</v>
      </c>
      <c r="AA64" s="180" t="s">
        <v>216</v>
      </c>
      <c r="AB64" s="162">
        <f>IF(AC64&gt;0,1,0)</f>
        <v>0</v>
      </c>
      <c r="AC64" s="143"/>
      <c r="AD64" s="120"/>
      <c r="AE64" s="137">
        <f>+AF64+AG64</f>
        <v>0</v>
      </c>
      <c r="AF64" s="137">
        <f t="shared" si="948"/>
        <v>0</v>
      </c>
      <c r="AG64" s="139">
        <f t="shared" si="949"/>
        <v>0</v>
      </c>
      <c r="AH64" s="101" t="str">
        <f>IF(AJ64="","",VLOOKUP(L64,リスト!$AA$3:$AB$25,2,0))</f>
        <v/>
      </c>
      <c r="AI64" s="162">
        <f>IF(AJ64&gt;0,1,0)</f>
        <v>0</v>
      </c>
      <c r="AJ64" s="143"/>
      <c r="AK64" s="156">
        <f t="shared" si="732"/>
        <v>0</v>
      </c>
      <c r="AL64" s="120"/>
      <c r="AM64" s="162">
        <f>+AK64+AL64</f>
        <v>0</v>
      </c>
      <c r="AN64" s="112">
        <f>+AO64+AP64</f>
        <v>0</v>
      </c>
      <c r="AO64" s="115">
        <f t="shared" si="950"/>
        <v>0</v>
      </c>
      <c r="AP64" s="173">
        <f t="shared" si="951"/>
        <v>0</v>
      </c>
      <c r="AQ64" s="183" t="s">
        <v>216</v>
      </c>
      <c r="AR64" s="162">
        <f>IF(AS64&gt;0,1,0)</f>
        <v>0</v>
      </c>
      <c r="AS64" s="143"/>
      <c r="AT64" s="120"/>
      <c r="AU64" s="112">
        <f>+AV64+AW64</f>
        <v>0</v>
      </c>
      <c r="AV64" s="115">
        <f t="shared" si="952"/>
        <v>0</v>
      </c>
      <c r="AW64" s="176">
        <f t="shared" si="953"/>
        <v>0</v>
      </c>
      <c r="AX64" s="180" t="s">
        <v>216</v>
      </c>
      <c r="AY64" s="162">
        <f>IF(AZ64&gt;0,1,0)</f>
        <v>0</v>
      </c>
      <c r="AZ64" s="143"/>
      <c r="BA64" s="120"/>
      <c r="BB64" s="112">
        <f>+BC64+BD64</f>
        <v>0</v>
      </c>
      <c r="BC64" s="115">
        <f t="shared" si="954"/>
        <v>0</v>
      </c>
      <c r="BD64" s="173">
        <f t="shared" si="955"/>
        <v>0</v>
      </c>
      <c r="BE64" s="180" t="s">
        <v>216</v>
      </c>
      <c r="BF64" s="162">
        <f>IF(BG64&gt;0,1,0)</f>
        <v>0</v>
      </c>
      <c r="BG64" s="143"/>
      <c r="BH64" s="120"/>
      <c r="BI64" s="112">
        <f>+BJ64+BK64</f>
        <v>0</v>
      </c>
      <c r="BJ64" s="115">
        <f t="shared" si="956"/>
        <v>0</v>
      </c>
      <c r="BK64" s="176">
        <f t="shared" si="957"/>
        <v>0</v>
      </c>
      <c r="BL64" s="180" t="s">
        <v>216</v>
      </c>
      <c r="BM64" s="162">
        <f>IF(BN64&gt;0,1,0)</f>
        <v>0</v>
      </c>
      <c r="BN64" s="143"/>
      <c r="BO64" s="120"/>
      <c r="BP64" s="112">
        <f>+BQ64+BR64</f>
        <v>0</v>
      </c>
      <c r="BQ64" s="115">
        <f t="shared" si="958"/>
        <v>0</v>
      </c>
      <c r="BR64" s="176">
        <f t="shared" si="959"/>
        <v>0</v>
      </c>
      <c r="BS64" s="101">
        <f t="shared" si="733"/>
        <v>0</v>
      </c>
      <c r="BT64" s="112">
        <f t="shared" si="734"/>
        <v>0</v>
      </c>
      <c r="BU64" s="112">
        <f t="shared" si="735"/>
        <v>0</v>
      </c>
      <c r="BV64" s="115">
        <f t="shared" si="736"/>
        <v>0</v>
      </c>
      <c r="BW64" s="112">
        <f t="shared" si="737"/>
        <v>0</v>
      </c>
      <c r="BX64" s="188">
        <f t="shared" si="738"/>
        <v>0</v>
      </c>
      <c r="BY64" s="101" t="str">
        <f>IF(CA64="","",VLOOKUP(L64,リスト!$AD$3:$AE$25,2,0))</f>
        <v/>
      </c>
      <c r="BZ64" s="192">
        <f>IF(CA64&gt;0,1,0)</f>
        <v>0</v>
      </c>
      <c r="CA64" s="143"/>
      <c r="CB64" s="112">
        <f t="shared" si="960"/>
        <v>0</v>
      </c>
      <c r="CC64" s="120"/>
      <c r="CD64" s="162">
        <f>+CB64+CC64</f>
        <v>0</v>
      </c>
      <c r="CE64" s="112">
        <f>+CF64+CG64</f>
        <v>0</v>
      </c>
      <c r="CF64" s="115">
        <f t="shared" si="961"/>
        <v>0</v>
      </c>
      <c r="CG64" s="173">
        <f t="shared" si="962"/>
        <v>0</v>
      </c>
      <c r="CH64" s="180" t="s">
        <v>216</v>
      </c>
      <c r="CI64" s="192">
        <f>IF(CJ64&gt;0,1,0)</f>
        <v>0</v>
      </c>
      <c r="CJ64" s="143"/>
      <c r="CK64" s="120"/>
      <c r="CL64" s="112">
        <f>+CM64+CN64</f>
        <v>0</v>
      </c>
      <c r="CM64" s="115">
        <f t="shared" si="963"/>
        <v>0</v>
      </c>
      <c r="CN64" s="173">
        <f t="shared" si="964"/>
        <v>0</v>
      </c>
      <c r="CO64" s="180" t="s">
        <v>216</v>
      </c>
      <c r="CP64" s="192">
        <f>IF(CQ64&gt;0,1,0)</f>
        <v>0</v>
      </c>
      <c r="CQ64" s="143"/>
      <c r="CR64" s="120"/>
      <c r="CS64" s="112">
        <f>+CT64+CU64</f>
        <v>0</v>
      </c>
      <c r="CT64" s="115">
        <f t="shared" si="965"/>
        <v>0</v>
      </c>
      <c r="CU64" s="173">
        <f t="shared" si="966"/>
        <v>0</v>
      </c>
      <c r="CV64" s="180" t="s">
        <v>216</v>
      </c>
      <c r="CW64" s="192">
        <f>IF(CX64&gt;0,1,0)</f>
        <v>0</v>
      </c>
      <c r="CX64" s="143"/>
      <c r="CY64" s="120"/>
      <c r="CZ64" s="112">
        <f>+DA64+DB64</f>
        <v>0</v>
      </c>
      <c r="DA64" s="115">
        <f t="shared" si="967"/>
        <v>0</v>
      </c>
      <c r="DB64" s="173">
        <f t="shared" si="968"/>
        <v>0</v>
      </c>
      <c r="DC64" s="180" t="s">
        <v>216</v>
      </c>
      <c r="DD64" s="192">
        <f>IF(DE64&gt;0,1,0)</f>
        <v>0</v>
      </c>
      <c r="DE64" s="143"/>
      <c r="DF64" s="120"/>
      <c r="DG64" s="112">
        <f>+DH64+DI64</f>
        <v>0</v>
      </c>
      <c r="DH64" s="115">
        <f t="shared" si="969"/>
        <v>0</v>
      </c>
      <c r="DI64" s="176">
        <f t="shared" si="970"/>
        <v>0</v>
      </c>
      <c r="DJ64" s="101">
        <f t="shared" si="739"/>
        <v>0</v>
      </c>
      <c r="DK64" s="115">
        <f t="shared" si="740"/>
        <v>0</v>
      </c>
      <c r="DL64" s="115">
        <f t="shared" si="741"/>
        <v>0</v>
      </c>
      <c r="DM64" s="115">
        <f>+DN64+DO64</f>
        <v>0</v>
      </c>
      <c r="DN64" s="115">
        <f t="shared" si="742"/>
        <v>0</v>
      </c>
      <c r="DO64" s="176">
        <f t="shared" si="743"/>
        <v>0</v>
      </c>
      <c r="DP64" s="193">
        <f t="shared" si="744"/>
        <v>0</v>
      </c>
      <c r="DQ64" s="176">
        <f t="shared" si="745"/>
        <v>0</v>
      </c>
      <c r="DR64" s="115">
        <f t="shared" si="83"/>
        <v>0</v>
      </c>
      <c r="DS64" s="115">
        <f>+DT64+DU64</f>
        <v>0</v>
      </c>
      <c r="DT64" s="112">
        <f t="shared" si="746"/>
        <v>0</v>
      </c>
      <c r="DU64" s="188">
        <f t="shared" si="747"/>
        <v>0</v>
      </c>
      <c r="DV64" s="101">
        <f t="shared" si="748"/>
        <v>0</v>
      </c>
      <c r="DW64" s="115">
        <f t="shared" si="35"/>
        <v>0</v>
      </c>
      <c r="DX64" s="115">
        <f t="shared" si="36"/>
        <v>0</v>
      </c>
      <c r="DY64" s="115">
        <f>ROUND(DV64*DX64,0)</f>
        <v>0</v>
      </c>
      <c r="DZ64" s="115">
        <f>+EA64+EB64</f>
        <v>0</v>
      </c>
      <c r="EA64" s="115">
        <f t="shared" si="971"/>
        <v>0</v>
      </c>
      <c r="EB64" s="173">
        <f t="shared" si="972"/>
        <v>0</v>
      </c>
      <c r="EC64" s="193">
        <f>SUM(DR64,DY64)</f>
        <v>0</v>
      </c>
      <c r="ED64" s="115">
        <f>+EE64+EF64</f>
        <v>0</v>
      </c>
      <c r="EE64" s="115">
        <f>SUM(DT64,EA64)</f>
        <v>0</v>
      </c>
      <c r="EF64" s="188">
        <f>SUM(DU64,EB64)</f>
        <v>0</v>
      </c>
      <c r="EG64" s="128">
        <f t="shared" si="749"/>
        <v>0</v>
      </c>
      <c r="EH64" s="132">
        <f t="shared" si="750"/>
        <v>0</v>
      </c>
      <c r="EI64" s="147">
        <f t="shared" si="751"/>
        <v>0</v>
      </c>
      <c r="EJ64" s="152">
        <f>INT(EI64/2)</f>
        <v>0</v>
      </c>
      <c r="EK64" s="166">
        <f t="shared" si="752"/>
        <v>0</v>
      </c>
      <c r="EL64" s="170">
        <f t="shared" si="753"/>
        <v>0</v>
      </c>
      <c r="EM64" s="166">
        <f t="shared" si="754"/>
        <v>0</v>
      </c>
      <c r="EN64" s="170">
        <f>INT(EM64/2)</f>
        <v>0</v>
      </c>
      <c r="EO64" s="147">
        <f t="shared" si="973"/>
        <v>0</v>
      </c>
      <c r="EP64" s="170">
        <f>INT(EO64/2)</f>
        <v>0</v>
      </c>
      <c r="EQ64" s="166">
        <f t="shared" si="974"/>
        <v>0</v>
      </c>
      <c r="ER64" s="170">
        <f>INT(EQ64/2)</f>
        <v>0</v>
      </c>
      <c r="ES64" s="147">
        <f t="shared" si="975"/>
        <v>0</v>
      </c>
      <c r="ET64" s="152">
        <f>INT(ES64/2)</f>
        <v>0</v>
      </c>
      <c r="EU64" s="166">
        <f t="shared" si="755"/>
        <v>0</v>
      </c>
      <c r="EV64" s="170">
        <f t="shared" si="756"/>
        <v>0</v>
      </c>
      <c r="EW64" s="147">
        <f t="shared" si="976"/>
        <v>0</v>
      </c>
      <c r="EX64" s="152">
        <f>INT(EW64/2)</f>
        <v>0</v>
      </c>
      <c r="EY64" s="166">
        <f t="shared" si="977"/>
        <v>0</v>
      </c>
      <c r="EZ64" s="170">
        <f>INT(EY64/2)</f>
        <v>0</v>
      </c>
      <c r="FA64" s="147">
        <f t="shared" si="978"/>
        <v>0</v>
      </c>
      <c r="FB64" s="170">
        <f>INT(FA64/2)</f>
        <v>0</v>
      </c>
      <c r="FC64" s="147">
        <f t="shared" si="979"/>
        <v>0</v>
      </c>
      <c r="FD64" s="170">
        <f>INT(FC64/2)</f>
        <v>0</v>
      </c>
      <c r="FE64" s="166">
        <f>SUM(EG64,EI64,EK64,EM64,EO64,EQ64,ES64,EU64,EW64,EY64,FA64,FC64)</f>
        <v>0</v>
      </c>
      <c r="FF64" s="170">
        <f>SUM(EH64,EJ64,EL64,EN64,EP64,ER64,ET64,EV64,EX64,EZ64,FB64,FD64)</f>
        <v>0</v>
      </c>
      <c r="FG64" s="147">
        <f t="shared" si="980"/>
        <v>0</v>
      </c>
      <c r="FH64" s="198">
        <f>+FG64</f>
        <v>0</v>
      </c>
      <c r="FI64" s="201"/>
      <c r="FJ64" s="708">
        <f>+FJ62</f>
        <v>0</v>
      </c>
      <c r="FK64" s="38"/>
      <c r="FL64" s="698">
        <f t="shared" si="1266"/>
        <v>0</v>
      </c>
      <c r="FM64" s="699">
        <f t="shared" si="1267"/>
        <v>0</v>
      </c>
      <c r="FN64" s="700" t="str">
        <f t="shared" si="1268"/>
        <v>OK</v>
      </c>
      <c r="FP64" s="698">
        <f t="shared" si="105"/>
        <v>0</v>
      </c>
      <c r="FQ64" s="699">
        <f t="shared" si="106"/>
        <v>0</v>
      </c>
      <c r="FR64" s="700" t="str">
        <f t="shared" si="107"/>
        <v>OK</v>
      </c>
    </row>
    <row r="65" spans="1:174" ht="18" customHeight="1" x14ac:dyDescent="0.2">
      <c r="A65" s="76">
        <f t="shared" si="1028"/>
        <v>0</v>
      </c>
      <c r="B65" s="77">
        <f t="shared" si="1029"/>
        <v>0</v>
      </c>
      <c r="C65" s="236" t="str">
        <f t="shared" si="110"/>
        <v>福島県</v>
      </c>
      <c r="D65" s="47">
        <f t="shared" si="1030"/>
        <v>25</v>
      </c>
      <c r="E65" s="56" t="s">
        <v>245</v>
      </c>
      <c r="F65" s="487"/>
      <c r="G65" s="555">
        <f>+G64</f>
        <v>0</v>
      </c>
      <c r="H65" s="536"/>
      <c r="I65" s="542"/>
      <c r="J65" s="543"/>
      <c r="K65" s="542"/>
      <c r="L65" s="64"/>
      <c r="M65" s="531"/>
      <c r="N65" s="67"/>
      <c r="O65" s="71" t="str">
        <f>IF(L65="","",VLOOKUP(L65,リスト!$Q$3:$R$25,2,0))</f>
        <v/>
      </c>
      <c r="P65" s="95"/>
      <c r="Q65" s="126"/>
      <c r="R65" s="102" t="str">
        <f>IF(L65="","",VLOOKUP(L65,リスト!$X$3:$Y$25,2,0))</f>
        <v/>
      </c>
      <c r="S65" s="163">
        <f t="shared" ref="S65" si="1363">IF(T65&gt;0,1,0)</f>
        <v>0</v>
      </c>
      <c r="T65" s="144"/>
      <c r="U65" s="113">
        <f t="shared" si="945"/>
        <v>0</v>
      </c>
      <c r="V65" s="109"/>
      <c r="W65" s="116">
        <f t="shared" ref="W65" si="1364">+U65+V65</f>
        <v>0</v>
      </c>
      <c r="X65" s="116">
        <f t="shared" ref="X65" si="1365">+Y65+Z65</f>
        <v>0</v>
      </c>
      <c r="Y65" s="138">
        <f t="shared" si="946"/>
        <v>0</v>
      </c>
      <c r="Z65" s="140">
        <f t="shared" si="947"/>
        <v>0</v>
      </c>
      <c r="AA65" s="181" t="s">
        <v>216</v>
      </c>
      <c r="AB65" s="163">
        <f t="shared" ref="AB65" si="1366">IF(AC65&gt;0,1,0)</f>
        <v>0</v>
      </c>
      <c r="AC65" s="144"/>
      <c r="AD65" s="121"/>
      <c r="AE65" s="138">
        <f t="shared" ref="AE65" si="1367">+AF65+AG65</f>
        <v>0</v>
      </c>
      <c r="AF65" s="138">
        <f t="shared" si="948"/>
        <v>0</v>
      </c>
      <c r="AG65" s="140">
        <f t="shared" si="949"/>
        <v>0</v>
      </c>
      <c r="AH65" s="102" t="str">
        <f>IF(AJ65="","",VLOOKUP(L65,リスト!$AA$3:$AB$25,2,0))</f>
        <v/>
      </c>
      <c r="AI65" s="163">
        <f t="shared" ref="AI65" si="1368">IF(AJ65&gt;0,1,0)</f>
        <v>0</v>
      </c>
      <c r="AJ65" s="144"/>
      <c r="AK65" s="157">
        <f t="shared" si="732"/>
        <v>0</v>
      </c>
      <c r="AL65" s="121"/>
      <c r="AM65" s="163">
        <f t="shared" ref="AM65" si="1369">+AK65+AL65</f>
        <v>0</v>
      </c>
      <c r="AN65" s="113">
        <f t="shared" ref="AN65" si="1370">+AO65+AP65</f>
        <v>0</v>
      </c>
      <c r="AO65" s="116">
        <f t="shared" si="950"/>
        <v>0</v>
      </c>
      <c r="AP65" s="174">
        <f t="shared" si="951"/>
        <v>0</v>
      </c>
      <c r="AQ65" s="184" t="s">
        <v>216</v>
      </c>
      <c r="AR65" s="163">
        <f t="shared" ref="AR65" si="1371">IF(AS65&gt;0,1,0)</f>
        <v>0</v>
      </c>
      <c r="AS65" s="144"/>
      <c r="AT65" s="121"/>
      <c r="AU65" s="113">
        <f t="shared" ref="AU65" si="1372">+AV65+AW65</f>
        <v>0</v>
      </c>
      <c r="AV65" s="116">
        <f t="shared" si="952"/>
        <v>0</v>
      </c>
      <c r="AW65" s="177">
        <f t="shared" si="953"/>
        <v>0</v>
      </c>
      <c r="AX65" s="181" t="s">
        <v>216</v>
      </c>
      <c r="AY65" s="163">
        <f t="shared" ref="AY65" si="1373">IF(AZ65&gt;0,1,0)</f>
        <v>0</v>
      </c>
      <c r="AZ65" s="144"/>
      <c r="BA65" s="121"/>
      <c r="BB65" s="113">
        <f t="shared" ref="BB65" si="1374">+BC65+BD65</f>
        <v>0</v>
      </c>
      <c r="BC65" s="116">
        <f t="shared" si="954"/>
        <v>0</v>
      </c>
      <c r="BD65" s="174">
        <f t="shared" si="955"/>
        <v>0</v>
      </c>
      <c r="BE65" s="181" t="s">
        <v>216</v>
      </c>
      <c r="BF65" s="163">
        <f t="shared" ref="BF65" si="1375">IF(BG65&gt;0,1,0)</f>
        <v>0</v>
      </c>
      <c r="BG65" s="144"/>
      <c r="BH65" s="121"/>
      <c r="BI65" s="113">
        <f t="shared" ref="BI65" si="1376">+BJ65+BK65</f>
        <v>0</v>
      </c>
      <c r="BJ65" s="116">
        <f t="shared" si="956"/>
        <v>0</v>
      </c>
      <c r="BK65" s="177">
        <f t="shared" si="957"/>
        <v>0</v>
      </c>
      <c r="BL65" s="181" t="s">
        <v>216</v>
      </c>
      <c r="BM65" s="163">
        <f t="shared" ref="BM65" si="1377">IF(BN65&gt;0,1,0)</f>
        <v>0</v>
      </c>
      <c r="BN65" s="144"/>
      <c r="BO65" s="121"/>
      <c r="BP65" s="113">
        <f t="shared" ref="BP65" si="1378">+BQ65+BR65</f>
        <v>0</v>
      </c>
      <c r="BQ65" s="116">
        <f t="shared" si="958"/>
        <v>0</v>
      </c>
      <c r="BR65" s="177">
        <f t="shared" si="959"/>
        <v>0</v>
      </c>
      <c r="BS65" s="102">
        <f t="shared" si="733"/>
        <v>0</v>
      </c>
      <c r="BT65" s="113">
        <f t="shared" si="734"/>
        <v>0</v>
      </c>
      <c r="BU65" s="113">
        <f t="shared" si="735"/>
        <v>0</v>
      </c>
      <c r="BV65" s="116">
        <f t="shared" si="736"/>
        <v>0</v>
      </c>
      <c r="BW65" s="113">
        <f t="shared" si="737"/>
        <v>0</v>
      </c>
      <c r="BX65" s="189">
        <f t="shared" si="738"/>
        <v>0</v>
      </c>
      <c r="BY65" s="102" t="str">
        <f>IF(CA65="","",VLOOKUP(L65,リスト!$AD$3:$AE$25,2,0))</f>
        <v/>
      </c>
      <c r="BZ65" s="105">
        <f t="shared" ref="BZ65" si="1379">IF(CA65&gt;0,1,0)</f>
        <v>0</v>
      </c>
      <c r="CA65" s="144"/>
      <c r="CB65" s="113">
        <f t="shared" si="960"/>
        <v>0</v>
      </c>
      <c r="CC65" s="121"/>
      <c r="CD65" s="163">
        <f t="shared" ref="CD65" si="1380">+CB65+CC65</f>
        <v>0</v>
      </c>
      <c r="CE65" s="113">
        <f t="shared" ref="CE65" si="1381">+CF65+CG65</f>
        <v>0</v>
      </c>
      <c r="CF65" s="116">
        <f t="shared" si="961"/>
        <v>0</v>
      </c>
      <c r="CG65" s="177">
        <f t="shared" si="962"/>
        <v>0</v>
      </c>
      <c r="CH65" s="181" t="s">
        <v>216</v>
      </c>
      <c r="CI65" s="105">
        <f t="shared" ref="CI65" si="1382">IF(CJ65&gt;0,1,0)</f>
        <v>0</v>
      </c>
      <c r="CJ65" s="144"/>
      <c r="CK65" s="121"/>
      <c r="CL65" s="113">
        <f t="shared" ref="CL65" si="1383">+CM65+CN65</f>
        <v>0</v>
      </c>
      <c r="CM65" s="116">
        <f t="shared" si="963"/>
        <v>0</v>
      </c>
      <c r="CN65" s="174">
        <f t="shared" si="964"/>
        <v>0</v>
      </c>
      <c r="CO65" s="181" t="s">
        <v>216</v>
      </c>
      <c r="CP65" s="105">
        <f t="shared" ref="CP65" si="1384">IF(CQ65&gt;0,1,0)</f>
        <v>0</v>
      </c>
      <c r="CQ65" s="144"/>
      <c r="CR65" s="121"/>
      <c r="CS65" s="113">
        <f t="shared" ref="CS65" si="1385">+CT65+CU65</f>
        <v>0</v>
      </c>
      <c r="CT65" s="116">
        <f t="shared" si="965"/>
        <v>0</v>
      </c>
      <c r="CU65" s="174">
        <f t="shared" si="966"/>
        <v>0</v>
      </c>
      <c r="CV65" s="181" t="s">
        <v>216</v>
      </c>
      <c r="CW65" s="105">
        <f t="shared" ref="CW65" si="1386">IF(CX65&gt;0,1,0)</f>
        <v>0</v>
      </c>
      <c r="CX65" s="144"/>
      <c r="CY65" s="121"/>
      <c r="CZ65" s="113">
        <f t="shared" ref="CZ65" si="1387">+DA65+DB65</f>
        <v>0</v>
      </c>
      <c r="DA65" s="116">
        <f t="shared" si="967"/>
        <v>0</v>
      </c>
      <c r="DB65" s="174">
        <f t="shared" si="968"/>
        <v>0</v>
      </c>
      <c r="DC65" s="181" t="s">
        <v>216</v>
      </c>
      <c r="DD65" s="105">
        <f t="shared" ref="DD65" si="1388">IF(DE65&gt;0,1,0)</f>
        <v>0</v>
      </c>
      <c r="DE65" s="144"/>
      <c r="DF65" s="121"/>
      <c r="DG65" s="113">
        <f t="shared" ref="DG65" si="1389">+DH65+DI65</f>
        <v>0</v>
      </c>
      <c r="DH65" s="116">
        <f t="shared" si="969"/>
        <v>0</v>
      </c>
      <c r="DI65" s="177">
        <f t="shared" si="970"/>
        <v>0</v>
      </c>
      <c r="DJ65" s="102">
        <f t="shared" si="739"/>
        <v>0</v>
      </c>
      <c r="DK65" s="116">
        <f t="shared" si="740"/>
        <v>0</v>
      </c>
      <c r="DL65" s="116">
        <f t="shared" si="741"/>
        <v>0</v>
      </c>
      <c r="DM65" s="116">
        <f t="shared" ref="DM65" si="1390">+DN65+DO65</f>
        <v>0</v>
      </c>
      <c r="DN65" s="116">
        <f t="shared" si="742"/>
        <v>0</v>
      </c>
      <c r="DO65" s="177">
        <f t="shared" si="743"/>
        <v>0</v>
      </c>
      <c r="DP65" s="194">
        <f t="shared" si="744"/>
        <v>0</v>
      </c>
      <c r="DQ65" s="177">
        <f t="shared" si="745"/>
        <v>0</v>
      </c>
      <c r="DR65" s="116">
        <f t="shared" si="83"/>
        <v>0</v>
      </c>
      <c r="DS65" s="116">
        <f t="shared" ref="DS65" si="1391">+DT65+DU65</f>
        <v>0</v>
      </c>
      <c r="DT65" s="113">
        <f t="shared" si="746"/>
        <v>0</v>
      </c>
      <c r="DU65" s="189">
        <f t="shared" si="747"/>
        <v>0</v>
      </c>
      <c r="DV65" s="102">
        <f t="shared" si="748"/>
        <v>0</v>
      </c>
      <c r="DW65" s="116">
        <f t="shared" si="35"/>
        <v>0</v>
      </c>
      <c r="DX65" s="116">
        <f t="shared" si="36"/>
        <v>0</v>
      </c>
      <c r="DY65" s="116">
        <f t="shared" ref="DY65" si="1392">ROUND(DV65*DX65,0)</f>
        <v>0</v>
      </c>
      <c r="DZ65" s="116">
        <f t="shared" ref="DZ65" si="1393">+EA65+EB65</f>
        <v>0</v>
      </c>
      <c r="EA65" s="116">
        <f t="shared" si="971"/>
        <v>0</v>
      </c>
      <c r="EB65" s="174">
        <f t="shared" si="972"/>
        <v>0</v>
      </c>
      <c r="EC65" s="194">
        <f t="shared" ref="EC65" si="1394">SUM(DR65,DY65)</f>
        <v>0</v>
      </c>
      <c r="ED65" s="116">
        <f t="shared" ref="ED65" si="1395">+EE65+EF65</f>
        <v>0</v>
      </c>
      <c r="EE65" s="116">
        <f t="shared" ref="EE65" si="1396">SUM(DT65,EA65)</f>
        <v>0</v>
      </c>
      <c r="EF65" s="189">
        <f t="shared" ref="EF65" si="1397">SUM(DU65,EB65)</f>
        <v>0</v>
      </c>
      <c r="EG65" s="129">
        <f t="shared" si="749"/>
        <v>0</v>
      </c>
      <c r="EH65" s="133">
        <f t="shared" si="750"/>
        <v>0</v>
      </c>
      <c r="EI65" s="148">
        <f t="shared" si="751"/>
        <v>0</v>
      </c>
      <c r="EJ65" s="153">
        <f t="shared" ref="EJ65" si="1398">INT(EI65/2)</f>
        <v>0</v>
      </c>
      <c r="EK65" s="167">
        <f t="shared" si="752"/>
        <v>0</v>
      </c>
      <c r="EL65" s="171">
        <f t="shared" si="753"/>
        <v>0</v>
      </c>
      <c r="EM65" s="167">
        <f t="shared" si="754"/>
        <v>0</v>
      </c>
      <c r="EN65" s="171">
        <f t="shared" ref="EN65" si="1399">INT(EM65/2)</f>
        <v>0</v>
      </c>
      <c r="EO65" s="148">
        <f t="shared" si="973"/>
        <v>0</v>
      </c>
      <c r="EP65" s="153">
        <f t="shared" ref="EP65" si="1400">INT(EO65/2)</f>
        <v>0</v>
      </c>
      <c r="EQ65" s="167">
        <f t="shared" si="974"/>
        <v>0</v>
      </c>
      <c r="ER65" s="171">
        <f t="shared" ref="ER65" si="1401">INT(EQ65/2)</f>
        <v>0</v>
      </c>
      <c r="ES65" s="148">
        <f t="shared" si="975"/>
        <v>0</v>
      </c>
      <c r="ET65" s="153">
        <f t="shared" ref="ET65" si="1402">INT(ES65/2)</f>
        <v>0</v>
      </c>
      <c r="EU65" s="167">
        <f t="shared" si="755"/>
        <v>0</v>
      </c>
      <c r="EV65" s="171">
        <f t="shared" si="756"/>
        <v>0</v>
      </c>
      <c r="EW65" s="148">
        <f t="shared" si="976"/>
        <v>0</v>
      </c>
      <c r="EX65" s="153">
        <f t="shared" ref="EX65" si="1403">INT(EW65/2)</f>
        <v>0</v>
      </c>
      <c r="EY65" s="167">
        <f t="shared" si="977"/>
        <v>0</v>
      </c>
      <c r="EZ65" s="171">
        <f t="shared" ref="EZ65" si="1404">INT(EY65/2)</f>
        <v>0</v>
      </c>
      <c r="FA65" s="148">
        <f t="shared" si="978"/>
        <v>0</v>
      </c>
      <c r="FB65" s="171">
        <f t="shared" ref="FB65" si="1405">INT(FA65/2)</f>
        <v>0</v>
      </c>
      <c r="FC65" s="148">
        <f t="shared" si="979"/>
        <v>0</v>
      </c>
      <c r="FD65" s="171">
        <f t="shared" ref="FD65" si="1406">INT(FC65/2)</f>
        <v>0</v>
      </c>
      <c r="FE65" s="167">
        <f t="shared" ref="FE65" si="1407">SUM(EG65,EI65,EK65,EM65,EO65,EQ65,ES65,EU65,EW65,EY65,FA65,FC65)</f>
        <v>0</v>
      </c>
      <c r="FF65" s="171">
        <f t="shared" ref="FF65" si="1408">SUM(EH65,EJ65,EL65,EN65,EP65,ER65,ET65,EV65,EX65,EZ65,FB65,FD65)</f>
        <v>0</v>
      </c>
      <c r="FG65" s="148">
        <f t="shared" si="980"/>
        <v>0</v>
      </c>
      <c r="FH65" s="199">
        <f t="shared" ref="FH65" si="1409">+FG65</f>
        <v>0</v>
      </c>
      <c r="FI65" s="95"/>
      <c r="FJ65" s="708">
        <f>+FJ64</f>
        <v>0</v>
      </c>
      <c r="FK65" s="38"/>
      <c r="FL65" s="692">
        <f t="shared" si="1266"/>
        <v>0</v>
      </c>
      <c r="FM65" s="693">
        <f t="shared" si="1267"/>
        <v>0</v>
      </c>
      <c r="FN65" s="694" t="str">
        <f t="shared" si="1268"/>
        <v>OK</v>
      </c>
      <c r="FP65" s="692">
        <f t="shared" si="105"/>
        <v>0</v>
      </c>
      <c r="FQ65" s="693">
        <f t="shared" si="106"/>
        <v>0</v>
      </c>
      <c r="FR65" s="694" t="str">
        <f t="shared" si="107"/>
        <v>OK</v>
      </c>
    </row>
    <row r="66" spans="1:174" ht="18" customHeight="1" x14ac:dyDescent="0.2">
      <c r="A66" s="74">
        <f t="shared" si="1028"/>
        <v>0</v>
      </c>
      <c r="B66" s="75">
        <f t="shared" si="1029"/>
        <v>0</v>
      </c>
      <c r="C66" s="235" t="str">
        <f t="shared" si="110"/>
        <v>福島県</v>
      </c>
      <c r="D66" s="58">
        <f t="shared" si="1030"/>
        <v>26</v>
      </c>
      <c r="E66" s="49" t="s">
        <v>244</v>
      </c>
      <c r="F66" s="486">
        <f>IF(F67=" "," ",+F67)</f>
        <v>0</v>
      </c>
      <c r="G66" s="554"/>
      <c r="H66" s="537"/>
      <c r="I66" s="544"/>
      <c r="J66" s="545"/>
      <c r="K66" s="544"/>
      <c r="L66" s="229"/>
      <c r="M66" s="532"/>
      <c r="N66" s="66"/>
      <c r="O66" s="70" t="str">
        <f>IF(L66="","",VLOOKUP(L66,リスト!$Q$3:$R$25,2,0))</f>
        <v/>
      </c>
      <c r="P66" s="202"/>
      <c r="Q66" s="230"/>
      <c r="R66" s="154" t="str">
        <f>IF(L66="","",VLOOKUP(L66,リスト!$X$3:$Y$25,2,0))</f>
        <v/>
      </c>
      <c r="S66" s="162">
        <f>IF(T66&gt;0,1,0)</f>
        <v>0</v>
      </c>
      <c r="T66" s="143"/>
      <c r="U66" s="112">
        <f t="shared" si="945"/>
        <v>0</v>
      </c>
      <c r="V66" s="108"/>
      <c r="W66" s="115">
        <f>+U66+V66</f>
        <v>0</v>
      </c>
      <c r="X66" s="115">
        <f>+Y66+Z66</f>
        <v>0</v>
      </c>
      <c r="Y66" s="137">
        <f t="shared" si="946"/>
        <v>0</v>
      </c>
      <c r="Z66" s="139">
        <f t="shared" si="947"/>
        <v>0</v>
      </c>
      <c r="AA66" s="180" t="s">
        <v>216</v>
      </c>
      <c r="AB66" s="162">
        <f>IF(AC66&gt;0,1,0)</f>
        <v>0</v>
      </c>
      <c r="AC66" s="143"/>
      <c r="AD66" s="120"/>
      <c r="AE66" s="137">
        <f>+AF66+AG66</f>
        <v>0</v>
      </c>
      <c r="AF66" s="137">
        <f t="shared" si="948"/>
        <v>0</v>
      </c>
      <c r="AG66" s="139">
        <f t="shared" si="949"/>
        <v>0</v>
      </c>
      <c r="AH66" s="101" t="str">
        <f>IF(AJ66="","",VLOOKUP(L66,リスト!$AA$3:$AB$25,2,0))</f>
        <v/>
      </c>
      <c r="AI66" s="162">
        <f>IF(AJ66&gt;0,1,0)</f>
        <v>0</v>
      </c>
      <c r="AJ66" s="143"/>
      <c r="AK66" s="156">
        <f t="shared" si="732"/>
        <v>0</v>
      </c>
      <c r="AL66" s="120"/>
      <c r="AM66" s="162">
        <f>+AK66+AL66</f>
        <v>0</v>
      </c>
      <c r="AN66" s="112">
        <f>+AO66+AP66</f>
        <v>0</v>
      </c>
      <c r="AO66" s="115">
        <f t="shared" si="950"/>
        <v>0</v>
      </c>
      <c r="AP66" s="173">
        <f t="shared" si="951"/>
        <v>0</v>
      </c>
      <c r="AQ66" s="183" t="s">
        <v>216</v>
      </c>
      <c r="AR66" s="162">
        <f>IF(AS66&gt;0,1,0)</f>
        <v>0</v>
      </c>
      <c r="AS66" s="143"/>
      <c r="AT66" s="120"/>
      <c r="AU66" s="112">
        <f>+AV66+AW66</f>
        <v>0</v>
      </c>
      <c r="AV66" s="115">
        <f t="shared" si="952"/>
        <v>0</v>
      </c>
      <c r="AW66" s="176">
        <f t="shared" si="953"/>
        <v>0</v>
      </c>
      <c r="AX66" s="180" t="s">
        <v>216</v>
      </c>
      <c r="AY66" s="162">
        <f>IF(AZ66&gt;0,1,0)</f>
        <v>0</v>
      </c>
      <c r="AZ66" s="143"/>
      <c r="BA66" s="120"/>
      <c r="BB66" s="112">
        <f>+BC66+BD66</f>
        <v>0</v>
      </c>
      <c r="BC66" s="115">
        <f t="shared" si="954"/>
        <v>0</v>
      </c>
      <c r="BD66" s="173">
        <f t="shared" si="955"/>
        <v>0</v>
      </c>
      <c r="BE66" s="180" t="s">
        <v>216</v>
      </c>
      <c r="BF66" s="162">
        <f>IF(BG66&gt;0,1,0)</f>
        <v>0</v>
      </c>
      <c r="BG66" s="143"/>
      <c r="BH66" s="120"/>
      <c r="BI66" s="112">
        <f>+BJ66+BK66</f>
        <v>0</v>
      </c>
      <c r="BJ66" s="115">
        <f t="shared" si="956"/>
        <v>0</v>
      </c>
      <c r="BK66" s="176">
        <f t="shared" si="957"/>
        <v>0</v>
      </c>
      <c r="BL66" s="180" t="s">
        <v>216</v>
      </c>
      <c r="BM66" s="162">
        <f>IF(BN66&gt;0,1,0)</f>
        <v>0</v>
      </c>
      <c r="BN66" s="143"/>
      <c r="BO66" s="120"/>
      <c r="BP66" s="112">
        <f>+BQ66+BR66</f>
        <v>0</v>
      </c>
      <c r="BQ66" s="115">
        <f t="shared" si="958"/>
        <v>0</v>
      </c>
      <c r="BR66" s="176">
        <f t="shared" si="959"/>
        <v>0</v>
      </c>
      <c r="BS66" s="101">
        <f t="shared" si="733"/>
        <v>0</v>
      </c>
      <c r="BT66" s="112">
        <f t="shared" si="734"/>
        <v>0</v>
      </c>
      <c r="BU66" s="112">
        <f t="shared" si="735"/>
        <v>0</v>
      </c>
      <c r="BV66" s="115">
        <f t="shared" si="736"/>
        <v>0</v>
      </c>
      <c r="BW66" s="112">
        <f t="shared" si="737"/>
        <v>0</v>
      </c>
      <c r="BX66" s="188">
        <f t="shared" si="738"/>
        <v>0</v>
      </c>
      <c r="BY66" s="101" t="str">
        <f>IF(CA66="","",VLOOKUP(L66,リスト!$AD$3:$AE$25,2,0))</f>
        <v/>
      </c>
      <c r="BZ66" s="192">
        <f>IF(CA66&gt;0,1,0)</f>
        <v>0</v>
      </c>
      <c r="CA66" s="143"/>
      <c r="CB66" s="112">
        <f t="shared" si="960"/>
        <v>0</v>
      </c>
      <c r="CC66" s="120"/>
      <c r="CD66" s="162">
        <f>+CB66+CC66</f>
        <v>0</v>
      </c>
      <c r="CE66" s="112">
        <f>+CF66+CG66</f>
        <v>0</v>
      </c>
      <c r="CF66" s="115">
        <f t="shared" si="961"/>
        <v>0</v>
      </c>
      <c r="CG66" s="173">
        <f t="shared" si="962"/>
        <v>0</v>
      </c>
      <c r="CH66" s="180" t="s">
        <v>216</v>
      </c>
      <c r="CI66" s="192">
        <f>IF(CJ66&gt;0,1,0)</f>
        <v>0</v>
      </c>
      <c r="CJ66" s="143"/>
      <c r="CK66" s="120"/>
      <c r="CL66" s="112">
        <f>+CM66+CN66</f>
        <v>0</v>
      </c>
      <c r="CM66" s="115">
        <f t="shared" si="963"/>
        <v>0</v>
      </c>
      <c r="CN66" s="173">
        <f t="shared" si="964"/>
        <v>0</v>
      </c>
      <c r="CO66" s="180" t="s">
        <v>216</v>
      </c>
      <c r="CP66" s="192">
        <f>IF(CQ66&gt;0,1,0)</f>
        <v>0</v>
      </c>
      <c r="CQ66" s="143"/>
      <c r="CR66" s="120"/>
      <c r="CS66" s="112">
        <f>+CT66+CU66</f>
        <v>0</v>
      </c>
      <c r="CT66" s="115">
        <f t="shared" si="965"/>
        <v>0</v>
      </c>
      <c r="CU66" s="173">
        <f t="shared" si="966"/>
        <v>0</v>
      </c>
      <c r="CV66" s="180" t="s">
        <v>216</v>
      </c>
      <c r="CW66" s="192">
        <f>IF(CX66&gt;0,1,0)</f>
        <v>0</v>
      </c>
      <c r="CX66" s="143"/>
      <c r="CY66" s="120"/>
      <c r="CZ66" s="112">
        <f>+DA66+DB66</f>
        <v>0</v>
      </c>
      <c r="DA66" s="115">
        <f t="shared" si="967"/>
        <v>0</v>
      </c>
      <c r="DB66" s="173">
        <f t="shared" si="968"/>
        <v>0</v>
      </c>
      <c r="DC66" s="180" t="s">
        <v>216</v>
      </c>
      <c r="DD66" s="192">
        <f>IF(DE66&gt;0,1,0)</f>
        <v>0</v>
      </c>
      <c r="DE66" s="143"/>
      <c r="DF66" s="120"/>
      <c r="DG66" s="112">
        <f>+DH66+DI66</f>
        <v>0</v>
      </c>
      <c r="DH66" s="115">
        <f t="shared" si="969"/>
        <v>0</v>
      </c>
      <c r="DI66" s="176">
        <f t="shared" si="970"/>
        <v>0</v>
      </c>
      <c r="DJ66" s="101">
        <f t="shared" si="739"/>
        <v>0</v>
      </c>
      <c r="DK66" s="115">
        <f t="shared" si="740"/>
        <v>0</v>
      </c>
      <c r="DL66" s="115">
        <f t="shared" si="741"/>
        <v>0</v>
      </c>
      <c r="DM66" s="115">
        <f>+DN66+DO66</f>
        <v>0</v>
      </c>
      <c r="DN66" s="115">
        <f t="shared" si="742"/>
        <v>0</v>
      </c>
      <c r="DO66" s="176">
        <f t="shared" si="743"/>
        <v>0</v>
      </c>
      <c r="DP66" s="193">
        <f t="shared" si="744"/>
        <v>0</v>
      </c>
      <c r="DQ66" s="176">
        <f t="shared" si="745"/>
        <v>0</v>
      </c>
      <c r="DR66" s="115">
        <f t="shared" si="83"/>
        <v>0</v>
      </c>
      <c r="DS66" s="115">
        <f>+DT66+DU66</f>
        <v>0</v>
      </c>
      <c r="DT66" s="112">
        <f t="shared" si="746"/>
        <v>0</v>
      </c>
      <c r="DU66" s="188">
        <f t="shared" si="747"/>
        <v>0</v>
      </c>
      <c r="DV66" s="101">
        <f t="shared" si="748"/>
        <v>0</v>
      </c>
      <c r="DW66" s="115">
        <f t="shared" si="35"/>
        <v>0</v>
      </c>
      <c r="DX66" s="115">
        <f t="shared" si="36"/>
        <v>0</v>
      </c>
      <c r="DY66" s="115">
        <f>ROUND(DV66*DX66,0)</f>
        <v>0</v>
      </c>
      <c r="DZ66" s="115">
        <f>+EA66+EB66</f>
        <v>0</v>
      </c>
      <c r="EA66" s="115">
        <f t="shared" si="971"/>
        <v>0</v>
      </c>
      <c r="EB66" s="173">
        <f t="shared" si="972"/>
        <v>0</v>
      </c>
      <c r="EC66" s="193">
        <f>SUM(DR66,DY66)</f>
        <v>0</v>
      </c>
      <c r="ED66" s="115">
        <f>+EE66+EF66</f>
        <v>0</v>
      </c>
      <c r="EE66" s="115">
        <f>SUM(DT66,EA66)</f>
        <v>0</v>
      </c>
      <c r="EF66" s="188">
        <f>SUM(DU66,EB66)</f>
        <v>0</v>
      </c>
      <c r="EG66" s="128">
        <f t="shared" si="749"/>
        <v>0</v>
      </c>
      <c r="EH66" s="132">
        <f t="shared" si="750"/>
        <v>0</v>
      </c>
      <c r="EI66" s="147">
        <f t="shared" si="751"/>
        <v>0</v>
      </c>
      <c r="EJ66" s="152">
        <f>INT(EI66/2)</f>
        <v>0</v>
      </c>
      <c r="EK66" s="166">
        <f t="shared" si="752"/>
        <v>0</v>
      </c>
      <c r="EL66" s="170">
        <f t="shared" si="753"/>
        <v>0</v>
      </c>
      <c r="EM66" s="166">
        <f t="shared" si="754"/>
        <v>0</v>
      </c>
      <c r="EN66" s="170">
        <f>INT(EM66/2)</f>
        <v>0</v>
      </c>
      <c r="EO66" s="147">
        <f t="shared" si="973"/>
        <v>0</v>
      </c>
      <c r="EP66" s="170">
        <f>INT(EO66/2)</f>
        <v>0</v>
      </c>
      <c r="EQ66" s="166">
        <f t="shared" si="974"/>
        <v>0</v>
      </c>
      <c r="ER66" s="170">
        <f>INT(EQ66/2)</f>
        <v>0</v>
      </c>
      <c r="ES66" s="147">
        <f t="shared" si="975"/>
        <v>0</v>
      </c>
      <c r="ET66" s="152">
        <f>INT(ES66/2)</f>
        <v>0</v>
      </c>
      <c r="EU66" s="166">
        <f t="shared" si="755"/>
        <v>0</v>
      </c>
      <c r="EV66" s="170">
        <f t="shared" si="756"/>
        <v>0</v>
      </c>
      <c r="EW66" s="147">
        <f t="shared" si="976"/>
        <v>0</v>
      </c>
      <c r="EX66" s="152">
        <f>INT(EW66/2)</f>
        <v>0</v>
      </c>
      <c r="EY66" s="166">
        <f t="shared" si="977"/>
        <v>0</v>
      </c>
      <c r="EZ66" s="170">
        <f>INT(EY66/2)</f>
        <v>0</v>
      </c>
      <c r="FA66" s="147">
        <f t="shared" si="978"/>
        <v>0</v>
      </c>
      <c r="FB66" s="170">
        <f>INT(FA66/2)</f>
        <v>0</v>
      </c>
      <c r="FC66" s="147">
        <f t="shared" si="979"/>
        <v>0</v>
      </c>
      <c r="FD66" s="170">
        <f>INT(FC66/2)</f>
        <v>0</v>
      </c>
      <c r="FE66" s="166">
        <f>SUM(EG66,EI66,EK66,EM66,EO66,EQ66,ES66,EU66,EW66,EY66,FA66,FC66)</f>
        <v>0</v>
      </c>
      <c r="FF66" s="170">
        <f>SUM(EH66,EJ66,EL66,EN66,EP66,ER66,ET66,EV66,EX66,EZ66,FB66,FD66)</f>
        <v>0</v>
      </c>
      <c r="FG66" s="147">
        <f t="shared" si="980"/>
        <v>0</v>
      </c>
      <c r="FH66" s="198">
        <f>+FG66</f>
        <v>0</v>
      </c>
      <c r="FI66" s="201"/>
      <c r="FJ66" s="708">
        <f>+FJ64</f>
        <v>0</v>
      </c>
      <c r="FK66" s="38"/>
      <c r="FL66" s="701">
        <f t="shared" si="1266"/>
        <v>0</v>
      </c>
      <c r="FM66" s="688">
        <f t="shared" si="1267"/>
        <v>0</v>
      </c>
      <c r="FN66" s="702" t="str">
        <f t="shared" si="1268"/>
        <v>OK</v>
      </c>
      <c r="FP66" s="701">
        <f t="shared" si="105"/>
        <v>0</v>
      </c>
      <c r="FQ66" s="688">
        <f t="shared" si="106"/>
        <v>0</v>
      </c>
      <c r="FR66" s="702" t="str">
        <f t="shared" si="107"/>
        <v>OK</v>
      </c>
    </row>
    <row r="67" spans="1:174" ht="18" customHeight="1" x14ac:dyDescent="0.2">
      <c r="A67" s="76">
        <f t="shared" si="1028"/>
        <v>0</v>
      </c>
      <c r="B67" s="77">
        <f t="shared" si="1029"/>
        <v>0</v>
      </c>
      <c r="C67" s="236" t="str">
        <f t="shared" si="110"/>
        <v>福島県</v>
      </c>
      <c r="D67" s="47">
        <f t="shared" si="1030"/>
        <v>26</v>
      </c>
      <c r="E67" s="56" t="s">
        <v>245</v>
      </c>
      <c r="F67" s="487"/>
      <c r="G67" s="555">
        <f>+G66</f>
        <v>0</v>
      </c>
      <c r="H67" s="536"/>
      <c r="I67" s="542"/>
      <c r="J67" s="543"/>
      <c r="K67" s="542"/>
      <c r="L67" s="64"/>
      <c r="M67" s="531"/>
      <c r="N67" s="67"/>
      <c r="O67" s="71" t="str">
        <f>IF(L67="","",VLOOKUP(L67,リスト!$Q$3:$R$25,2,0))</f>
        <v/>
      </c>
      <c r="P67" s="95"/>
      <c r="Q67" s="124"/>
      <c r="R67" s="102" t="str">
        <f>IF(L67="","",VLOOKUP(L67,リスト!$X$3:$Y$25,2,0))</f>
        <v/>
      </c>
      <c r="S67" s="163">
        <f t="shared" ref="S67" si="1410">IF(T67&gt;0,1,0)</f>
        <v>0</v>
      </c>
      <c r="T67" s="144"/>
      <c r="U67" s="113">
        <f t="shared" si="945"/>
        <v>0</v>
      </c>
      <c r="V67" s="109"/>
      <c r="W67" s="116">
        <f t="shared" ref="W67" si="1411">+U67+V67</f>
        <v>0</v>
      </c>
      <c r="X67" s="116">
        <f t="shared" ref="X67" si="1412">+Y67+Z67</f>
        <v>0</v>
      </c>
      <c r="Y67" s="138">
        <f t="shared" si="946"/>
        <v>0</v>
      </c>
      <c r="Z67" s="140">
        <f t="shared" si="947"/>
        <v>0</v>
      </c>
      <c r="AA67" s="181" t="s">
        <v>216</v>
      </c>
      <c r="AB67" s="163">
        <f t="shared" ref="AB67" si="1413">IF(AC67&gt;0,1,0)</f>
        <v>0</v>
      </c>
      <c r="AC67" s="144"/>
      <c r="AD67" s="121"/>
      <c r="AE67" s="138">
        <f t="shared" ref="AE67" si="1414">+AF67+AG67</f>
        <v>0</v>
      </c>
      <c r="AF67" s="138">
        <f t="shared" si="948"/>
        <v>0</v>
      </c>
      <c r="AG67" s="140">
        <f t="shared" si="949"/>
        <v>0</v>
      </c>
      <c r="AH67" s="102" t="str">
        <f>IF(AJ67="","",VLOOKUP(L67,リスト!$AA$3:$AB$25,2,0))</f>
        <v/>
      </c>
      <c r="AI67" s="163">
        <f t="shared" ref="AI67" si="1415">IF(AJ67&gt;0,1,0)</f>
        <v>0</v>
      </c>
      <c r="AJ67" s="144"/>
      <c r="AK67" s="157">
        <f t="shared" si="732"/>
        <v>0</v>
      </c>
      <c r="AL67" s="121"/>
      <c r="AM67" s="163">
        <f t="shared" ref="AM67" si="1416">+AK67+AL67</f>
        <v>0</v>
      </c>
      <c r="AN67" s="113">
        <f t="shared" ref="AN67" si="1417">+AO67+AP67</f>
        <v>0</v>
      </c>
      <c r="AO67" s="116">
        <f t="shared" si="950"/>
        <v>0</v>
      </c>
      <c r="AP67" s="174">
        <f t="shared" si="951"/>
        <v>0</v>
      </c>
      <c r="AQ67" s="184" t="s">
        <v>216</v>
      </c>
      <c r="AR67" s="163">
        <f t="shared" ref="AR67" si="1418">IF(AS67&gt;0,1,0)</f>
        <v>0</v>
      </c>
      <c r="AS67" s="144"/>
      <c r="AT67" s="121"/>
      <c r="AU67" s="113">
        <f t="shared" ref="AU67" si="1419">+AV67+AW67</f>
        <v>0</v>
      </c>
      <c r="AV67" s="116">
        <f t="shared" si="952"/>
        <v>0</v>
      </c>
      <c r="AW67" s="177">
        <f t="shared" si="953"/>
        <v>0</v>
      </c>
      <c r="AX67" s="181" t="s">
        <v>216</v>
      </c>
      <c r="AY67" s="163">
        <f t="shared" ref="AY67" si="1420">IF(AZ67&gt;0,1,0)</f>
        <v>0</v>
      </c>
      <c r="AZ67" s="144"/>
      <c r="BA67" s="121"/>
      <c r="BB67" s="113">
        <f t="shared" ref="BB67" si="1421">+BC67+BD67</f>
        <v>0</v>
      </c>
      <c r="BC67" s="116">
        <f t="shared" si="954"/>
        <v>0</v>
      </c>
      <c r="BD67" s="174">
        <f t="shared" si="955"/>
        <v>0</v>
      </c>
      <c r="BE67" s="181" t="s">
        <v>216</v>
      </c>
      <c r="BF67" s="163">
        <f t="shared" ref="BF67" si="1422">IF(BG67&gt;0,1,0)</f>
        <v>0</v>
      </c>
      <c r="BG67" s="144"/>
      <c r="BH67" s="121"/>
      <c r="BI67" s="113">
        <f t="shared" ref="BI67" si="1423">+BJ67+BK67</f>
        <v>0</v>
      </c>
      <c r="BJ67" s="116">
        <f t="shared" si="956"/>
        <v>0</v>
      </c>
      <c r="BK67" s="177">
        <f t="shared" si="957"/>
        <v>0</v>
      </c>
      <c r="BL67" s="181" t="s">
        <v>216</v>
      </c>
      <c r="BM67" s="163">
        <f t="shared" ref="BM67" si="1424">IF(BN67&gt;0,1,0)</f>
        <v>0</v>
      </c>
      <c r="BN67" s="144"/>
      <c r="BO67" s="121"/>
      <c r="BP67" s="113">
        <f t="shared" ref="BP67" si="1425">+BQ67+BR67</f>
        <v>0</v>
      </c>
      <c r="BQ67" s="116">
        <f t="shared" si="958"/>
        <v>0</v>
      </c>
      <c r="BR67" s="177">
        <f t="shared" si="959"/>
        <v>0</v>
      </c>
      <c r="BS67" s="102">
        <f t="shared" si="733"/>
        <v>0</v>
      </c>
      <c r="BT67" s="113">
        <f t="shared" si="734"/>
        <v>0</v>
      </c>
      <c r="BU67" s="113">
        <f t="shared" si="735"/>
        <v>0</v>
      </c>
      <c r="BV67" s="116">
        <f t="shared" si="736"/>
        <v>0</v>
      </c>
      <c r="BW67" s="113">
        <f t="shared" si="737"/>
        <v>0</v>
      </c>
      <c r="BX67" s="189">
        <f t="shared" si="738"/>
        <v>0</v>
      </c>
      <c r="BY67" s="102" t="str">
        <f>IF(CA67="","",VLOOKUP(L67,リスト!$AD$3:$AE$25,2,0))</f>
        <v/>
      </c>
      <c r="BZ67" s="105">
        <f t="shared" ref="BZ67" si="1426">IF(CA67&gt;0,1,0)</f>
        <v>0</v>
      </c>
      <c r="CA67" s="144"/>
      <c r="CB67" s="113">
        <f t="shared" si="960"/>
        <v>0</v>
      </c>
      <c r="CC67" s="121"/>
      <c r="CD67" s="163">
        <f t="shared" ref="CD67" si="1427">+CB67+CC67</f>
        <v>0</v>
      </c>
      <c r="CE67" s="113">
        <f t="shared" ref="CE67" si="1428">+CF67+CG67</f>
        <v>0</v>
      </c>
      <c r="CF67" s="116">
        <f t="shared" si="961"/>
        <v>0</v>
      </c>
      <c r="CG67" s="177">
        <f t="shared" si="962"/>
        <v>0</v>
      </c>
      <c r="CH67" s="181" t="s">
        <v>216</v>
      </c>
      <c r="CI67" s="105">
        <f t="shared" ref="CI67" si="1429">IF(CJ67&gt;0,1,0)</f>
        <v>0</v>
      </c>
      <c r="CJ67" s="144"/>
      <c r="CK67" s="121"/>
      <c r="CL67" s="113">
        <f t="shared" ref="CL67" si="1430">+CM67+CN67</f>
        <v>0</v>
      </c>
      <c r="CM67" s="116">
        <f t="shared" si="963"/>
        <v>0</v>
      </c>
      <c r="CN67" s="174">
        <f t="shared" si="964"/>
        <v>0</v>
      </c>
      <c r="CO67" s="181" t="s">
        <v>216</v>
      </c>
      <c r="CP67" s="105">
        <f t="shared" ref="CP67" si="1431">IF(CQ67&gt;0,1,0)</f>
        <v>0</v>
      </c>
      <c r="CQ67" s="144"/>
      <c r="CR67" s="121"/>
      <c r="CS67" s="113">
        <f t="shared" ref="CS67" si="1432">+CT67+CU67</f>
        <v>0</v>
      </c>
      <c r="CT67" s="116">
        <f t="shared" si="965"/>
        <v>0</v>
      </c>
      <c r="CU67" s="174">
        <f t="shared" si="966"/>
        <v>0</v>
      </c>
      <c r="CV67" s="181" t="s">
        <v>216</v>
      </c>
      <c r="CW67" s="105">
        <f t="shared" ref="CW67" si="1433">IF(CX67&gt;0,1,0)</f>
        <v>0</v>
      </c>
      <c r="CX67" s="144"/>
      <c r="CY67" s="121"/>
      <c r="CZ67" s="113">
        <f t="shared" ref="CZ67" si="1434">+DA67+DB67</f>
        <v>0</v>
      </c>
      <c r="DA67" s="116">
        <f t="shared" si="967"/>
        <v>0</v>
      </c>
      <c r="DB67" s="174">
        <f t="shared" si="968"/>
        <v>0</v>
      </c>
      <c r="DC67" s="181" t="s">
        <v>216</v>
      </c>
      <c r="DD67" s="105">
        <f t="shared" ref="DD67" si="1435">IF(DE67&gt;0,1,0)</f>
        <v>0</v>
      </c>
      <c r="DE67" s="144"/>
      <c r="DF67" s="121"/>
      <c r="DG67" s="113">
        <f t="shared" ref="DG67" si="1436">+DH67+DI67</f>
        <v>0</v>
      </c>
      <c r="DH67" s="116">
        <f t="shared" si="969"/>
        <v>0</v>
      </c>
      <c r="DI67" s="177">
        <f t="shared" si="970"/>
        <v>0</v>
      </c>
      <c r="DJ67" s="102">
        <f t="shared" si="739"/>
        <v>0</v>
      </c>
      <c r="DK67" s="116">
        <f t="shared" si="740"/>
        <v>0</v>
      </c>
      <c r="DL67" s="116">
        <f t="shared" si="741"/>
        <v>0</v>
      </c>
      <c r="DM67" s="116">
        <f t="shared" ref="DM67" si="1437">+DN67+DO67</f>
        <v>0</v>
      </c>
      <c r="DN67" s="116">
        <f t="shared" si="742"/>
        <v>0</v>
      </c>
      <c r="DO67" s="177">
        <f t="shared" si="743"/>
        <v>0</v>
      </c>
      <c r="DP67" s="194">
        <f t="shared" si="744"/>
        <v>0</v>
      </c>
      <c r="DQ67" s="177">
        <f t="shared" si="745"/>
        <v>0</v>
      </c>
      <c r="DR67" s="116">
        <f t="shared" si="83"/>
        <v>0</v>
      </c>
      <c r="DS67" s="116">
        <f t="shared" ref="DS67" si="1438">+DT67+DU67</f>
        <v>0</v>
      </c>
      <c r="DT67" s="113">
        <f t="shared" si="746"/>
        <v>0</v>
      </c>
      <c r="DU67" s="189">
        <f t="shared" si="747"/>
        <v>0</v>
      </c>
      <c r="DV67" s="102">
        <f t="shared" si="748"/>
        <v>0</v>
      </c>
      <c r="DW67" s="116">
        <f t="shared" si="35"/>
        <v>0</v>
      </c>
      <c r="DX67" s="116">
        <f t="shared" si="36"/>
        <v>0</v>
      </c>
      <c r="DY67" s="116">
        <f t="shared" ref="DY67" si="1439">ROUND(DV67*DX67,0)</f>
        <v>0</v>
      </c>
      <c r="DZ67" s="116">
        <f t="shared" ref="DZ67" si="1440">+EA67+EB67</f>
        <v>0</v>
      </c>
      <c r="EA67" s="116">
        <f t="shared" si="971"/>
        <v>0</v>
      </c>
      <c r="EB67" s="174">
        <f t="shared" si="972"/>
        <v>0</v>
      </c>
      <c r="EC67" s="194">
        <f t="shared" ref="EC67" si="1441">SUM(DR67,DY67)</f>
        <v>0</v>
      </c>
      <c r="ED67" s="116">
        <f t="shared" ref="ED67" si="1442">+EE67+EF67</f>
        <v>0</v>
      </c>
      <c r="EE67" s="116">
        <f t="shared" ref="EE67" si="1443">SUM(DT67,EA67)</f>
        <v>0</v>
      </c>
      <c r="EF67" s="189">
        <f t="shared" ref="EF67" si="1444">SUM(DU67,EB67)</f>
        <v>0</v>
      </c>
      <c r="EG67" s="129">
        <f t="shared" si="749"/>
        <v>0</v>
      </c>
      <c r="EH67" s="133">
        <f t="shared" si="750"/>
        <v>0</v>
      </c>
      <c r="EI67" s="148">
        <f t="shared" si="751"/>
        <v>0</v>
      </c>
      <c r="EJ67" s="153">
        <f t="shared" ref="EJ67" si="1445">INT(EI67/2)</f>
        <v>0</v>
      </c>
      <c r="EK67" s="167">
        <f t="shared" si="752"/>
        <v>0</v>
      </c>
      <c r="EL67" s="171">
        <f t="shared" si="753"/>
        <v>0</v>
      </c>
      <c r="EM67" s="167">
        <f t="shared" si="754"/>
        <v>0</v>
      </c>
      <c r="EN67" s="171">
        <f t="shared" ref="EN67" si="1446">INT(EM67/2)</f>
        <v>0</v>
      </c>
      <c r="EO67" s="148">
        <f t="shared" si="973"/>
        <v>0</v>
      </c>
      <c r="EP67" s="153">
        <f t="shared" ref="EP67" si="1447">INT(EO67/2)</f>
        <v>0</v>
      </c>
      <c r="EQ67" s="167">
        <f t="shared" si="974"/>
        <v>0</v>
      </c>
      <c r="ER67" s="171">
        <f t="shared" ref="ER67" si="1448">INT(EQ67/2)</f>
        <v>0</v>
      </c>
      <c r="ES67" s="148">
        <f t="shared" si="975"/>
        <v>0</v>
      </c>
      <c r="ET67" s="153">
        <f t="shared" ref="ET67" si="1449">INT(ES67/2)</f>
        <v>0</v>
      </c>
      <c r="EU67" s="167">
        <f t="shared" si="755"/>
        <v>0</v>
      </c>
      <c r="EV67" s="171">
        <f t="shared" si="756"/>
        <v>0</v>
      </c>
      <c r="EW67" s="148">
        <f t="shared" si="976"/>
        <v>0</v>
      </c>
      <c r="EX67" s="153">
        <f t="shared" ref="EX67" si="1450">INT(EW67/2)</f>
        <v>0</v>
      </c>
      <c r="EY67" s="167">
        <f t="shared" si="977"/>
        <v>0</v>
      </c>
      <c r="EZ67" s="171">
        <f t="shared" ref="EZ67" si="1451">INT(EY67/2)</f>
        <v>0</v>
      </c>
      <c r="FA67" s="148">
        <f t="shared" si="978"/>
        <v>0</v>
      </c>
      <c r="FB67" s="171">
        <f t="shared" ref="FB67" si="1452">INT(FA67/2)</f>
        <v>0</v>
      </c>
      <c r="FC67" s="148">
        <f t="shared" si="979"/>
        <v>0</v>
      </c>
      <c r="FD67" s="171">
        <f t="shared" ref="FD67" si="1453">INT(FC67/2)</f>
        <v>0</v>
      </c>
      <c r="FE67" s="167">
        <f t="shared" ref="FE67" si="1454">SUM(EG67,EI67,EK67,EM67,EO67,EQ67,ES67,EU67,EW67,EY67,FA67,FC67)</f>
        <v>0</v>
      </c>
      <c r="FF67" s="171">
        <f t="shared" ref="FF67" si="1455">SUM(EH67,EJ67,EL67,EN67,EP67,ER67,ET67,EV67,EX67,EZ67,FB67,FD67)</f>
        <v>0</v>
      </c>
      <c r="FG67" s="148">
        <f t="shared" si="980"/>
        <v>0</v>
      </c>
      <c r="FH67" s="199">
        <f t="shared" ref="FH67" si="1456">+FG67</f>
        <v>0</v>
      </c>
      <c r="FI67" s="95"/>
      <c r="FJ67" s="708">
        <f>+FJ66</f>
        <v>0</v>
      </c>
      <c r="FK67" s="38"/>
      <c r="FL67" s="695">
        <f t="shared" si="1266"/>
        <v>0</v>
      </c>
      <c r="FM67" s="696">
        <f t="shared" si="1267"/>
        <v>0</v>
      </c>
      <c r="FN67" s="697" t="str">
        <f t="shared" si="1268"/>
        <v>OK</v>
      </c>
      <c r="FP67" s="695">
        <f t="shared" si="105"/>
        <v>0</v>
      </c>
      <c r="FQ67" s="696">
        <f t="shared" si="106"/>
        <v>0</v>
      </c>
      <c r="FR67" s="697" t="str">
        <f t="shared" si="107"/>
        <v>OK</v>
      </c>
    </row>
    <row r="68" spans="1:174" ht="18" customHeight="1" x14ac:dyDescent="0.2">
      <c r="A68" s="74">
        <f t="shared" si="1028"/>
        <v>0</v>
      </c>
      <c r="B68" s="75">
        <f t="shared" si="1029"/>
        <v>0</v>
      </c>
      <c r="C68" s="235" t="str">
        <f t="shared" si="110"/>
        <v>福島県</v>
      </c>
      <c r="D68" s="58">
        <f t="shared" si="1030"/>
        <v>27</v>
      </c>
      <c r="E68" s="49" t="s">
        <v>244</v>
      </c>
      <c r="F68" s="486">
        <f>IF(F69=" "," ",+F69)</f>
        <v>0</v>
      </c>
      <c r="G68" s="554"/>
      <c r="H68" s="537"/>
      <c r="I68" s="544"/>
      <c r="J68" s="545"/>
      <c r="K68" s="544"/>
      <c r="L68" s="229"/>
      <c r="M68" s="532"/>
      <c r="N68" s="66"/>
      <c r="O68" s="70" t="str">
        <f>IF(L68="","",VLOOKUP(L68,リスト!$Q$3:$R$25,2,0))</f>
        <v/>
      </c>
      <c r="P68" s="202"/>
      <c r="Q68" s="125"/>
      <c r="R68" s="154" t="str">
        <f>IF(L68="","",VLOOKUP(L68,リスト!$X$3:$Y$25,2,0))</f>
        <v/>
      </c>
      <c r="S68" s="162">
        <f>IF(T68&gt;0,1,0)</f>
        <v>0</v>
      </c>
      <c r="T68" s="143"/>
      <c r="U68" s="112">
        <f t="shared" si="945"/>
        <v>0</v>
      </c>
      <c r="V68" s="108"/>
      <c r="W68" s="115">
        <f>+U68+V68</f>
        <v>0</v>
      </c>
      <c r="X68" s="115">
        <f>+Y68+Z68</f>
        <v>0</v>
      </c>
      <c r="Y68" s="137">
        <f t="shared" si="946"/>
        <v>0</v>
      </c>
      <c r="Z68" s="139">
        <f t="shared" si="947"/>
        <v>0</v>
      </c>
      <c r="AA68" s="180" t="s">
        <v>216</v>
      </c>
      <c r="AB68" s="162">
        <f>IF(AC68&gt;0,1,0)</f>
        <v>0</v>
      </c>
      <c r="AC68" s="143"/>
      <c r="AD68" s="120"/>
      <c r="AE68" s="137">
        <f>+AF68+AG68</f>
        <v>0</v>
      </c>
      <c r="AF68" s="137">
        <f t="shared" si="948"/>
        <v>0</v>
      </c>
      <c r="AG68" s="139">
        <f t="shared" si="949"/>
        <v>0</v>
      </c>
      <c r="AH68" s="101" t="str">
        <f>IF(AJ68="","",VLOOKUP(L68,リスト!$AA$3:$AB$25,2,0))</f>
        <v/>
      </c>
      <c r="AI68" s="162">
        <f>IF(AJ68&gt;0,1,0)</f>
        <v>0</v>
      </c>
      <c r="AJ68" s="143"/>
      <c r="AK68" s="156">
        <f t="shared" si="732"/>
        <v>0</v>
      </c>
      <c r="AL68" s="120"/>
      <c r="AM68" s="162">
        <f>+AK68+AL68</f>
        <v>0</v>
      </c>
      <c r="AN68" s="112">
        <f>+AO68+AP68</f>
        <v>0</v>
      </c>
      <c r="AO68" s="115">
        <f t="shared" si="950"/>
        <v>0</v>
      </c>
      <c r="AP68" s="173">
        <f t="shared" si="951"/>
        <v>0</v>
      </c>
      <c r="AQ68" s="183" t="s">
        <v>216</v>
      </c>
      <c r="AR68" s="162">
        <f>IF(AS68&gt;0,1,0)</f>
        <v>0</v>
      </c>
      <c r="AS68" s="143"/>
      <c r="AT68" s="120"/>
      <c r="AU68" s="112">
        <f>+AV68+AW68</f>
        <v>0</v>
      </c>
      <c r="AV68" s="115">
        <f t="shared" si="952"/>
        <v>0</v>
      </c>
      <c r="AW68" s="176">
        <f t="shared" si="953"/>
        <v>0</v>
      </c>
      <c r="AX68" s="180" t="s">
        <v>216</v>
      </c>
      <c r="AY68" s="162">
        <f>IF(AZ68&gt;0,1,0)</f>
        <v>0</v>
      </c>
      <c r="AZ68" s="143"/>
      <c r="BA68" s="120"/>
      <c r="BB68" s="112">
        <f>+BC68+BD68</f>
        <v>0</v>
      </c>
      <c r="BC68" s="115">
        <f t="shared" si="954"/>
        <v>0</v>
      </c>
      <c r="BD68" s="173">
        <f t="shared" si="955"/>
        <v>0</v>
      </c>
      <c r="BE68" s="180" t="s">
        <v>216</v>
      </c>
      <c r="BF68" s="162">
        <f>IF(BG68&gt;0,1,0)</f>
        <v>0</v>
      </c>
      <c r="BG68" s="143"/>
      <c r="BH68" s="120"/>
      <c r="BI68" s="112">
        <f>+BJ68+BK68</f>
        <v>0</v>
      </c>
      <c r="BJ68" s="115">
        <f t="shared" si="956"/>
        <v>0</v>
      </c>
      <c r="BK68" s="176">
        <f t="shared" si="957"/>
        <v>0</v>
      </c>
      <c r="BL68" s="180" t="s">
        <v>216</v>
      </c>
      <c r="BM68" s="162">
        <f>IF(BN68&gt;0,1,0)</f>
        <v>0</v>
      </c>
      <c r="BN68" s="143"/>
      <c r="BO68" s="120"/>
      <c r="BP68" s="112">
        <f>+BQ68+BR68</f>
        <v>0</v>
      </c>
      <c r="BQ68" s="115">
        <f t="shared" si="958"/>
        <v>0</v>
      </c>
      <c r="BR68" s="176">
        <f t="shared" si="959"/>
        <v>0</v>
      </c>
      <c r="BS68" s="101">
        <f t="shared" si="733"/>
        <v>0</v>
      </c>
      <c r="BT68" s="112">
        <f t="shared" si="734"/>
        <v>0</v>
      </c>
      <c r="BU68" s="112">
        <f t="shared" si="735"/>
        <v>0</v>
      </c>
      <c r="BV68" s="115">
        <f t="shared" si="736"/>
        <v>0</v>
      </c>
      <c r="BW68" s="112">
        <f t="shared" si="737"/>
        <v>0</v>
      </c>
      <c r="BX68" s="188">
        <f t="shared" si="738"/>
        <v>0</v>
      </c>
      <c r="BY68" s="101" t="str">
        <f>IF(CA68="","",VLOOKUP(L68,リスト!$AD$3:$AE$25,2,0))</f>
        <v/>
      </c>
      <c r="BZ68" s="192">
        <f>IF(CA68&gt;0,1,0)</f>
        <v>0</v>
      </c>
      <c r="CA68" s="143"/>
      <c r="CB68" s="112">
        <f t="shared" si="960"/>
        <v>0</v>
      </c>
      <c r="CC68" s="120"/>
      <c r="CD68" s="162">
        <f>+CB68+CC68</f>
        <v>0</v>
      </c>
      <c r="CE68" s="112">
        <f>+CF68+CG68</f>
        <v>0</v>
      </c>
      <c r="CF68" s="115">
        <f t="shared" si="961"/>
        <v>0</v>
      </c>
      <c r="CG68" s="173">
        <f t="shared" si="962"/>
        <v>0</v>
      </c>
      <c r="CH68" s="180" t="s">
        <v>216</v>
      </c>
      <c r="CI68" s="192">
        <f>IF(CJ68&gt;0,1,0)</f>
        <v>0</v>
      </c>
      <c r="CJ68" s="143"/>
      <c r="CK68" s="120"/>
      <c r="CL68" s="112">
        <f>+CM68+CN68</f>
        <v>0</v>
      </c>
      <c r="CM68" s="115">
        <f t="shared" si="963"/>
        <v>0</v>
      </c>
      <c r="CN68" s="173">
        <f t="shared" si="964"/>
        <v>0</v>
      </c>
      <c r="CO68" s="180" t="s">
        <v>216</v>
      </c>
      <c r="CP68" s="192">
        <f>IF(CQ68&gt;0,1,0)</f>
        <v>0</v>
      </c>
      <c r="CQ68" s="143"/>
      <c r="CR68" s="120"/>
      <c r="CS68" s="112">
        <f>+CT68+CU68</f>
        <v>0</v>
      </c>
      <c r="CT68" s="115">
        <f t="shared" si="965"/>
        <v>0</v>
      </c>
      <c r="CU68" s="173">
        <f t="shared" si="966"/>
        <v>0</v>
      </c>
      <c r="CV68" s="180" t="s">
        <v>216</v>
      </c>
      <c r="CW68" s="192">
        <f>IF(CX68&gt;0,1,0)</f>
        <v>0</v>
      </c>
      <c r="CX68" s="143"/>
      <c r="CY68" s="120"/>
      <c r="CZ68" s="112">
        <f>+DA68+DB68</f>
        <v>0</v>
      </c>
      <c r="DA68" s="115">
        <f t="shared" si="967"/>
        <v>0</v>
      </c>
      <c r="DB68" s="173">
        <f t="shared" si="968"/>
        <v>0</v>
      </c>
      <c r="DC68" s="180" t="s">
        <v>216</v>
      </c>
      <c r="DD68" s="192">
        <f>IF(DE68&gt;0,1,0)</f>
        <v>0</v>
      </c>
      <c r="DE68" s="143"/>
      <c r="DF68" s="120"/>
      <c r="DG68" s="112">
        <f>+DH68+DI68</f>
        <v>0</v>
      </c>
      <c r="DH68" s="115">
        <f t="shared" si="969"/>
        <v>0</v>
      </c>
      <c r="DI68" s="176">
        <f t="shared" si="970"/>
        <v>0</v>
      </c>
      <c r="DJ68" s="101">
        <f t="shared" si="739"/>
        <v>0</v>
      </c>
      <c r="DK68" s="115">
        <f t="shared" si="740"/>
        <v>0</v>
      </c>
      <c r="DL68" s="115">
        <f t="shared" si="741"/>
        <v>0</v>
      </c>
      <c r="DM68" s="115">
        <f>+DN68+DO68</f>
        <v>0</v>
      </c>
      <c r="DN68" s="115">
        <f t="shared" si="742"/>
        <v>0</v>
      </c>
      <c r="DO68" s="176">
        <f t="shared" si="743"/>
        <v>0</v>
      </c>
      <c r="DP68" s="193">
        <f t="shared" si="744"/>
        <v>0</v>
      </c>
      <c r="DQ68" s="176">
        <f t="shared" si="745"/>
        <v>0</v>
      </c>
      <c r="DR68" s="115">
        <f t="shared" si="83"/>
        <v>0</v>
      </c>
      <c r="DS68" s="115">
        <f>+DT68+DU68</f>
        <v>0</v>
      </c>
      <c r="DT68" s="112">
        <f t="shared" si="746"/>
        <v>0</v>
      </c>
      <c r="DU68" s="188">
        <f t="shared" si="747"/>
        <v>0</v>
      </c>
      <c r="DV68" s="101">
        <f t="shared" si="748"/>
        <v>0</v>
      </c>
      <c r="DW68" s="115">
        <f t="shared" si="35"/>
        <v>0</v>
      </c>
      <c r="DX68" s="115">
        <f t="shared" si="36"/>
        <v>0</v>
      </c>
      <c r="DY68" s="115">
        <f>ROUND(DV68*DX68,0)</f>
        <v>0</v>
      </c>
      <c r="DZ68" s="115">
        <f>+EA68+EB68</f>
        <v>0</v>
      </c>
      <c r="EA68" s="115">
        <f t="shared" si="971"/>
        <v>0</v>
      </c>
      <c r="EB68" s="173">
        <f t="shared" si="972"/>
        <v>0</v>
      </c>
      <c r="EC68" s="193">
        <f>SUM(DR68,DY68)</f>
        <v>0</v>
      </c>
      <c r="ED68" s="115">
        <f>+EE68+EF68</f>
        <v>0</v>
      </c>
      <c r="EE68" s="115">
        <f>SUM(DT68,EA68)</f>
        <v>0</v>
      </c>
      <c r="EF68" s="188">
        <f>SUM(DU68,EB68)</f>
        <v>0</v>
      </c>
      <c r="EG68" s="128">
        <f t="shared" si="749"/>
        <v>0</v>
      </c>
      <c r="EH68" s="132">
        <f t="shared" si="750"/>
        <v>0</v>
      </c>
      <c r="EI68" s="147">
        <f t="shared" si="751"/>
        <v>0</v>
      </c>
      <c r="EJ68" s="152">
        <f>INT(EI68/2)</f>
        <v>0</v>
      </c>
      <c r="EK68" s="166">
        <f t="shared" si="752"/>
        <v>0</v>
      </c>
      <c r="EL68" s="170">
        <f t="shared" si="753"/>
        <v>0</v>
      </c>
      <c r="EM68" s="166">
        <f t="shared" si="754"/>
        <v>0</v>
      </c>
      <c r="EN68" s="170">
        <f>INT(EM68/2)</f>
        <v>0</v>
      </c>
      <c r="EO68" s="147">
        <f t="shared" si="973"/>
        <v>0</v>
      </c>
      <c r="EP68" s="170">
        <f>INT(EO68/2)</f>
        <v>0</v>
      </c>
      <c r="EQ68" s="166">
        <f t="shared" si="974"/>
        <v>0</v>
      </c>
      <c r="ER68" s="170">
        <f>INT(EQ68/2)</f>
        <v>0</v>
      </c>
      <c r="ES68" s="147">
        <f t="shared" si="975"/>
        <v>0</v>
      </c>
      <c r="ET68" s="152">
        <f>INT(ES68/2)</f>
        <v>0</v>
      </c>
      <c r="EU68" s="166">
        <f t="shared" si="755"/>
        <v>0</v>
      </c>
      <c r="EV68" s="170">
        <f t="shared" si="756"/>
        <v>0</v>
      </c>
      <c r="EW68" s="147">
        <f t="shared" si="976"/>
        <v>0</v>
      </c>
      <c r="EX68" s="152">
        <f>INT(EW68/2)</f>
        <v>0</v>
      </c>
      <c r="EY68" s="166">
        <f t="shared" si="977"/>
        <v>0</v>
      </c>
      <c r="EZ68" s="170">
        <f>INT(EY68/2)</f>
        <v>0</v>
      </c>
      <c r="FA68" s="147">
        <f t="shared" si="978"/>
        <v>0</v>
      </c>
      <c r="FB68" s="170">
        <f>INT(FA68/2)</f>
        <v>0</v>
      </c>
      <c r="FC68" s="147">
        <f t="shared" si="979"/>
        <v>0</v>
      </c>
      <c r="FD68" s="170">
        <f>INT(FC68/2)</f>
        <v>0</v>
      </c>
      <c r="FE68" s="166">
        <f>SUM(EG68,EI68,EK68,EM68,EO68,EQ68,ES68,EU68,EW68,EY68,FA68,FC68)</f>
        <v>0</v>
      </c>
      <c r="FF68" s="170">
        <f>SUM(EH68,EJ68,EL68,EN68,EP68,ER68,ET68,EV68,EX68,EZ68,FB68,FD68)</f>
        <v>0</v>
      </c>
      <c r="FG68" s="147">
        <f t="shared" si="980"/>
        <v>0</v>
      </c>
      <c r="FH68" s="198">
        <f>+FG68</f>
        <v>0</v>
      </c>
      <c r="FI68" s="201"/>
      <c r="FJ68" s="708">
        <f>+FJ66</f>
        <v>0</v>
      </c>
      <c r="FK68" s="38"/>
      <c r="FL68" s="698">
        <f t="shared" si="1266"/>
        <v>0</v>
      </c>
      <c r="FM68" s="699">
        <f t="shared" si="1267"/>
        <v>0</v>
      </c>
      <c r="FN68" s="700" t="str">
        <f t="shared" si="1268"/>
        <v>OK</v>
      </c>
      <c r="FP68" s="698">
        <f t="shared" si="105"/>
        <v>0</v>
      </c>
      <c r="FQ68" s="699">
        <f t="shared" si="106"/>
        <v>0</v>
      </c>
      <c r="FR68" s="700" t="str">
        <f t="shared" si="107"/>
        <v>OK</v>
      </c>
    </row>
    <row r="69" spans="1:174" ht="18" customHeight="1" x14ac:dyDescent="0.2">
      <c r="A69" s="76">
        <f t="shared" si="1028"/>
        <v>0</v>
      </c>
      <c r="B69" s="77">
        <f t="shared" si="1029"/>
        <v>0</v>
      </c>
      <c r="C69" s="236" t="str">
        <f t="shared" si="110"/>
        <v>福島県</v>
      </c>
      <c r="D69" s="47">
        <f t="shared" si="1030"/>
        <v>27</v>
      </c>
      <c r="E69" s="56" t="s">
        <v>245</v>
      </c>
      <c r="F69" s="487"/>
      <c r="G69" s="555">
        <f>+G68</f>
        <v>0</v>
      </c>
      <c r="H69" s="536"/>
      <c r="I69" s="542"/>
      <c r="J69" s="543"/>
      <c r="K69" s="542"/>
      <c r="L69" s="64"/>
      <c r="M69" s="531"/>
      <c r="N69" s="67"/>
      <c r="O69" s="71" t="str">
        <f>IF(L69="","",VLOOKUP(L69,リスト!$Q$3:$R$25,2,0))</f>
        <v/>
      </c>
      <c r="P69" s="95"/>
      <c r="Q69" s="126"/>
      <c r="R69" s="102" t="str">
        <f>IF(L69="","",VLOOKUP(L69,リスト!$X$3:$Y$25,2,0))</f>
        <v/>
      </c>
      <c r="S69" s="163">
        <f t="shared" ref="S69" si="1457">IF(T69&gt;0,1,0)</f>
        <v>0</v>
      </c>
      <c r="T69" s="144"/>
      <c r="U69" s="113">
        <f t="shared" si="945"/>
        <v>0</v>
      </c>
      <c r="V69" s="109"/>
      <c r="W69" s="116">
        <f t="shared" ref="W69" si="1458">+U69+V69</f>
        <v>0</v>
      </c>
      <c r="X69" s="116">
        <f t="shared" ref="X69" si="1459">+Y69+Z69</f>
        <v>0</v>
      </c>
      <c r="Y69" s="138">
        <f t="shared" si="946"/>
        <v>0</v>
      </c>
      <c r="Z69" s="140">
        <f t="shared" si="947"/>
        <v>0</v>
      </c>
      <c r="AA69" s="181" t="s">
        <v>216</v>
      </c>
      <c r="AB69" s="163">
        <f t="shared" ref="AB69" si="1460">IF(AC69&gt;0,1,0)</f>
        <v>0</v>
      </c>
      <c r="AC69" s="144"/>
      <c r="AD69" s="121"/>
      <c r="AE69" s="138">
        <f t="shared" ref="AE69" si="1461">+AF69+AG69</f>
        <v>0</v>
      </c>
      <c r="AF69" s="138">
        <f t="shared" si="948"/>
        <v>0</v>
      </c>
      <c r="AG69" s="140">
        <f t="shared" si="949"/>
        <v>0</v>
      </c>
      <c r="AH69" s="102" t="str">
        <f>IF(AJ69="","",VLOOKUP(L69,リスト!$AA$3:$AB$25,2,0))</f>
        <v/>
      </c>
      <c r="AI69" s="163">
        <f t="shared" ref="AI69" si="1462">IF(AJ69&gt;0,1,0)</f>
        <v>0</v>
      </c>
      <c r="AJ69" s="144"/>
      <c r="AK69" s="157">
        <f t="shared" si="732"/>
        <v>0</v>
      </c>
      <c r="AL69" s="121"/>
      <c r="AM69" s="163">
        <f t="shared" ref="AM69" si="1463">+AK69+AL69</f>
        <v>0</v>
      </c>
      <c r="AN69" s="113">
        <f t="shared" ref="AN69" si="1464">+AO69+AP69</f>
        <v>0</v>
      </c>
      <c r="AO69" s="116">
        <f t="shared" si="950"/>
        <v>0</v>
      </c>
      <c r="AP69" s="174">
        <f t="shared" si="951"/>
        <v>0</v>
      </c>
      <c r="AQ69" s="184" t="s">
        <v>216</v>
      </c>
      <c r="AR69" s="163">
        <f t="shared" ref="AR69" si="1465">IF(AS69&gt;0,1,0)</f>
        <v>0</v>
      </c>
      <c r="AS69" s="144"/>
      <c r="AT69" s="121"/>
      <c r="AU69" s="113">
        <f t="shared" ref="AU69" si="1466">+AV69+AW69</f>
        <v>0</v>
      </c>
      <c r="AV69" s="116">
        <f t="shared" si="952"/>
        <v>0</v>
      </c>
      <c r="AW69" s="177">
        <f t="shared" si="953"/>
        <v>0</v>
      </c>
      <c r="AX69" s="181" t="s">
        <v>216</v>
      </c>
      <c r="AY69" s="163">
        <f t="shared" ref="AY69" si="1467">IF(AZ69&gt;0,1,0)</f>
        <v>0</v>
      </c>
      <c r="AZ69" s="144"/>
      <c r="BA69" s="121"/>
      <c r="BB69" s="113">
        <f t="shared" ref="BB69" si="1468">+BC69+BD69</f>
        <v>0</v>
      </c>
      <c r="BC69" s="116">
        <f t="shared" si="954"/>
        <v>0</v>
      </c>
      <c r="BD69" s="174">
        <f t="shared" si="955"/>
        <v>0</v>
      </c>
      <c r="BE69" s="181" t="s">
        <v>216</v>
      </c>
      <c r="BF69" s="163">
        <f t="shared" ref="BF69" si="1469">IF(BG69&gt;0,1,0)</f>
        <v>0</v>
      </c>
      <c r="BG69" s="144"/>
      <c r="BH69" s="121"/>
      <c r="BI69" s="113">
        <f t="shared" ref="BI69" si="1470">+BJ69+BK69</f>
        <v>0</v>
      </c>
      <c r="BJ69" s="116">
        <f t="shared" si="956"/>
        <v>0</v>
      </c>
      <c r="BK69" s="177">
        <f t="shared" si="957"/>
        <v>0</v>
      </c>
      <c r="BL69" s="181" t="s">
        <v>216</v>
      </c>
      <c r="BM69" s="163">
        <f t="shared" ref="BM69" si="1471">IF(BN69&gt;0,1,0)</f>
        <v>0</v>
      </c>
      <c r="BN69" s="144"/>
      <c r="BO69" s="121"/>
      <c r="BP69" s="113">
        <f t="shared" ref="BP69" si="1472">+BQ69+BR69</f>
        <v>0</v>
      </c>
      <c r="BQ69" s="116">
        <f t="shared" si="958"/>
        <v>0</v>
      </c>
      <c r="BR69" s="177">
        <f t="shared" si="959"/>
        <v>0</v>
      </c>
      <c r="BS69" s="102">
        <f t="shared" si="733"/>
        <v>0</v>
      </c>
      <c r="BT69" s="113">
        <f t="shared" si="734"/>
        <v>0</v>
      </c>
      <c r="BU69" s="113">
        <f t="shared" si="735"/>
        <v>0</v>
      </c>
      <c r="BV69" s="116">
        <f t="shared" si="736"/>
        <v>0</v>
      </c>
      <c r="BW69" s="113">
        <f t="shared" si="737"/>
        <v>0</v>
      </c>
      <c r="BX69" s="189">
        <f t="shared" si="738"/>
        <v>0</v>
      </c>
      <c r="BY69" s="102" t="str">
        <f>IF(CA69="","",VLOOKUP(L69,リスト!$AD$3:$AE$25,2,0))</f>
        <v/>
      </c>
      <c r="BZ69" s="105">
        <f t="shared" ref="BZ69" si="1473">IF(CA69&gt;0,1,0)</f>
        <v>0</v>
      </c>
      <c r="CA69" s="144"/>
      <c r="CB69" s="113">
        <f t="shared" si="960"/>
        <v>0</v>
      </c>
      <c r="CC69" s="121"/>
      <c r="CD69" s="163">
        <f t="shared" ref="CD69" si="1474">+CB69+CC69</f>
        <v>0</v>
      </c>
      <c r="CE69" s="113">
        <f t="shared" ref="CE69" si="1475">+CF69+CG69</f>
        <v>0</v>
      </c>
      <c r="CF69" s="116">
        <f t="shared" si="961"/>
        <v>0</v>
      </c>
      <c r="CG69" s="177">
        <f t="shared" si="962"/>
        <v>0</v>
      </c>
      <c r="CH69" s="181" t="s">
        <v>216</v>
      </c>
      <c r="CI69" s="105">
        <f t="shared" ref="CI69" si="1476">IF(CJ69&gt;0,1,0)</f>
        <v>0</v>
      </c>
      <c r="CJ69" s="144"/>
      <c r="CK69" s="121"/>
      <c r="CL69" s="113">
        <f t="shared" ref="CL69" si="1477">+CM69+CN69</f>
        <v>0</v>
      </c>
      <c r="CM69" s="116">
        <f t="shared" si="963"/>
        <v>0</v>
      </c>
      <c r="CN69" s="174">
        <f t="shared" si="964"/>
        <v>0</v>
      </c>
      <c r="CO69" s="181" t="s">
        <v>216</v>
      </c>
      <c r="CP69" s="105">
        <f t="shared" ref="CP69" si="1478">IF(CQ69&gt;0,1,0)</f>
        <v>0</v>
      </c>
      <c r="CQ69" s="144"/>
      <c r="CR69" s="121"/>
      <c r="CS69" s="113">
        <f t="shared" ref="CS69" si="1479">+CT69+CU69</f>
        <v>0</v>
      </c>
      <c r="CT69" s="116">
        <f t="shared" si="965"/>
        <v>0</v>
      </c>
      <c r="CU69" s="174">
        <f t="shared" si="966"/>
        <v>0</v>
      </c>
      <c r="CV69" s="181" t="s">
        <v>216</v>
      </c>
      <c r="CW69" s="105">
        <f t="shared" ref="CW69" si="1480">IF(CX69&gt;0,1,0)</f>
        <v>0</v>
      </c>
      <c r="CX69" s="144"/>
      <c r="CY69" s="121"/>
      <c r="CZ69" s="113">
        <f t="shared" ref="CZ69" si="1481">+DA69+DB69</f>
        <v>0</v>
      </c>
      <c r="DA69" s="116">
        <f t="shared" si="967"/>
        <v>0</v>
      </c>
      <c r="DB69" s="174">
        <f t="shared" si="968"/>
        <v>0</v>
      </c>
      <c r="DC69" s="181" t="s">
        <v>216</v>
      </c>
      <c r="DD69" s="105">
        <f t="shared" ref="DD69" si="1482">IF(DE69&gt;0,1,0)</f>
        <v>0</v>
      </c>
      <c r="DE69" s="144"/>
      <c r="DF69" s="121"/>
      <c r="DG69" s="113">
        <f t="shared" ref="DG69" si="1483">+DH69+DI69</f>
        <v>0</v>
      </c>
      <c r="DH69" s="116">
        <f t="shared" si="969"/>
        <v>0</v>
      </c>
      <c r="DI69" s="177">
        <f t="shared" si="970"/>
        <v>0</v>
      </c>
      <c r="DJ69" s="102">
        <f t="shared" si="739"/>
        <v>0</v>
      </c>
      <c r="DK69" s="116">
        <f t="shared" si="740"/>
        <v>0</v>
      </c>
      <c r="DL69" s="116">
        <f t="shared" si="741"/>
        <v>0</v>
      </c>
      <c r="DM69" s="116">
        <f t="shared" ref="DM69" si="1484">+DN69+DO69</f>
        <v>0</v>
      </c>
      <c r="DN69" s="116">
        <f t="shared" si="742"/>
        <v>0</v>
      </c>
      <c r="DO69" s="177">
        <f t="shared" si="743"/>
        <v>0</v>
      </c>
      <c r="DP69" s="194">
        <f t="shared" si="744"/>
        <v>0</v>
      </c>
      <c r="DQ69" s="177">
        <f t="shared" si="745"/>
        <v>0</v>
      </c>
      <c r="DR69" s="116">
        <f t="shared" si="83"/>
        <v>0</v>
      </c>
      <c r="DS69" s="116">
        <f t="shared" ref="DS69" si="1485">+DT69+DU69</f>
        <v>0</v>
      </c>
      <c r="DT69" s="113">
        <f t="shared" si="746"/>
        <v>0</v>
      </c>
      <c r="DU69" s="189">
        <f t="shared" si="747"/>
        <v>0</v>
      </c>
      <c r="DV69" s="102">
        <f t="shared" si="748"/>
        <v>0</v>
      </c>
      <c r="DW69" s="116">
        <f t="shared" si="35"/>
        <v>0</v>
      </c>
      <c r="DX69" s="116">
        <f t="shared" si="36"/>
        <v>0</v>
      </c>
      <c r="DY69" s="116">
        <f t="shared" ref="DY69" si="1486">ROUND(DV69*DX69,0)</f>
        <v>0</v>
      </c>
      <c r="DZ69" s="116">
        <f t="shared" ref="DZ69" si="1487">+EA69+EB69</f>
        <v>0</v>
      </c>
      <c r="EA69" s="116">
        <f t="shared" si="971"/>
        <v>0</v>
      </c>
      <c r="EB69" s="174">
        <f t="shared" si="972"/>
        <v>0</v>
      </c>
      <c r="EC69" s="194">
        <f t="shared" ref="EC69" si="1488">SUM(DR69,DY69)</f>
        <v>0</v>
      </c>
      <c r="ED69" s="116">
        <f t="shared" ref="ED69" si="1489">+EE69+EF69</f>
        <v>0</v>
      </c>
      <c r="EE69" s="116">
        <f t="shared" ref="EE69" si="1490">SUM(DT69,EA69)</f>
        <v>0</v>
      </c>
      <c r="EF69" s="189">
        <f t="shared" ref="EF69" si="1491">SUM(DU69,EB69)</f>
        <v>0</v>
      </c>
      <c r="EG69" s="129">
        <f t="shared" si="749"/>
        <v>0</v>
      </c>
      <c r="EH69" s="133">
        <f t="shared" si="750"/>
        <v>0</v>
      </c>
      <c r="EI69" s="148">
        <f t="shared" si="751"/>
        <v>0</v>
      </c>
      <c r="EJ69" s="153">
        <f t="shared" ref="EJ69" si="1492">INT(EI69/2)</f>
        <v>0</v>
      </c>
      <c r="EK69" s="167">
        <f t="shared" si="752"/>
        <v>0</v>
      </c>
      <c r="EL69" s="171">
        <f t="shared" si="753"/>
        <v>0</v>
      </c>
      <c r="EM69" s="167">
        <f t="shared" si="754"/>
        <v>0</v>
      </c>
      <c r="EN69" s="171">
        <f t="shared" ref="EN69" si="1493">INT(EM69/2)</f>
        <v>0</v>
      </c>
      <c r="EO69" s="148">
        <f t="shared" si="973"/>
        <v>0</v>
      </c>
      <c r="EP69" s="153">
        <f t="shared" ref="EP69" si="1494">INT(EO69/2)</f>
        <v>0</v>
      </c>
      <c r="EQ69" s="167">
        <f t="shared" si="974"/>
        <v>0</v>
      </c>
      <c r="ER69" s="171">
        <f t="shared" ref="ER69" si="1495">INT(EQ69/2)</f>
        <v>0</v>
      </c>
      <c r="ES69" s="148">
        <f t="shared" si="975"/>
        <v>0</v>
      </c>
      <c r="ET69" s="153">
        <f t="shared" ref="ET69" si="1496">INT(ES69/2)</f>
        <v>0</v>
      </c>
      <c r="EU69" s="167">
        <f t="shared" si="755"/>
        <v>0</v>
      </c>
      <c r="EV69" s="171">
        <f t="shared" si="756"/>
        <v>0</v>
      </c>
      <c r="EW69" s="148">
        <f t="shared" si="976"/>
        <v>0</v>
      </c>
      <c r="EX69" s="153">
        <f t="shared" ref="EX69" si="1497">INT(EW69/2)</f>
        <v>0</v>
      </c>
      <c r="EY69" s="167">
        <f t="shared" si="977"/>
        <v>0</v>
      </c>
      <c r="EZ69" s="171">
        <f t="shared" ref="EZ69" si="1498">INT(EY69/2)</f>
        <v>0</v>
      </c>
      <c r="FA69" s="148">
        <f t="shared" si="978"/>
        <v>0</v>
      </c>
      <c r="FB69" s="171">
        <f t="shared" ref="FB69" si="1499">INT(FA69/2)</f>
        <v>0</v>
      </c>
      <c r="FC69" s="148">
        <f t="shared" si="979"/>
        <v>0</v>
      </c>
      <c r="FD69" s="171">
        <f t="shared" ref="FD69" si="1500">INT(FC69/2)</f>
        <v>0</v>
      </c>
      <c r="FE69" s="167">
        <f t="shared" ref="FE69" si="1501">SUM(EG69,EI69,EK69,EM69,EO69,EQ69,ES69,EU69,EW69,EY69,FA69,FC69)</f>
        <v>0</v>
      </c>
      <c r="FF69" s="171">
        <f t="shared" ref="FF69" si="1502">SUM(EH69,EJ69,EL69,EN69,EP69,ER69,ET69,EV69,EX69,EZ69,FB69,FD69)</f>
        <v>0</v>
      </c>
      <c r="FG69" s="148">
        <f t="shared" si="980"/>
        <v>0</v>
      </c>
      <c r="FH69" s="199">
        <f t="shared" ref="FH69" si="1503">+FG69</f>
        <v>0</v>
      </c>
      <c r="FI69" s="95"/>
      <c r="FJ69" s="708">
        <f>+FJ68</f>
        <v>0</v>
      </c>
      <c r="FK69" s="38"/>
      <c r="FL69" s="692">
        <f t="shared" si="1266"/>
        <v>0</v>
      </c>
      <c r="FM69" s="693">
        <f t="shared" si="1267"/>
        <v>0</v>
      </c>
      <c r="FN69" s="694" t="str">
        <f t="shared" si="1268"/>
        <v>OK</v>
      </c>
      <c r="FP69" s="692">
        <f t="shared" si="105"/>
        <v>0</v>
      </c>
      <c r="FQ69" s="693">
        <f t="shared" si="106"/>
        <v>0</v>
      </c>
      <c r="FR69" s="694" t="str">
        <f t="shared" si="107"/>
        <v>OK</v>
      </c>
    </row>
    <row r="70" spans="1:174" ht="18" customHeight="1" x14ac:dyDescent="0.2">
      <c r="A70" s="74">
        <f t="shared" si="1028"/>
        <v>0</v>
      </c>
      <c r="B70" s="75">
        <f t="shared" si="1029"/>
        <v>0</v>
      </c>
      <c r="C70" s="235" t="str">
        <f t="shared" si="110"/>
        <v>福島県</v>
      </c>
      <c r="D70" s="58">
        <f t="shared" si="1030"/>
        <v>28</v>
      </c>
      <c r="E70" s="49" t="s">
        <v>244</v>
      </c>
      <c r="F70" s="486">
        <f>IF(F71=" "," ",+F71)</f>
        <v>0</v>
      </c>
      <c r="G70" s="554"/>
      <c r="H70" s="537"/>
      <c r="I70" s="544"/>
      <c r="J70" s="545"/>
      <c r="K70" s="544"/>
      <c r="L70" s="229"/>
      <c r="M70" s="532"/>
      <c r="N70" s="66"/>
      <c r="O70" s="70" t="str">
        <f>IF(L70="","",VLOOKUP(L70,リスト!$Q$3:$R$25,2,0))</f>
        <v/>
      </c>
      <c r="P70" s="202"/>
      <c r="Q70" s="230"/>
      <c r="R70" s="154" t="str">
        <f>IF(L70="","",VLOOKUP(L70,リスト!$X$3:$Y$25,2,0))</f>
        <v/>
      </c>
      <c r="S70" s="162">
        <f>IF(T70&gt;0,1,0)</f>
        <v>0</v>
      </c>
      <c r="T70" s="143"/>
      <c r="U70" s="112">
        <f t="shared" si="945"/>
        <v>0</v>
      </c>
      <c r="V70" s="108"/>
      <c r="W70" s="115">
        <f>+U70+V70</f>
        <v>0</v>
      </c>
      <c r="X70" s="115">
        <f>+Y70+Z70</f>
        <v>0</v>
      </c>
      <c r="Y70" s="137">
        <f t="shared" si="946"/>
        <v>0</v>
      </c>
      <c r="Z70" s="139">
        <f t="shared" si="947"/>
        <v>0</v>
      </c>
      <c r="AA70" s="180" t="s">
        <v>216</v>
      </c>
      <c r="AB70" s="162">
        <f>IF(AC70&gt;0,1,0)</f>
        <v>0</v>
      </c>
      <c r="AC70" s="143"/>
      <c r="AD70" s="120"/>
      <c r="AE70" s="137">
        <f>+AF70+AG70</f>
        <v>0</v>
      </c>
      <c r="AF70" s="137">
        <f t="shared" si="948"/>
        <v>0</v>
      </c>
      <c r="AG70" s="139">
        <f t="shared" si="949"/>
        <v>0</v>
      </c>
      <c r="AH70" s="101" t="str">
        <f>IF(AJ70="","",VLOOKUP(L70,リスト!$AA$3:$AB$25,2,0))</f>
        <v/>
      </c>
      <c r="AI70" s="162">
        <f>IF(AJ70&gt;0,1,0)</f>
        <v>0</v>
      </c>
      <c r="AJ70" s="143"/>
      <c r="AK70" s="156">
        <f t="shared" si="732"/>
        <v>0</v>
      </c>
      <c r="AL70" s="120"/>
      <c r="AM70" s="162">
        <f>+AK70+AL70</f>
        <v>0</v>
      </c>
      <c r="AN70" s="112">
        <f>+AO70+AP70</f>
        <v>0</v>
      </c>
      <c r="AO70" s="115">
        <f t="shared" si="950"/>
        <v>0</v>
      </c>
      <c r="AP70" s="173">
        <f t="shared" si="951"/>
        <v>0</v>
      </c>
      <c r="AQ70" s="183" t="s">
        <v>216</v>
      </c>
      <c r="AR70" s="162">
        <f>IF(AS70&gt;0,1,0)</f>
        <v>0</v>
      </c>
      <c r="AS70" s="143"/>
      <c r="AT70" s="120"/>
      <c r="AU70" s="112">
        <f>+AV70+AW70</f>
        <v>0</v>
      </c>
      <c r="AV70" s="115">
        <f t="shared" si="952"/>
        <v>0</v>
      </c>
      <c r="AW70" s="176">
        <f t="shared" si="953"/>
        <v>0</v>
      </c>
      <c r="AX70" s="180" t="s">
        <v>216</v>
      </c>
      <c r="AY70" s="162">
        <f>IF(AZ70&gt;0,1,0)</f>
        <v>0</v>
      </c>
      <c r="AZ70" s="143"/>
      <c r="BA70" s="120"/>
      <c r="BB70" s="112">
        <f>+BC70+BD70</f>
        <v>0</v>
      </c>
      <c r="BC70" s="115">
        <f t="shared" si="954"/>
        <v>0</v>
      </c>
      <c r="BD70" s="173">
        <f t="shared" si="955"/>
        <v>0</v>
      </c>
      <c r="BE70" s="180" t="s">
        <v>216</v>
      </c>
      <c r="BF70" s="162">
        <f>IF(BG70&gt;0,1,0)</f>
        <v>0</v>
      </c>
      <c r="BG70" s="143"/>
      <c r="BH70" s="120"/>
      <c r="BI70" s="112">
        <f>+BJ70+BK70</f>
        <v>0</v>
      </c>
      <c r="BJ70" s="115">
        <f t="shared" si="956"/>
        <v>0</v>
      </c>
      <c r="BK70" s="176">
        <f t="shared" si="957"/>
        <v>0</v>
      </c>
      <c r="BL70" s="180" t="s">
        <v>216</v>
      </c>
      <c r="BM70" s="162">
        <f>IF(BN70&gt;0,1,0)</f>
        <v>0</v>
      </c>
      <c r="BN70" s="143"/>
      <c r="BO70" s="120"/>
      <c r="BP70" s="112">
        <f>+BQ70+BR70</f>
        <v>0</v>
      </c>
      <c r="BQ70" s="115">
        <f t="shared" si="958"/>
        <v>0</v>
      </c>
      <c r="BR70" s="176">
        <f t="shared" si="959"/>
        <v>0</v>
      </c>
      <c r="BS70" s="101">
        <f t="shared" si="733"/>
        <v>0</v>
      </c>
      <c r="BT70" s="112">
        <f t="shared" si="734"/>
        <v>0</v>
      </c>
      <c r="BU70" s="112">
        <f t="shared" si="735"/>
        <v>0</v>
      </c>
      <c r="BV70" s="115">
        <f t="shared" si="736"/>
        <v>0</v>
      </c>
      <c r="BW70" s="112">
        <f t="shared" si="737"/>
        <v>0</v>
      </c>
      <c r="BX70" s="188">
        <f t="shared" si="738"/>
        <v>0</v>
      </c>
      <c r="BY70" s="101" t="str">
        <f>IF(CA70="","",VLOOKUP(L70,リスト!$AD$3:$AE$25,2,0))</f>
        <v/>
      </c>
      <c r="BZ70" s="192">
        <f>IF(CA70&gt;0,1,0)</f>
        <v>0</v>
      </c>
      <c r="CA70" s="143"/>
      <c r="CB70" s="112">
        <f t="shared" si="960"/>
        <v>0</v>
      </c>
      <c r="CC70" s="120"/>
      <c r="CD70" s="162">
        <f>+CB70+CC70</f>
        <v>0</v>
      </c>
      <c r="CE70" s="112">
        <f>+CF70+CG70</f>
        <v>0</v>
      </c>
      <c r="CF70" s="115">
        <f t="shared" si="961"/>
        <v>0</v>
      </c>
      <c r="CG70" s="173">
        <f t="shared" si="962"/>
        <v>0</v>
      </c>
      <c r="CH70" s="180" t="s">
        <v>216</v>
      </c>
      <c r="CI70" s="192">
        <f>IF(CJ70&gt;0,1,0)</f>
        <v>0</v>
      </c>
      <c r="CJ70" s="143"/>
      <c r="CK70" s="120"/>
      <c r="CL70" s="112">
        <f>+CM70+CN70</f>
        <v>0</v>
      </c>
      <c r="CM70" s="115">
        <f t="shared" si="963"/>
        <v>0</v>
      </c>
      <c r="CN70" s="173">
        <f t="shared" si="964"/>
        <v>0</v>
      </c>
      <c r="CO70" s="180" t="s">
        <v>216</v>
      </c>
      <c r="CP70" s="192">
        <f>IF(CQ70&gt;0,1,0)</f>
        <v>0</v>
      </c>
      <c r="CQ70" s="143"/>
      <c r="CR70" s="120"/>
      <c r="CS70" s="112">
        <f>+CT70+CU70</f>
        <v>0</v>
      </c>
      <c r="CT70" s="115">
        <f t="shared" si="965"/>
        <v>0</v>
      </c>
      <c r="CU70" s="173">
        <f t="shared" si="966"/>
        <v>0</v>
      </c>
      <c r="CV70" s="180" t="s">
        <v>216</v>
      </c>
      <c r="CW70" s="192">
        <f>IF(CX70&gt;0,1,0)</f>
        <v>0</v>
      </c>
      <c r="CX70" s="143"/>
      <c r="CY70" s="120"/>
      <c r="CZ70" s="112">
        <f>+DA70+DB70</f>
        <v>0</v>
      </c>
      <c r="DA70" s="115">
        <f t="shared" si="967"/>
        <v>0</v>
      </c>
      <c r="DB70" s="173">
        <f t="shared" si="968"/>
        <v>0</v>
      </c>
      <c r="DC70" s="180" t="s">
        <v>216</v>
      </c>
      <c r="DD70" s="192">
        <f>IF(DE70&gt;0,1,0)</f>
        <v>0</v>
      </c>
      <c r="DE70" s="143"/>
      <c r="DF70" s="120"/>
      <c r="DG70" s="112">
        <f>+DH70+DI70</f>
        <v>0</v>
      </c>
      <c r="DH70" s="115">
        <f t="shared" si="969"/>
        <v>0</v>
      </c>
      <c r="DI70" s="176">
        <f t="shared" si="970"/>
        <v>0</v>
      </c>
      <c r="DJ70" s="101">
        <f t="shared" si="739"/>
        <v>0</v>
      </c>
      <c r="DK70" s="115">
        <f t="shared" si="740"/>
        <v>0</v>
      </c>
      <c r="DL70" s="115">
        <f t="shared" si="741"/>
        <v>0</v>
      </c>
      <c r="DM70" s="115">
        <f>+DN70+DO70</f>
        <v>0</v>
      </c>
      <c r="DN70" s="115">
        <f t="shared" si="742"/>
        <v>0</v>
      </c>
      <c r="DO70" s="176">
        <f t="shared" si="743"/>
        <v>0</v>
      </c>
      <c r="DP70" s="193">
        <f t="shared" si="744"/>
        <v>0</v>
      </c>
      <c r="DQ70" s="176">
        <f t="shared" si="745"/>
        <v>0</v>
      </c>
      <c r="DR70" s="115">
        <f t="shared" si="83"/>
        <v>0</v>
      </c>
      <c r="DS70" s="115">
        <f>+DT70+DU70</f>
        <v>0</v>
      </c>
      <c r="DT70" s="112">
        <f t="shared" si="746"/>
        <v>0</v>
      </c>
      <c r="DU70" s="188">
        <f t="shared" si="747"/>
        <v>0</v>
      </c>
      <c r="DV70" s="101">
        <f t="shared" si="748"/>
        <v>0</v>
      </c>
      <c r="DW70" s="115">
        <f t="shared" si="35"/>
        <v>0</v>
      </c>
      <c r="DX70" s="115">
        <f t="shared" si="36"/>
        <v>0</v>
      </c>
      <c r="DY70" s="115">
        <f>ROUND(DV70*DX70,0)</f>
        <v>0</v>
      </c>
      <c r="DZ70" s="115">
        <f>+EA70+EB70</f>
        <v>0</v>
      </c>
      <c r="EA70" s="115">
        <f t="shared" si="971"/>
        <v>0</v>
      </c>
      <c r="EB70" s="173">
        <f t="shared" si="972"/>
        <v>0</v>
      </c>
      <c r="EC70" s="193">
        <f>SUM(DR70,DY70)</f>
        <v>0</v>
      </c>
      <c r="ED70" s="115">
        <f>+EE70+EF70</f>
        <v>0</v>
      </c>
      <c r="EE70" s="115">
        <f>SUM(DT70,EA70)</f>
        <v>0</v>
      </c>
      <c r="EF70" s="188">
        <f>SUM(DU70,EB70)</f>
        <v>0</v>
      </c>
      <c r="EG70" s="128">
        <f t="shared" si="749"/>
        <v>0</v>
      </c>
      <c r="EH70" s="132">
        <f t="shared" si="750"/>
        <v>0</v>
      </c>
      <c r="EI70" s="147">
        <f t="shared" si="751"/>
        <v>0</v>
      </c>
      <c r="EJ70" s="152">
        <f>INT(EI70/2)</f>
        <v>0</v>
      </c>
      <c r="EK70" s="166">
        <f t="shared" si="752"/>
        <v>0</v>
      </c>
      <c r="EL70" s="170">
        <f t="shared" si="753"/>
        <v>0</v>
      </c>
      <c r="EM70" s="166">
        <f t="shared" si="754"/>
        <v>0</v>
      </c>
      <c r="EN70" s="170">
        <f>INT(EM70/2)</f>
        <v>0</v>
      </c>
      <c r="EO70" s="147">
        <f t="shared" si="973"/>
        <v>0</v>
      </c>
      <c r="EP70" s="170">
        <f>INT(EO70/2)</f>
        <v>0</v>
      </c>
      <c r="EQ70" s="166">
        <f t="shared" si="974"/>
        <v>0</v>
      </c>
      <c r="ER70" s="170">
        <f>INT(EQ70/2)</f>
        <v>0</v>
      </c>
      <c r="ES70" s="147">
        <f t="shared" si="975"/>
        <v>0</v>
      </c>
      <c r="ET70" s="152">
        <f>INT(ES70/2)</f>
        <v>0</v>
      </c>
      <c r="EU70" s="166">
        <f t="shared" si="755"/>
        <v>0</v>
      </c>
      <c r="EV70" s="170">
        <f t="shared" si="756"/>
        <v>0</v>
      </c>
      <c r="EW70" s="147">
        <f t="shared" si="976"/>
        <v>0</v>
      </c>
      <c r="EX70" s="152">
        <f>INT(EW70/2)</f>
        <v>0</v>
      </c>
      <c r="EY70" s="166">
        <f t="shared" si="977"/>
        <v>0</v>
      </c>
      <c r="EZ70" s="170">
        <f>INT(EY70/2)</f>
        <v>0</v>
      </c>
      <c r="FA70" s="147">
        <f t="shared" si="978"/>
        <v>0</v>
      </c>
      <c r="FB70" s="170">
        <f>INT(FA70/2)</f>
        <v>0</v>
      </c>
      <c r="FC70" s="147">
        <f t="shared" si="979"/>
        <v>0</v>
      </c>
      <c r="FD70" s="170">
        <f>INT(FC70/2)</f>
        <v>0</v>
      </c>
      <c r="FE70" s="166">
        <f>SUM(EG70,EI70,EK70,EM70,EO70,EQ70,ES70,EU70,EW70,EY70,FA70,FC70)</f>
        <v>0</v>
      </c>
      <c r="FF70" s="170">
        <f>SUM(EH70,EJ70,EL70,EN70,EP70,ER70,ET70,EV70,EX70,EZ70,FB70,FD70)</f>
        <v>0</v>
      </c>
      <c r="FG70" s="147">
        <f t="shared" si="980"/>
        <v>0</v>
      </c>
      <c r="FH70" s="198">
        <f>+FG70</f>
        <v>0</v>
      </c>
      <c r="FI70" s="201"/>
      <c r="FJ70" s="708">
        <f>+FJ68</f>
        <v>0</v>
      </c>
      <c r="FK70" s="38"/>
      <c r="FL70" s="701">
        <f t="shared" si="1266"/>
        <v>0</v>
      </c>
      <c r="FM70" s="688">
        <f t="shared" si="1267"/>
        <v>0</v>
      </c>
      <c r="FN70" s="702" t="str">
        <f t="shared" si="1268"/>
        <v>OK</v>
      </c>
      <c r="FP70" s="701">
        <f t="shared" si="105"/>
        <v>0</v>
      </c>
      <c r="FQ70" s="688">
        <f t="shared" si="106"/>
        <v>0</v>
      </c>
      <c r="FR70" s="702" t="str">
        <f t="shared" si="107"/>
        <v>OK</v>
      </c>
    </row>
    <row r="71" spans="1:174" ht="18" customHeight="1" x14ac:dyDescent="0.2">
      <c r="A71" s="76">
        <f t="shared" si="1028"/>
        <v>0</v>
      </c>
      <c r="B71" s="77">
        <f t="shared" si="1029"/>
        <v>0</v>
      </c>
      <c r="C71" s="236" t="str">
        <f t="shared" si="110"/>
        <v>福島県</v>
      </c>
      <c r="D71" s="47">
        <f t="shared" si="1030"/>
        <v>28</v>
      </c>
      <c r="E71" s="56" t="s">
        <v>245</v>
      </c>
      <c r="F71" s="487"/>
      <c r="G71" s="555">
        <f>+G70</f>
        <v>0</v>
      </c>
      <c r="H71" s="536"/>
      <c r="I71" s="542"/>
      <c r="J71" s="543"/>
      <c r="K71" s="542"/>
      <c r="L71" s="64"/>
      <c r="M71" s="531"/>
      <c r="N71" s="67"/>
      <c r="O71" s="71" t="str">
        <f>IF(L71="","",VLOOKUP(L71,リスト!$Q$3:$R$25,2,0))</f>
        <v/>
      </c>
      <c r="P71" s="95"/>
      <c r="Q71" s="124"/>
      <c r="R71" s="102" t="str">
        <f>IF(L71="","",VLOOKUP(L71,リスト!$X$3:$Y$25,2,0))</f>
        <v/>
      </c>
      <c r="S71" s="163">
        <f t="shared" ref="S71" si="1504">IF(T71&gt;0,1,0)</f>
        <v>0</v>
      </c>
      <c r="T71" s="144"/>
      <c r="U71" s="113">
        <f t="shared" si="945"/>
        <v>0</v>
      </c>
      <c r="V71" s="109"/>
      <c r="W71" s="116">
        <f t="shared" ref="W71" si="1505">+U71+V71</f>
        <v>0</v>
      </c>
      <c r="X71" s="116">
        <f t="shared" ref="X71" si="1506">+Y71+Z71</f>
        <v>0</v>
      </c>
      <c r="Y71" s="138">
        <f t="shared" si="946"/>
        <v>0</v>
      </c>
      <c r="Z71" s="140">
        <f t="shared" si="947"/>
        <v>0</v>
      </c>
      <c r="AA71" s="181" t="s">
        <v>216</v>
      </c>
      <c r="AB71" s="163">
        <f t="shared" ref="AB71" si="1507">IF(AC71&gt;0,1,0)</f>
        <v>0</v>
      </c>
      <c r="AC71" s="144"/>
      <c r="AD71" s="121"/>
      <c r="AE71" s="138">
        <f t="shared" ref="AE71" si="1508">+AF71+AG71</f>
        <v>0</v>
      </c>
      <c r="AF71" s="138">
        <f t="shared" si="948"/>
        <v>0</v>
      </c>
      <c r="AG71" s="140">
        <f t="shared" si="949"/>
        <v>0</v>
      </c>
      <c r="AH71" s="102" t="str">
        <f>IF(AJ71="","",VLOOKUP(L71,リスト!$AA$3:$AB$25,2,0))</f>
        <v/>
      </c>
      <c r="AI71" s="163">
        <f t="shared" ref="AI71" si="1509">IF(AJ71&gt;0,1,0)</f>
        <v>0</v>
      </c>
      <c r="AJ71" s="144"/>
      <c r="AK71" s="157">
        <f t="shared" si="732"/>
        <v>0</v>
      </c>
      <c r="AL71" s="121"/>
      <c r="AM71" s="163">
        <f t="shared" ref="AM71" si="1510">+AK71+AL71</f>
        <v>0</v>
      </c>
      <c r="AN71" s="113">
        <f t="shared" ref="AN71" si="1511">+AO71+AP71</f>
        <v>0</v>
      </c>
      <c r="AO71" s="116">
        <f t="shared" si="950"/>
        <v>0</v>
      </c>
      <c r="AP71" s="174">
        <f t="shared" si="951"/>
        <v>0</v>
      </c>
      <c r="AQ71" s="184" t="s">
        <v>216</v>
      </c>
      <c r="AR71" s="163">
        <f t="shared" ref="AR71" si="1512">IF(AS71&gt;0,1,0)</f>
        <v>0</v>
      </c>
      <c r="AS71" s="144"/>
      <c r="AT71" s="121"/>
      <c r="AU71" s="113">
        <f t="shared" ref="AU71" si="1513">+AV71+AW71</f>
        <v>0</v>
      </c>
      <c r="AV71" s="116">
        <f t="shared" si="952"/>
        <v>0</v>
      </c>
      <c r="AW71" s="177">
        <f t="shared" si="953"/>
        <v>0</v>
      </c>
      <c r="AX71" s="181" t="s">
        <v>216</v>
      </c>
      <c r="AY71" s="163">
        <f t="shared" ref="AY71" si="1514">IF(AZ71&gt;0,1,0)</f>
        <v>0</v>
      </c>
      <c r="AZ71" s="144"/>
      <c r="BA71" s="121"/>
      <c r="BB71" s="113">
        <f t="shared" ref="BB71" si="1515">+BC71+BD71</f>
        <v>0</v>
      </c>
      <c r="BC71" s="116">
        <f t="shared" si="954"/>
        <v>0</v>
      </c>
      <c r="BD71" s="174">
        <f t="shared" si="955"/>
        <v>0</v>
      </c>
      <c r="BE71" s="181" t="s">
        <v>216</v>
      </c>
      <c r="BF71" s="163">
        <f t="shared" ref="BF71" si="1516">IF(BG71&gt;0,1,0)</f>
        <v>0</v>
      </c>
      <c r="BG71" s="144"/>
      <c r="BH71" s="121"/>
      <c r="BI71" s="113">
        <f t="shared" ref="BI71" si="1517">+BJ71+BK71</f>
        <v>0</v>
      </c>
      <c r="BJ71" s="116">
        <f t="shared" si="956"/>
        <v>0</v>
      </c>
      <c r="BK71" s="177">
        <f t="shared" si="957"/>
        <v>0</v>
      </c>
      <c r="BL71" s="181" t="s">
        <v>216</v>
      </c>
      <c r="BM71" s="163">
        <f t="shared" ref="BM71" si="1518">IF(BN71&gt;0,1,0)</f>
        <v>0</v>
      </c>
      <c r="BN71" s="144"/>
      <c r="BO71" s="121"/>
      <c r="BP71" s="113">
        <f t="shared" ref="BP71" si="1519">+BQ71+BR71</f>
        <v>0</v>
      </c>
      <c r="BQ71" s="116">
        <f t="shared" si="958"/>
        <v>0</v>
      </c>
      <c r="BR71" s="177">
        <f t="shared" si="959"/>
        <v>0</v>
      </c>
      <c r="BS71" s="102">
        <f t="shared" si="733"/>
        <v>0</v>
      </c>
      <c r="BT71" s="113">
        <f t="shared" si="734"/>
        <v>0</v>
      </c>
      <c r="BU71" s="113">
        <f t="shared" si="735"/>
        <v>0</v>
      </c>
      <c r="BV71" s="116">
        <f t="shared" si="736"/>
        <v>0</v>
      </c>
      <c r="BW71" s="113">
        <f t="shared" si="737"/>
        <v>0</v>
      </c>
      <c r="BX71" s="189">
        <f t="shared" si="738"/>
        <v>0</v>
      </c>
      <c r="BY71" s="102" t="str">
        <f>IF(CA71="","",VLOOKUP(L71,リスト!$AD$3:$AE$25,2,0))</f>
        <v/>
      </c>
      <c r="BZ71" s="105">
        <f t="shared" ref="BZ71" si="1520">IF(CA71&gt;0,1,0)</f>
        <v>0</v>
      </c>
      <c r="CA71" s="144"/>
      <c r="CB71" s="113">
        <f t="shared" si="960"/>
        <v>0</v>
      </c>
      <c r="CC71" s="121"/>
      <c r="CD71" s="163">
        <f t="shared" ref="CD71" si="1521">+CB71+CC71</f>
        <v>0</v>
      </c>
      <c r="CE71" s="113">
        <f t="shared" ref="CE71" si="1522">+CF71+CG71</f>
        <v>0</v>
      </c>
      <c r="CF71" s="116">
        <f t="shared" si="961"/>
        <v>0</v>
      </c>
      <c r="CG71" s="177">
        <f t="shared" si="962"/>
        <v>0</v>
      </c>
      <c r="CH71" s="181" t="s">
        <v>216</v>
      </c>
      <c r="CI71" s="105">
        <f t="shared" ref="CI71" si="1523">IF(CJ71&gt;0,1,0)</f>
        <v>0</v>
      </c>
      <c r="CJ71" s="144"/>
      <c r="CK71" s="121"/>
      <c r="CL71" s="113">
        <f t="shared" ref="CL71" si="1524">+CM71+CN71</f>
        <v>0</v>
      </c>
      <c r="CM71" s="116">
        <f t="shared" si="963"/>
        <v>0</v>
      </c>
      <c r="CN71" s="174">
        <f t="shared" si="964"/>
        <v>0</v>
      </c>
      <c r="CO71" s="181" t="s">
        <v>216</v>
      </c>
      <c r="CP71" s="105">
        <f t="shared" ref="CP71" si="1525">IF(CQ71&gt;0,1,0)</f>
        <v>0</v>
      </c>
      <c r="CQ71" s="144"/>
      <c r="CR71" s="121"/>
      <c r="CS71" s="113">
        <f t="shared" ref="CS71" si="1526">+CT71+CU71</f>
        <v>0</v>
      </c>
      <c r="CT71" s="116">
        <f t="shared" si="965"/>
        <v>0</v>
      </c>
      <c r="CU71" s="174">
        <f t="shared" si="966"/>
        <v>0</v>
      </c>
      <c r="CV71" s="181" t="s">
        <v>216</v>
      </c>
      <c r="CW71" s="105">
        <f t="shared" ref="CW71" si="1527">IF(CX71&gt;0,1,0)</f>
        <v>0</v>
      </c>
      <c r="CX71" s="144"/>
      <c r="CY71" s="121"/>
      <c r="CZ71" s="113">
        <f t="shared" ref="CZ71" si="1528">+DA71+DB71</f>
        <v>0</v>
      </c>
      <c r="DA71" s="116">
        <f t="shared" si="967"/>
        <v>0</v>
      </c>
      <c r="DB71" s="174">
        <f t="shared" si="968"/>
        <v>0</v>
      </c>
      <c r="DC71" s="181" t="s">
        <v>216</v>
      </c>
      <c r="DD71" s="105">
        <f t="shared" ref="DD71" si="1529">IF(DE71&gt;0,1,0)</f>
        <v>0</v>
      </c>
      <c r="DE71" s="144"/>
      <c r="DF71" s="121"/>
      <c r="DG71" s="113">
        <f t="shared" ref="DG71" si="1530">+DH71+DI71</f>
        <v>0</v>
      </c>
      <c r="DH71" s="116">
        <f t="shared" si="969"/>
        <v>0</v>
      </c>
      <c r="DI71" s="177">
        <f t="shared" si="970"/>
        <v>0</v>
      </c>
      <c r="DJ71" s="102">
        <f t="shared" si="739"/>
        <v>0</v>
      </c>
      <c r="DK71" s="116">
        <f t="shared" si="740"/>
        <v>0</v>
      </c>
      <c r="DL71" s="116">
        <f t="shared" si="741"/>
        <v>0</v>
      </c>
      <c r="DM71" s="116">
        <f t="shared" ref="DM71" si="1531">+DN71+DO71</f>
        <v>0</v>
      </c>
      <c r="DN71" s="116">
        <f t="shared" si="742"/>
        <v>0</v>
      </c>
      <c r="DO71" s="177">
        <f t="shared" si="743"/>
        <v>0</v>
      </c>
      <c r="DP71" s="194">
        <f t="shared" si="744"/>
        <v>0</v>
      </c>
      <c r="DQ71" s="177">
        <f t="shared" si="745"/>
        <v>0</v>
      </c>
      <c r="DR71" s="116">
        <f t="shared" si="83"/>
        <v>0</v>
      </c>
      <c r="DS71" s="116">
        <f t="shared" ref="DS71" si="1532">+DT71+DU71</f>
        <v>0</v>
      </c>
      <c r="DT71" s="113">
        <f t="shared" si="746"/>
        <v>0</v>
      </c>
      <c r="DU71" s="189">
        <f t="shared" si="747"/>
        <v>0</v>
      </c>
      <c r="DV71" s="102">
        <f t="shared" si="748"/>
        <v>0</v>
      </c>
      <c r="DW71" s="116">
        <f t="shared" si="35"/>
        <v>0</v>
      </c>
      <c r="DX71" s="116">
        <f t="shared" si="36"/>
        <v>0</v>
      </c>
      <c r="DY71" s="116">
        <f t="shared" ref="DY71" si="1533">ROUND(DV71*DX71,0)</f>
        <v>0</v>
      </c>
      <c r="DZ71" s="116">
        <f t="shared" ref="DZ71" si="1534">+EA71+EB71</f>
        <v>0</v>
      </c>
      <c r="EA71" s="116">
        <f t="shared" si="971"/>
        <v>0</v>
      </c>
      <c r="EB71" s="174">
        <f t="shared" si="972"/>
        <v>0</v>
      </c>
      <c r="EC71" s="194">
        <f t="shared" ref="EC71" si="1535">SUM(DR71,DY71)</f>
        <v>0</v>
      </c>
      <c r="ED71" s="116">
        <f t="shared" ref="ED71" si="1536">+EE71+EF71</f>
        <v>0</v>
      </c>
      <c r="EE71" s="116">
        <f t="shared" ref="EE71" si="1537">SUM(DT71,EA71)</f>
        <v>0</v>
      </c>
      <c r="EF71" s="189">
        <f t="shared" ref="EF71" si="1538">SUM(DU71,EB71)</f>
        <v>0</v>
      </c>
      <c r="EG71" s="129">
        <f t="shared" si="749"/>
        <v>0</v>
      </c>
      <c r="EH71" s="133">
        <f t="shared" si="750"/>
        <v>0</v>
      </c>
      <c r="EI71" s="148">
        <f t="shared" si="751"/>
        <v>0</v>
      </c>
      <c r="EJ71" s="153">
        <f t="shared" ref="EJ71" si="1539">INT(EI71/2)</f>
        <v>0</v>
      </c>
      <c r="EK71" s="167">
        <f t="shared" si="752"/>
        <v>0</v>
      </c>
      <c r="EL71" s="171">
        <f t="shared" si="753"/>
        <v>0</v>
      </c>
      <c r="EM71" s="167">
        <f t="shared" si="754"/>
        <v>0</v>
      </c>
      <c r="EN71" s="171">
        <f t="shared" ref="EN71" si="1540">INT(EM71/2)</f>
        <v>0</v>
      </c>
      <c r="EO71" s="148">
        <f t="shared" si="973"/>
        <v>0</v>
      </c>
      <c r="EP71" s="153">
        <f t="shared" ref="EP71" si="1541">INT(EO71/2)</f>
        <v>0</v>
      </c>
      <c r="EQ71" s="167">
        <f t="shared" si="974"/>
        <v>0</v>
      </c>
      <c r="ER71" s="171">
        <f t="shared" ref="ER71" si="1542">INT(EQ71/2)</f>
        <v>0</v>
      </c>
      <c r="ES71" s="148">
        <f t="shared" si="975"/>
        <v>0</v>
      </c>
      <c r="ET71" s="153">
        <f t="shared" ref="ET71" si="1543">INT(ES71/2)</f>
        <v>0</v>
      </c>
      <c r="EU71" s="167">
        <f t="shared" si="755"/>
        <v>0</v>
      </c>
      <c r="EV71" s="171">
        <f t="shared" si="756"/>
        <v>0</v>
      </c>
      <c r="EW71" s="148">
        <f t="shared" si="976"/>
        <v>0</v>
      </c>
      <c r="EX71" s="153">
        <f t="shared" ref="EX71" si="1544">INT(EW71/2)</f>
        <v>0</v>
      </c>
      <c r="EY71" s="167">
        <f t="shared" si="977"/>
        <v>0</v>
      </c>
      <c r="EZ71" s="171">
        <f t="shared" ref="EZ71" si="1545">INT(EY71/2)</f>
        <v>0</v>
      </c>
      <c r="FA71" s="148">
        <f t="shared" si="978"/>
        <v>0</v>
      </c>
      <c r="FB71" s="171">
        <f t="shared" ref="FB71" si="1546">INT(FA71/2)</f>
        <v>0</v>
      </c>
      <c r="FC71" s="148">
        <f t="shared" si="979"/>
        <v>0</v>
      </c>
      <c r="FD71" s="171">
        <f t="shared" ref="FD71" si="1547">INT(FC71/2)</f>
        <v>0</v>
      </c>
      <c r="FE71" s="167">
        <f t="shared" ref="FE71" si="1548">SUM(EG71,EI71,EK71,EM71,EO71,EQ71,ES71,EU71,EW71,EY71,FA71,FC71)</f>
        <v>0</v>
      </c>
      <c r="FF71" s="171">
        <f t="shared" ref="FF71" si="1549">SUM(EH71,EJ71,EL71,EN71,EP71,ER71,ET71,EV71,EX71,EZ71,FB71,FD71)</f>
        <v>0</v>
      </c>
      <c r="FG71" s="148">
        <f t="shared" si="980"/>
        <v>0</v>
      </c>
      <c r="FH71" s="199">
        <f t="shared" ref="FH71" si="1550">+FG71</f>
        <v>0</v>
      </c>
      <c r="FI71" s="95"/>
      <c r="FJ71" s="708">
        <f>+FJ70</f>
        <v>0</v>
      </c>
      <c r="FK71" s="38"/>
      <c r="FL71" s="695">
        <f t="shared" si="1266"/>
        <v>0</v>
      </c>
      <c r="FM71" s="696">
        <f t="shared" si="1267"/>
        <v>0</v>
      </c>
      <c r="FN71" s="697" t="str">
        <f t="shared" si="1268"/>
        <v>OK</v>
      </c>
      <c r="FP71" s="695">
        <f t="shared" si="105"/>
        <v>0</v>
      </c>
      <c r="FQ71" s="696">
        <f t="shared" si="106"/>
        <v>0</v>
      </c>
      <c r="FR71" s="697" t="str">
        <f t="shared" si="107"/>
        <v>OK</v>
      </c>
    </row>
    <row r="72" spans="1:174" ht="18" customHeight="1" x14ac:dyDescent="0.2">
      <c r="A72" s="74">
        <f t="shared" si="1028"/>
        <v>0</v>
      </c>
      <c r="B72" s="75">
        <f t="shared" si="1029"/>
        <v>0</v>
      </c>
      <c r="C72" s="235" t="str">
        <f t="shared" si="110"/>
        <v>福島県</v>
      </c>
      <c r="D72" s="58">
        <f t="shared" si="1030"/>
        <v>29</v>
      </c>
      <c r="E72" s="49" t="s">
        <v>244</v>
      </c>
      <c r="F72" s="486">
        <f>IF(F73=" "," ",+F73)</f>
        <v>0</v>
      </c>
      <c r="G72" s="554"/>
      <c r="H72" s="537"/>
      <c r="I72" s="544"/>
      <c r="J72" s="545"/>
      <c r="K72" s="544"/>
      <c r="L72" s="229"/>
      <c r="M72" s="532"/>
      <c r="N72" s="66"/>
      <c r="O72" s="70" t="str">
        <f>IF(L72="","",VLOOKUP(L72,リスト!$Q$3:$R$25,2,0))</f>
        <v/>
      </c>
      <c r="P72" s="202"/>
      <c r="Q72" s="125"/>
      <c r="R72" s="154" t="str">
        <f>IF(L72="","",VLOOKUP(L72,リスト!$X$3:$Y$25,2,0))</f>
        <v/>
      </c>
      <c r="S72" s="162">
        <f>IF(T72&gt;0,1,0)</f>
        <v>0</v>
      </c>
      <c r="T72" s="143"/>
      <c r="U72" s="112">
        <f t="shared" si="945"/>
        <v>0</v>
      </c>
      <c r="V72" s="108"/>
      <c r="W72" s="115">
        <f>+U72+V72</f>
        <v>0</v>
      </c>
      <c r="X72" s="115">
        <f>+Y72+Z72</f>
        <v>0</v>
      </c>
      <c r="Y72" s="137">
        <f t="shared" si="946"/>
        <v>0</v>
      </c>
      <c r="Z72" s="139">
        <f t="shared" si="947"/>
        <v>0</v>
      </c>
      <c r="AA72" s="180" t="s">
        <v>216</v>
      </c>
      <c r="AB72" s="162">
        <f>IF(AC72&gt;0,1,0)</f>
        <v>0</v>
      </c>
      <c r="AC72" s="143"/>
      <c r="AD72" s="120"/>
      <c r="AE72" s="137">
        <f>+AF72+AG72</f>
        <v>0</v>
      </c>
      <c r="AF72" s="137">
        <f t="shared" si="948"/>
        <v>0</v>
      </c>
      <c r="AG72" s="139">
        <f t="shared" si="949"/>
        <v>0</v>
      </c>
      <c r="AH72" s="101" t="str">
        <f>IF(AJ72="","",VLOOKUP(L72,リスト!$AA$3:$AB$25,2,0))</f>
        <v/>
      </c>
      <c r="AI72" s="162">
        <f>IF(AJ72&gt;0,1,0)</f>
        <v>0</v>
      </c>
      <c r="AJ72" s="143"/>
      <c r="AK72" s="156">
        <f t="shared" si="732"/>
        <v>0</v>
      </c>
      <c r="AL72" s="120"/>
      <c r="AM72" s="162">
        <f>+AK72+AL72</f>
        <v>0</v>
      </c>
      <c r="AN72" s="112">
        <f>+AO72+AP72</f>
        <v>0</v>
      </c>
      <c r="AO72" s="115">
        <f t="shared" si="950"/>
        <v>0</v>
      </c>
      <c r="AP72" s="173">
        <f t="shared" si="951"/>
        <v>0</v>
      </c>
      <c r="AQ72" s="183" t="s">
        <v>216</v>
      </c>
      <c r="AR72" s="162">
        <f>IF(AS72&gt;0,1,0)</f>
        <v>0</v>
      </c>
      <c r="AS72" s="143"/>
      <c r="AT72" s="120"/>
      <c r="AU72" s="112">
        <f>+AV72+AW72</f>
        <v>0</v>
      </c>
      <c r="AV72" s="115">
        <f t="shared" si="952"/>
        <v>0</v>
      </c>
      <c r="AW72" s="176">
        <f t="shared" si="953"/>
        <v>0</v>
      </c>
      <c r="AX72" s="180" t="s">
        <v>216</v>
      </c>
      <c r="AY72" s="162">
        <f>IF(AZ72&gt;0,1,0)</f>
        <v>0</v>
      </c>
      <c r="AZ72" s="143"/>
      <c r="BA72" s="120"/>
      <c r="BB72" s="112">
        <f>+BC72+BD72</f>
        <v>0</v>
      </c>
      <c r="BC72" s="115">
        <f t="shared" si="954"/>
        <v>0</v>
      </c>
      <c r="BD72" s="173">
        <f t="shared" si="955"/>
        <v>0</v>
      </c>
      <c r="BE72" s="180" t="s">
        <v>216</v>
      </c>
      <c r="BF72" s="162">
        <f>IF(BG72&gt;0,1,0)</f>
        <v>0</v>
      </c>
      <c r="BG72" s="143"/>
      <c r="BH72" s="120"/>
      <c r="BI72" s="112">
        <f>+BJ72+BK72</f>
        <v>0</v>
      </c>
      <c r="BJ72" s="115">
        <f t="shared" si="956"/>
        <v>0</v>
      </c>
      <c r="BK72" s="176">
        <f t="shared" si="957"/>
        <v>0</v>
      </c>
      <c r="BL72" s="180" t="s">
        <v>216</v>
      </c>
      <c r="BM72" s="162">
        <f>IF(BN72&gt;0,1,0)</f>
        <v>0</v>
      </c>
      <c r="BN72" s="143"/>
      <c r="BO72" s="120"/>
      <c r="BP72" s="112">
        <f>+BQ72+BR72</f>
        <v>0</v>
      </c>
      <c r="BQ72" s="115">
        <f t="shared" si="958"/>
        <v>0</v>
      </c>
      <c r="BR72" s="176">
        <f t="shared" si="959"/>
        <v>0</v>
      </c>
      <c r="BS72" s="101">
        <f t="shared" si="733"/>
        <v>0</v>
      </c>
      <c r="BT72" s="112">
        <f t="shared" si="734"/>
        <v>0</v>
      </c>
      <c r="BU72" s="112">
        <f t="shared" si="735"/>
        <v>0</v>
      </c>
      <c r="BV72" s="115">
        <f t="shared" si="736"/>
        <v>0</v>
      </c>
      <c r="BW72" s="112">
        <f t="shared" si="737"/>
        <v>0</v>
      </c>
      <c r="BX72" s="188">
        <f t="shared" si="738"/>
        <v>0</v>
      </c>
      <c r="BY72" s="101" t="str">
        <f>IF(CA72="","",VLOOKUP(L72,リスト!$AD$3:$AE$25,2,0))</f>
        <v/>
      </c>
      <c r="BZ72" s="192">
        <f>IF(CA72&gt;0,1,0)</f>
        <v>0</v>
      </c>
      <c r="CA72" s="143"/>
      <c r="CB72" s="112">
        <f t="shared" si="960"/>
        <v>0</v>
      </c>
      <c r="CC72" s="120"/>
      <c r="CD72" s="162">
        <f>+CB72+CC72</f>
        <v>0</v>
      </c>
      <c r="CE72" s="112">
        <f>+CF72+CG72</f>
        <v>0</v>
      </c>
      <c r="CF72" s="115">
        <f t="shared" si="961"/>
        <v>0</v>
      </c>
      <c r="CG72" s="173">
        <f t="shared" si="962"/>
        <v>0</v>
      </c>
      <c r="CH72" s="180" t="s">
        <v>216</v>
      </c>
      <c r="CI72" s="192">
        <f>IF(CJ72&gt;0,1,0)</f>
        <v>0</v>
      </c>
      <c r="CJ72" s="143"/>
      <c r="CK72" s="120"/>
      <c r="CL72" s="112">
        <f>+CM72+CN72</f>
        <v>0</v>
      </c>
      <c r="CM72" s="115">
        <f t="shared" si="963"/>
        <v>0</v>
      </c>
      <c r="CN72" s="173">
        <f t="shared" si="964"/>
        <v>0</v>
      </c>
      <c r="CO72" s="180" t="s">
        <v>216</v>
      </c>
      <c r="CP72" s="192">
        <f>IF(CQ72&gt;0,1,0)</f>
        <v>0</v>
      </c>
      <c r="CQ72" s="143"/>
      <c r="CR72" s="120"/>
      <c r="CS72" s="112">
        <f>+CT72+CU72</f>
        <v>0</v>
      </c>
      <c r="CT72" s="115">
        <f t="shared" si="965"/>
        <v>0</v>
      </c>
      <c r="CU72" s="173">
        <f t="shared" si="966"/>
        <v>0</v>
      </c>
      <c r="CV72" s="180" t="s">
        <v>216</v>
      </c>
      <c r="CW72" s="192">
        <f>IF(CX72&gt;0,1,0)</f>
        <v>0</v>
      </c>
      <c r="CX72" s="143"/>
      <c r="CY72" s="120"/>
      <c r="CZ72" s="112">
        <f>+DA72+DB72</f>
        <v>0</v>
      </c>
      <c r="DA72" s="115">
        <f t="shared" si="967"/>
        <v>0</v>
      </c>
      <c r="DB72" s="173">
        <f t="shared" si="968"/>
        <v>0</v>
      </c>
      <c r="DC72" s="180" t="s">
        <v>216</v>
      </c>
      <c r="DD72" s="192">
        <f>IF(DE72&gt;0,1,0)</f>
        <v>0</v>
      </c>
      <c r="DE72" s="143"/>
      <c r="DF72" s="120"/>
      <c r="DG72" s="112">
        <f>+DH72+DI72</f>
        <v>0</v>
      </c>
      <c r="DH72" s="115">
        <f t="shared" si="969"/>
        <v>0</v>
      </c>
      <c r="DI72" s="176">
        <f t="shared" si="970"/>
        <v>0</v>
      </c>
      <c r="DJ72" s="101">
        <f t="shared" si="739"/>
        <v>0</v>
      </c>
      <c r="DK72" s="115">
        <f t="shared" si="740"/>
        <v>0</v>
      </c>
      <c r="DL72" s="115">
        <f t="shared" si="741"/>
        <v>0</v>
      </c>
      <c r="DM72" s="115">
        <f>+DN72+DO72</f>
        <v>0</v>
      </c>
      <c r="DN72" s="115">
        <f t="shared" si="742"/>
        <v>0</v>
      </c>
      <c r="DO72" s="176">
        <f t="shared" si="743"/>
        <v>0</v>
      </c>
      <c r="DP72" s="193">
        <f t="shared" si="744"/>
        <v>0</v>
      </c>
      <c r="DQ72" s="176">
        <f t="shared" si="745"/>
        <v>0</v>
      </c>
      <c r="DR72" s="115">
        <f t="shared" si="83"/>
        <v>0</v>
      </c>
      <c r="DS72" s="115">
        <f>+DT72+DU72</f>
        <v>0</v>
      </c>
      <c r="DT72" s="112">
        <f t="shared" si="746"/>
        <v>0</v>
      </c>
      <c r="DU72" s="188">
        <f t="shared" si="747"/>
        <v>0</v>
      </c>
      <c r="DV72" s="101">
        <f t="shared" si="748"/>
        <v>0</v>
      </c>
      <c r="DW72" s="115">
        <f t="shared" si="35"/>
        <v>0</v>
      </c>
      <c r="DX72" s="115">
        <f t="shared" si="36"/>
        <v>0</v>
      </c>
      <c r="DY72" s="115">
        <f>ROUND(DV72*DX72,0)</f>
        <v>0</v>
      </c>
      <c r="DZ72" s="115">
        <f>+EA72+EB72</f>
        <v>0</v>
      </c>
      <c r="EA72" s="115">
        <f t="shared" si="971"/>
        <v>0</v>
      </c>
      <c r="EB72" s="173">
        <f t="shared" si="972"/>
        <v>0</v>
      </c>
      <c r="EC72" s="193">
        <f>SUM(DR72,DY72)</f>
        <v>0</v>
      </c>
      <c r="ED72" s="115">
        <f>+EE72+EF72</f>
        <v>0</v>
      </c>
      <c r="EE72" s="115">
        <f>SUM(DT72,EA72)</f>
        <v>0</v>
      </c>
      <c r="EF72" s="188">
        <f>SUM(DU72,EB72)</f>
        <v>0</v>
      </c>
      <c r="EG72" s="128">
        <f t="shared" si="749"/>
        <v>0</v>
      </c>
      <c r="EH72" s="132">
        <f t="shared" si="750"/>
        <v>0</v>
      </c>
      <c r="EI72" s="147">
        <f t="shared" si="751"/>
        <v>0</v>
      </c>
      <c r="EJ72" s="152">
        <f>INT(EI72/2)</f>
        <v>0</v>
      </c>
      <c r="EK72" s="166">
        <f t="shared" si="752"/>
        <v>0</v>
      </c>
      <c r="EL72" s="170">
        <f t="shared" si="753"/>
        <v>0</v>
      </c>
      <c r="EM72" s="166">
        <f t="shared" si="754"/>
        <v>0</v>
      </c>
      <c r="EN72" s="170">
        <f>INT(EM72/2)</f>
        <v>0</v>
      </c>
      <c r="EO72" s="147">
        <f t="shared" si="973"/>
        <v>0</v>
      </c>
      <c r="EP72" s="170">
        <f>INT(EO72/2)</f>
        <v>0</v>
      </c>
      <c r="EQ72" s="166">
        <f t="shared" si="974"/>
        <v>0</v>
      </c>
      <c r="ER72" s="170">
        <f>INT(EQ72/2)</f>
        <v>0</v>
      </c>
      <c r="ES72" s="147">
        <f t="shared" si="975"/>
        <v>0</v>
      </c>
      <c r="ET72" s="152">
        <f>INT(ES72/2)</f>
        <v>0</v>
      </c>
      <c r="EU72" s="166">
        <f t="shared" si="755"/>
        <v>0</v>
      </c>
      <c r="EV72" s="170">
        <f t="shared" si="756"/>
        <v>0</v>
      </c>
      <c r="EW72" s="147">
        <f t="shared" si="976"/>
        <v>0</v>
      </c>
      <c r="EX72" s="152">
        <f>INT(EW72/2)</f>
        <v>0</v>
      </c>
      <c r="EY72" s="166">
        <f t="shared" si="977"/>
        <v>0</v>
      </c>
      <c r="EZ72" s="170">
        <f>INT(EY72/2)</f>
        <v>0</v>
      </c>
      <c r="FA72" s="147">
        <f t="shared" si="978"/>
        <v>0</v>
      </c>
      <c r="FB72" s="170">
        <f>INT(FA72/2)</f>
        <v>0</v>
      </c>
      <c r="FC72" s="147">
        <f t="shared" si="979"/>
        <v>0</v>
      </c>
      <c r="FD72" s="170">
        <f>INT(FC72/2)</f>
        <v>0</v>
      </c>
      <c r="FE72" s="166">
        <f>SUM(EG72,EI72,EK72,EM72,EO72,EQ72,ES72,EU72,EW72,EY72,FA72,FC72)</f>
        <v>0</v>
      </c>
      <c r="FF72" s="170">
        <f>SUM(EH72,EJ72,EL72,EN72,EP72,ER72,ET72,EV72,EX72,EZ72,FB72,FD72)</f>
        <v>0</v>
      </c>
      <c r="FG72" s="147">
        <f t="shared" si="980"/>
        <v>0</v>
      </c>
      <c r="FH72" s="198">
        <f>+FG72</f>
        <v>0</v>
      </c>
      <c r="FI72" s="201"/>
      <c r="FJ72" s="708">
        <f>+FJ70</f>
        <v>0</v>
      </c>
      <c r="FK72" s="38"/>
      <c r="FL72" s="698">
        <f t="shared" si="1266"/>
        <v>0</v>
      </c>
      <c r="FM72" s="699">
        <f t="shared" si="1267"/>
        <v>0</v>
      </c>
      <c r="FN72" s="700" t="str">
        <f t="shared" si="1268"/>
        <v>OK</v>
      </c>
      <c r="FP72" s="698">
        <f t="shared" si="105"/>
        <v>0</v>
      </c>
      <c r="FQ72" s="699">
        <f t="shared" si="106"/>
        <v>0</v>
      </c>
      <c r="FR72" s="700" t="str">
        <f t="shared" si="107"/>
        <v>OK</v>
      </c>
    </row>
    <row r="73" spans="1:174" ht="18" customHeight="1" x14ac:dyDescent="0.2">
      <c r="A73" s="76">
        <f t="shared" si="1028"/>
        <v>0</v>
      </c>
      <c r="B73" s="77">
        <f t="shared" si="1029"/>
        <v>0</v>
      </c>
      <c r="C73" s="236" t="str">
        <f t="shared" si="110"/>
        <v>福島県</v>
      </c>
      <c r="D73" s="47">
        <f t="shared" si="1030"/>
        <v>29</v>
      </c>
      <c r="E73" s="56" t="s">
        <v>245</v>
      </c>
      <c r="F73" s="487"/>
      <c r="G73" s="555">
        <f>+G72</f>
        <v>0</v>
      </c>
      <c r="H73" s="536"/>
      <c r="I73" s="542"/>
      <c r="J73" s="543"/>
      <c r="K73" s="542"/>
      <c r="L73" s="64"/>
      <c r="M73" s="531"/>
      <c r="N73" s="67"/>
      <c r="O73" s="71" t="str">
        <f>IF(L73="","",VLOOKUP(L73,リスト!$Q$3:$R$25,2,0))</f>
        <v/>
      </c>
      <c r="P73" s="95"/>
      <c r="Q73" s="126"/>
      <c r="R73" s="102" t="str">
        <f>IF(L73="","",VLOOKUP(L73,リスト!$X$3:$Y$25,2,0))</f>
        <v/>
      </c>
      <c r="S73" s="163">
        <f t="shared" ref="S73" si="1551">IF(T73&gt;0,1,0)</f>
        <v>0</v>
      </c>
      <c r="T73" s="144"/>
      <c r="U73" s="113">
        <f t="shared" si="945"/>
        <v>0</v>
      </c>
      <c r="V73" s="109"/>
      <c r="W73" s="116">
        <f t="shared" ref="W73" si="1552">+U73+V73</f>
        <v>0</v>
      </c>
      <c r="X73" s="116">
        <f t="shared" ref="X73" si="1553">+Y73+Z73</f>
        <v>0</v>
      </c>
      <c r="Y73" s="138">
        <f t="shared" si="946"/>
        <v>0</v>
      </c>
      <c r="Z73" s="140">
        <f t="shared" si="947"/>
        <v>0</v>
      </c>
      <c r="AA73" s="181" t="s">
        <v>216</v>
      </c>
      <c r="AB73" s="163">
        <f t="shared" ref="AB73" si="1554">IF(AC73&gt;0,1,0)</f>
        <v>0</v>
      </c>
      <c r="AC73" s="144"/>
      <c r="AD73" s="121"/>
      <c r="AE73" s="138">
        <f t="shared" ref="AE73" si="1555">+AF73+AG73</f>
        <v>0</v>
      </c>
      <c r="AF73" s="138">
        <f t="shared" si="948"/>
        <v>0</v>
      </c>
      <c r="AG73" s="140">
        <f t="shared" si="949"/>
        <v>0</v>
      </c>
      <c r="AH73" s="102" t="str">
        <f>IF(AJ73="","",VLOOKUP(L73,リスト!$AA$3:$AB$25,2,0))</f>
        <v/>
      </c>
      <c r="AI73" s="163">
        <f t="shared" ref="AI73" si="1556">IF(AJ73&gt;0,1,0)</f>
        <v>0</v>
      </c>
      <c r="AJ73" s="144"/>
      <c r="AK73" s="157">
        <f t="shared" si="732"/>
        <v>0</v>
      </c>
      <c r="AL73" s="121"/>
      <c r="AM73" s="163">
        <f t="shared" ref="AM73" si="1557">+AK73+AL73</f>
        <v>0</v>
      </c>
      <c r="AN73" s="113">
        <f t="shared" ref="AN73" si="1558">+AO73+AP73</f>
        <v>0</v>
      </c>
      <c r="AO73" s="116">
        <f t="shared" si="950"/>
        <v>0</v>
      </c>
      <c r="AP73" s="174">
        <f t="shared" si="951"/>
        <v>0</v>
      </c>
      <c r="AQ73" s="184" t="s">
        <v>216</v>
      </c>
      <c r="AR73" s="163">
        <f t="shared" ref="AR73" si="1559">IF(AS73&gt;0,1,0)</f>
        <v>0</v>
      </c>
      <c r="AS73" s="144"/>
      <c r="AT73" s="121"/>
      <c r="AU73" s="113">
        <f t="shared" ref="AU73" si="1560">+AV73+AW73</f>
        <v>0</v>
      </c>
      <c r="AV73" s="116">
        <f t="shared" si="952"/>
        <v>0</v>
      </c>
      <c r="AW73" s="177">
        <f t="shared" si="953"/>
        <v>0</v>
      </c>
      <c r="AX73" s="181" t="s">
        <v>216</v>
      </c>
      <c r="AY73" s="163">
        <f t="shared" ref="AY73" si="1561">IF(AZ73&gt;0,1,0)</f>
        <v>0</v>
      </c>
      <c r="AZ73" s="144"/>
      <c r="BA73" s="121"/>
      <c r="BB73" s="113">
        <f t="shared" ref="BB73" si="1562">+BC73+BD73</f>
        <v>0</v>
      </c>
      <c r="BC73" s="116">
        <f t="shared" si="954"/>
        <v>0</v>
      </c>
      <c r="BD73" s="174">
        <f t="shared" si="955"/>
        <v>0</v>
      </c>
      <c r="BE73" s="181" t="s">
        <v>216</v>
      </c>
      <c r="BF73" s="163">
        <f t="shared" ref="BF73" si="1563">IF(BG73&gt;0,1,0)</f>
        <v>0</v>
      </c>
      <c r="BG73" s="144"/>
      <c r="BH73" s="121"/>
      <c r="BI73" s="113">
        <f t="shared" ref="BI73" si="1564">+BJ73+BK73</f>
        <v>0</v>
      </c>
      <c r="BJ73" s="116">
        <f t="shared" si="956"/>
        <v>0</v>
      </c>
      <c r="BK73" s="177">
        <f t="shared" si="957"/>
        <v>0</v>
      </c>
      <c r="BL73" s="181" t="s">
        <v>216</v>
      </c>
      <c r="BM73" s="163">
        <f t="shared" ref="BM73" si="1565">IF(BN73&gt;0,1,0)</f>
        <v>0</v>
      </c>
      <c r="BN73" s="144"/>
      <c r="BO73" s="121"/>
      <c r="BP73" s="113">
        <f t="shared" ref="BP73" si="1566">+BQ73+BR73</f>
        <v>0</v>
      </c>
      <c r="BQ73" s="116">
        <f t="shared" si="958"/>
        <v>0</v>
      </c>
      <c r="BR73" s="177">
        <f t="shared" si="959"/>
        <v>0</v>
      </c>
      <c r="BS73" s="102">
        <f t="shared" si="733"/>
        <v>0</v>
      </c>
      <c r="BT73" s="113">
        <f t="shared" si="734"/>
        <v>0</v>
      </c>
      <c r="BU73" s="113">
        <f t="shared" si="735"/>
        <v>0</v>
      </c>
      <c r="BV73" s="116">
        <f t="shared" si="736"/>
        <v>0</v>
      </c>
      <c r="BW73" s="113">
        <f t="shared" si="737"/>
        <v>0</v>
      </c>
      <c r="BX73" s="189">
        <f t="shared" si="738"/>
        <v>0</v>
      </c>
      <c r="BY73" s="102" t="str">
        <f>IF(CA73="","",VLOOKUP(L73,リスト!$AD$3:$AE$25,2,0))</f>
        <v/>
      </c>
      <c r="BZ73" s="105">
        <f t="shared" ref="BZ73" si="1567">IF(CA73&gt;0,1,0)</f>
        <v>0</v>
      </c>
      <c r="CA73" s="144"/>
      <c r="CB73" s="113">
        <f t="shared" si="960"/>
        <v>0</v>
      </c>
      <c r="CC73" s="121"/>
      <c r="CD73" s="163">
        <f t="shared" ref="CD73" si="1568">+CB73+CC73</f>
        <v>0</v>
      </c>
      <c r="CE73" s="113">
        <f t="shared" ref="CE73" si="1569">+CF73+CG73</f>
        <v>0</v>
      </c>
      <c r="CF73" s="116">
        <f t="shared" si="961"/>
        <v>0</v>
      </c>
      <c r="CG73" s="177">
        <f t="shared" si="962"/>
        <v>0</v>
      </c>
      <c r="CH73" s="181" t="s">
        <v>216</v>
      </c>
      <c r="CI73" s="105">
        <f t="shared" ref="CI73" si="1570">IF(CJ73&gt;0,1,0)</f>
        <v>0</v>
      </c>
      <c r="CJ73" s="144"/>
      <c r="CK73" s="121"/>
      <c r="CL73" s="113">
        <f t="shared" ref="CL73" si="1571">+CM73+CN73</f>
        <v>0</v>
      </c>
      <c r="CM73" s="116">
        <f t="shared" si="963"/>
        <v>0</v>
      </c>
      <c r="CN73" s="174">
        <f t="shared" si="964"/>
        <v>0</v>
      </c>
      <c r="CO73" s="181" t="s">
        <v>216</v>
      </c>
      <c r="CP73" s="105">
        <f t="shared" ref="CP73" si="1572">IF(CQ73&gt;0,1,0)</f>
        <v>0</v>
      </c>
      <c r="CQ73" s="144"/>
      <c r="CR73" s="121"/>
      <c r="CS73" s="113">
        <f t="shared" ref="CS73" si="1573">+CT73+CU73</f>
        <v>0</v>
      </c>
      <c r="CT73" s="116">
        <f t="shared" si="965"/>
        <v>0</v>
      </c>
      <c r="CU73" s="174">
        <f t="shared" si="966"/>
        <v>0</v>
      </c>
      <c r="CV73" s="181" t="s">
        <v>216</v>
      </c>
      <c r="CW73" s="105">
        <f t="shared" ref="CW73" si="1574">IF(CX73&gt;0,1,0)</f>
        <v>0</v>
      </c>
      <c r="CX73" s="144"/>
      <c r="CY73" s="121"/>
      <c r="CZ73" s="113">
        <f t="shared" ref="CZ73" si="1575">+DA73+DB73</f>
        <v>0</v>
      </c>
      <c r="DA73" s="116">
        <f t="shared" si="967"/>
        <v>0</v>
      </c>
      <c r="DB73" s="174">
        <f t="shared" si="968"/>
        <v>0</v>
      </c>
      <c r="DC73" s="181" t="s">
        <v>216</v>
      </c>
      <c r="DD73" s="105">
        <f t="shared" ref="DD73" si="1576">IF(DE73&gt;0,1,0)</f>
        <v>0</v>
      </c>
      <c r="DE73" s="144"/>
      <c r="DF73" s="121"/>
      <c r="DG73" s="113">
        <f t="shared" ref="DG73" si="1577">+DH73+DI73</f>
        <v>0</v>
      </c>
      <c r="DH73" s="116">
        <f t="shared" si="969"/>
        <v>0</v>
      </c>
      <c r="DI73" s="177">
        <f t="shared" si="970"/>
        <v>0</v>
      </c>
      <c r="DJ73" s="102">
        <f t="shared" si="739"/>
        <v>0</v>
      </c>
      <c r="DK73" s="116">
        <f t="shared" si="740"/>
        <v>0</v>
      </c>
      <c r="DL73" s="116">
        <f t="shared" si="741"/>
        <v>0</v>
      </c>
      <c r="DM73" s="116">
        <f t="shared" ref="DM73" si="1578">+DN73+DO73</f>
        <v>0</v>
      </c>
      <c r="DN73" s="116">
        <f t="shared" si="742"/>
        <v>0</v>
      </c>
      <c r="DO73" s="177">
        <f t="shared" si="743"/>
        <v>0</v>
      </c>
      <c r="DP73" s="194">
        <f t="shared" si="744"/>
        <v>0</v>
      </c>
      <c r="DQ73" s="177">
        <f t="shared" si="745"/>
        <v>0</v>
      </c>
      <c r="DR73" s="116">
        <f t="shared" si="83"/>
        <v>0</v>
      </c>
      <c r="DS73" s="116">
        <f t="shared" ref="DS73" si="1579">+DT73+DU73</f>
        <v>0</v>
      </c>
      <c r="DT73" s="113">
        <f t="shared" si="746"/>
        <v>0</v>
      </c>
      <c r="DU73" s="189">
        <f t="shared" si="747"/>
        <v>0</v>
      </c>
      <c r="DV73" s="102">
        <f t="shared" si="748"/>
        <v>0</v>
      </c>
      <c r="DW73" s="116">
        <f t="shared" si="35"/>
        <v>0</v>
      </c>
      <c r="DX73" s="116">
        <f t="shared" si="36"/>
        <v>0</v>
      </c>
      <c r="DY73" s="116">
        <f t="shared" ref="DY73" si="1580">ROUND(DV73*DX73,0)</f>
        <v>0</v>
      </c>
      <c r="DZ73" s="116">
        <f t="shared" ref="DZ73" si="1581">+EA73+EB73</f>
        <v>0</v>
      </c>
      <c r="EA73" s="116">
        <f t="shared" si="971"/>
        <v>0</v>
      </c>
      <c r="EB73" s="174">
        <f t="shared" si="972"/>
        <v>0</v>
      </c>
      <c r="EC73" s="194">
        <f t="shared" ref="EC73" si="1582">SUM(DR73,DY73)</f>
        <v>0</v>
      </c>
      <c r="ED73" s="116">
        <f t="shared" ref="ED73" si="1583">+EE73+EF73</f>
        <v>0</v>
      </c>
      <c r="EE73" s="116">
        <f t="shared" ref="EE73" si="1584">SUM(DT73,EA73)</f>
        <v>0</v>
      </c>
      <c r="EF73" s="189">
        <f t="shared" ref="EF73" si="1585">SUM(DU73,EB73)</f>
        <v>0</v>
      </c>
      <c r="EG73" s="129">
        <f t="shared" si="749"/>
        <v>0</v>
      </c>
      <c r="EH73" s="133">
        <f t="shared" si="750"/>
        <v>0</v>
      </c>
      <c r="EI73" s="148">
        <f t="shared" si="751"/>
        <v>0</v>
      </c>
      <c r="EJ73" s="153">
        <f t="shared" ref="EJ73" si="1586">INT(EI73/2)</f>
        <v>0</v>
      </c>
      <c r="EK73" s="167">
        <f t="shared" si="752"/>
        <v>0</v>
      </c>
      <c r="EL73" s="171">
        <f t="shared" si="753"/>
        <v>0</v>
      </c>
      <c r="EM73" s="167">
        <f t="shared" si="754"/>
        <v>0</v>
      </c>
      <c r="EN73" s="171">
        <f t="shared" ref="EN73" si="1587">INT(EM73/2)</f>
        <v>0</v>
      </c>
      <c r="EO73" s="148">
        <f t="shared" si="973"/>
        <v>0</v>
      </c>
      <c r="EP73" s="153">
        <f t="shared" ref="EP73" si="1588">INT(EO73/2)</f>
        <v>0</v>
      </c>
      <c r="EQ73" s="167">
        <f t="shared" si="974"/>
        <v>0</v>
      </c>
      <c r="ER73" s="171">
        <f t="shared" ref="ER73" si="1589">INT(EQ73/2)</f>
        <v>0</v>
      </c>
      <c r="ES73" s="148">
        <f t="shared" si="975"/>
        <v>0</v>
      </c>
      <c r="ET73" s="153">
        <f t="shared" ref="ET73" si="1590">INT(ES73/2)</f>
        <v>0</v>
      </c>
      <c r="EU73" s="167">
        <f t="shared" si="755"/>
        <v>0</v>
      </c>
      <c r="EV73" s="171">
        <f t="shared" si="756"/>
        <v>0</v>
      </c>
      <c r="EW73" s="148">
        <f t="shared" si="976"/>
        <v>0</v>
      </c>
      <c r="EX73" s="153">
        <f t="shared" ref="EX73" si="1591">INT(EW73/2)</f>
        <v>0</v>
      </c>
      <c r="EY73" s="167">
        <f t="shared" si="977"/>
        <v>0</v>
      </c>
      <c r="EZ73" s="171">
        <f t="shared" ref="EZ73" si="1592">INT(EY73/2)</f>
        <v>0</v>
      </c>
      <c r="FA73" s="148">
        <f t="shared" si="978"/>
        <v>0</v>
      </c>
      <c r="FB73" s="171">
        <f t="shared" ref="FB73" si="1593">INT(FA73/2)</f>
        <v>0</v>
      </c>
      <c r="FC73" s="148">
        <f t="shared" si="979"/>
        <v>0</v>
      </c>
      <c r="FD73" s="171">
        <f t="shared" ref="FD73" si="1594">INT(FC73/2)</f>
        <v>0</v>
      </c>
      <c r="FE73" s="167">
        <f t="shared" ref="FE73" si="1595">SUM(EG73,EI73,EK73,EM73,EO73,EQ73,ES73,EU73,EW73,EY73,FA73,FC73)</f>
        <v>0</v>
      </c>
      <c r="FF73" s="171">
        <f t="shared" ref="FF73" si="1596">SUM(EH73,EJ73,EL73,EN73,EP73,ER73,ET73,EV73,EX73,EZ73,FB73,FD73)</f>
        <v>0</v>
      </c>
      <c r="FG73" s="148">
        <f t="shared" si="980"/>
        <v>0</v>
      </c>
      <c r="FH73" s="199">
        <f t="shared" ref="FH73" si="1597">+FG73</f>
        <v>0</v>
      </c>
      <c r="FI73" s="95"/>
      <c r="FJ73" s="708">
        <f>+FJ72</f>
        <v>0</v>
      </c>
      <c r="FK73" s="38"/>
      <c r="FL73" s="692">
        <f t="shared" si="1266"/>
        <v>0</v>
      </c>
      <c r="FM73" s="693">
        <f t="shared" si="1267"/>
        <v>0</v>
      </c>
      <c r="FN73" s="694" t="str">
        <f t="shared" si="1268"/>
        <v>OK</v>
      </c>
      <c r="FP73" s="692">
        <f t="shared" si="105"/>
        <v>0</v>
      </c>
      <c r="FQ73" s="693">
        <f t="shared" si="106"/>
        <v>0</v>
      </c>
      <c r="FR73" s="694" t="str">
        <f t="shared" si="107"/>
        <v>OK</v>
      </c>
    </row>
    <row r="74" spans="1:174" ht="18" customHeight="1" x14ac:dyDescent="0.2">
      <c r="A74" s="74">
        <f t="shared" si="1028"/>
        <v>0</v>
      </c>
      <c r="B74" s="75">
        <f t="shared" si="1029"/>
        <v>0</v>
      </c>
      <c r="C74" s="235" t="str">
        <f t="shared" si="110"/>
        <v>福島県</v>
      </c>
      <c r="D74" s="58">
        <f t="shared" si="1030"/>
        <v>30</v>
      </c>
      <c r="E74" s="49" t="s">
        <v>244</v>
      </c>
      <c r="F74" s="486">
        <f>IF(F75=" "," ",+F75)</f>
        <v>0</v>
      </c>
      <c r="G74" s="554"/>
      <c r="H74" s="537"/>
      <c r="I74" s="544"/>
      <c r="J74" s="545"/>
      <c r="K74" s="544"/>
      <c r="L74" s="229"/>
      <c r="M74" s="532"/>
      <c r="N74" s="66"/>
      <c r="O74" s="70" t="str">
        <f>IF(L74="","",VLOOKUP(L74,リスト!$Q$3:$R$25,2,0))</f>
        <v/>
      </c>
      <c r="P74" s="202"/>
      <c r="Q74" s="230"/>
      <c r="R74" s="154" t="str">
        <f>IF(L74="","",VLOOKUP(L74,リスト!$X$3:$Y$25,2,0))</f>
        <v/>
      </c>
      <c r="S74" s="162">
        <f>IF(T74&gt;0,1,0)</f>
        <v>0</v>
      </c>
      <c r="T74" s="143"/>
      <c r="U74" s="112">
        <f t="shared" si="945"/>
        <v>0</v>
      </c>
      <c r="V74" s="108"/>
      <c r="W74" s="115">
        <f>+U74+V74</f>
        <v>0</v>
      </c>
      <c r="X74" s="115">
        <f>+Y74+Z74</f>
        <v>0</v>
      </c>
      <c r="Y74" s="137">
        <f t="shared" si="946"/>
        <v>0</v>
      </c>
      <c r="Z74" s="139">
        <f t="shared" si="947"/>
        <v>0</v>
      </c>
      <c r="AA74" s="180" t="s">
        <v>216</v>
      </c>
      <c r="AB74" s="162">
        <f>IF(AC74&gt;0,1,0)</f>
        <v>0</v>
      </c>
      <c r="AC74" s="143"/>
      <c r="AD74" s="120"/>
      <c r="AE74" s="137">
        <f>+AF74+AG74</f>
        <v>0</v>
      </c>
      <c r="AF74" s="137">
        <f t="shared" si="948"/>
        <v>0</v>
      </c>
      <c r="AG74" s="139">
        <f t="shared" si="949"/>
        <v>0</v>
      </c>
      <c r="AH74" s="101" t="str">
        <f>IF(AJ74="","",VLOOKUP(L74,リスト!$AA$3:$AB$25,2,0))</f>
        <v/>
      </c>
      <c r="AI74" s="162">
        <f>IF(AJ74&gt;0,1,0)</f>
        <v>0</v>
      </c>
      <c r="AJ74" s="143"/>
      <c r="AK74" s="156">
        <f t="shared" si="732"/>
        <v>0</v>
      </c>
      <c r="AL74" s="120"/>
      <c r="AM74" s="162">
        <f>+AK74+AL74</f>
        <v>0</v>
      </c>
      <c r="AN74" s="112">
        <f>+AO74+AP74</f>
        <v>0</v>
      </c>
      <c r="AO74" s="115">
        <f t="shared" si="950"/>
        <v>0</v>
      </c>
      <c r="AP74" s="173">
        <f t="shared" si="951"/>
        <v>0</v>
      </c>
      <c r="AQ74" s="183" t="s">
        <v>216</v>
      </c>
      <c r="AR74" s="162">
        <f>IF(AS74&gt;0,1,0)</f>
        <v>0</v>
      </c>
      <c r="AS74" s="143"/>
      <c r="AT74" s="120"/>
      <c r="AU74" s="112">
        <f>+AV74+AW74</f>
        <v>0</v>
      </c>
      <c r="AV74" s="115">
        <f t="shared" si="952"/>
        <v>0</v>
      </c>
      <c r="AW74" s="176">
        <f t="shared" si="953"/>
        <v>0</v>
      </c>
      <c r="AX74" s="180" t="s">
        <v>216</v>
      </c>
      <c r="AY74" s="162">
        <f>IF(AZ74&gt;0,1,0)</f>
        <v>0</v>
      </c>
      <c r="AZ74" s="143"/>
      <c r="BA74" s="120"/>
      <c r="BB74" s="112">
        <f>+BC74+BD74</f>
        <v>0</v>
      </c>
      <c r="BC74" s="115">
        <f t="shared" si="954"/>
        <v>0</v>
      </c>
      <c r="BD74" s="173">
        <f t="shared" si="955"/>
        <v>0</v>
      </c>
      <c r="BE74" s="180" t="s">
        <v>216</v>
      </c>
      <c r="BF74" s="162">
        <f>IF(BG74&gt;0,1,0)</f>
        <v>0</v>
      </c>
      <c r="BG74" s="143"/>
      <c r="BH74" s="120"/>
      <c r="BI74" s="112">
        <f>+BJ74+BK74</f>
        <v>0</v>
      </c>
      <c r="BJ74" s="115">
        <f t="shared" si="956"/>
        <v>0</v>
      </c>
      <c r="BK74" s="176">
        <f t="shared" si="957"/>
        <v>0</v>
      </c>
      <c r="BL74" s="180" t="s">
        <v>216</v>
      </c>
      <c r="BM74" s="162">
        <f>IF(BN74&gt;0,1,0)</f>
        <v>0</v>
      </c>
      <c r="BN74" s="143"/>
      <c r="BO74" s="120"/>
      <c r="BP74" s="112">
        <f>+BQ74+BR74</f>
        <v>0</v>
      </c>
      <c r="BQ74" s="115">
        <f t="shared" si="958"/>
        <v>0</v>
      </c>
      <c r="BR74" s="176">
        <f t="shared" si="959"/>
        <v>0</v>
      </c>
      <c r="BS74" s="101">
        <f t="shared" si="733"/>
        <v>0</v>
      </c>
      <c r="BT74" s="112">
        <f t="shared" si="734"/>
        <v>0</v>
      </c>
      <c r="BU74" s="112">
        <f t="shared" si="735"/>
        <v>0</v>
      </c>
      <c r="BV74" s="115">
        <f t="shared" si="736"/>
        <v>0</v>
      </c>
      <c r="BW74" s="112">
        <f t="shared" si="737"/>
        <v>0</v>
      </c>
      <c r="BX74" s="188">
        <f t="shared" si="738"/>
        <v>0</v>
      </c>
      <c r="BY74" s="101" t="str">
        <f>IF(CA74="","",VLOOKUP(L74,リスト!$AD$3:$AE$25,2,0))</f>
        <v/>
      </c>
      <c r="BZ74" s="192">
        <f>IF(CA74&gt;0,1,0)</f>
        <v>0</v>
      </c>
      <c r="CA74" s="143"/>
      <c r="CB74" s="112">
        <f t="shared" si="960"/>
        <v>0</v>
      </c>
      <c r="CC74" s="120"/>
      <c r="CD74" s="162">
        <f>+CB74+CC74</f>
        <v>0</v>
      </c>
      <c r="CE74" s="112">
        <f>+CF74+CG74</f>
        <v>0</v>
      </c>
      <c r="CF74" s="115">
        <f t="shared" si="961"/>
        <v>0</v>
      </c>
      <c r="CG74" s="173">
        <f t="shared" si="962"/>
        <v>0</v>
      </c>
      <c r="CH74" s="180" t="s">
        <v>216</v>
      </c>
      <c r="CI74" s="192">
        <f>IF(CJ74&gt;0,1,0)</f>
        <v>0</v>
      </c>
      <c r="CJ74" s="143"/>
      <c r="CK74" s="120"/>
      <c r="CL74" s="112">
        <f>+CM74+CN74</f>
        <v>0</v>
      </c>
      <c r="CM74" s="115">
        <f t="shared" si="963"/>
        <v>0</v>
      </c>
      <c r="CN74" s="173">
        <f t="shared" si="964"/>
        <v>0</v>
      </c>
      <c r="CO74" s="180" t="s">
        <v>216</v>
      </c>
      <c r="CP74" s="192">
        <f>IF(CQ74&gt;0,1,0)</f>
        <v>0</v>
      </c>
      <c r="CQ74" s="143"/>
      <c r="CR74" s="120"/>
      <c r="CS74" s="112">
        <f>+CT74+CU74</f>
        <v>0</v>
      </c>
      <c r="CT74" s="115">
        <f t="shared" si="965"/>
        <v>0</v>
      </c>
      <c r="CU74" s="173">
        <f t="shared" si="966"/>
        <v>0</v>
      </c>
      <c r="CV74" s="180" t="s">
        <v>216</v>
      </c>
      <c r="CW74" s="192">
        <f>IF(CX74&gt;0,1,0)</f>
        <v>0</v>
      </c>
      <c r="CX74" s="143"/>
      <c r="CY74" s="120"/>
      <c r="CZ74" s="112">
        <f>+DA74+DB74</f>
        <v>0</v>
      </c>
      <c r="DA74" s="115">
        <f t="shared" si="967"/>
        <v>0</v>
      </c>
      <c r="DB74" s="173">
        <f t="shared" si="968"/>
        <v>0</v>
      </c>
      <c r="DC74" s="180" t="s">
        <v>216</v>
      </c>
      <c r="DD74" s="192">
        <f>IF(DE74&gt;0,1,0)</f>
        <v>0</v>
      </c>
      <c r="DE74" s="143"/>
      <c r="DF74" s="120"/>
      <c r="DG74" s="112">
        <f>+DH74+DI74</f>
        <v>0</v>
      </c>
      <c r="DH74" s="115">
        <f t="shared" si="969"/>
        <v>0</v>
      </c>
      <c r="DI74" s="176">
        <f t="shared" si="970"/>
        <v>0</v>
      </c>
      <c r="DJ74" s="101">
        <f t="shared" si="739"/>
        <v>0</v>
      </c>
      <c r="DK74" s="115">
        <f t="shared" si="740"/>
        <v>0</v>
      </c>
      <c r="DL74" s="115">
        <f t="shared" si="741"/>
        <v>0</v>
      </c>
      <c r="DM74" s="115">
        <f>+DN74+DO74</f>
        <v>0</v>
      </c>
      <c r="DN74" s="115">
        <f t="shared" si="742"/>
        <v>0</v>
      </c>
      <c r="DO74" s="176">
        <f t="shared" si="743"/>
        <v>0</v>
      </c>
      <c r="DP74" s="193">
        <f t="shared" si="744"/>
        <v>0</v>
      </c>
      <c r="DQ74" s="176">
        <f t="shared" si="745"/>
        <v>0</v>
      </c>
      <c r="DR74" s="115">
        <f t="shared" si="83"/>
        <v>0</v>
      </c>
      <c r="DS74" s="115">
        <f>+DT74+DU74</f>
        <v>0</v>
      </c>
      <c r="DT74" s="112">
        <f t="shared" si="746"/>
        <v>0</v>
      </c>
      <c r="DU74" s="188">
        <f t="shared" si="747"/>
        <v>0</v>
      </c>
      <c r="DV74" s="101">
        <f t="shared" si="748"/>
        <v>0</v>
      </c>
      <c r="DW74" s="115">
        <f t="shared" si="35"/>
        <v>0</v>
      </c>
      <c r="DX74" s="115">
        <f t="shared" si="36"/>
        <v>0</v>
      </c>
      <c r="DY74" s="115">
        <f>ROUND(DV74*DX74,0)</f>
        <v>0</v>
      </c>
      <c r="DZ74" s="115">
        <f>+EA74+EB74</f>
        <v>0</v>
      </c>
      <c r="EA74" s="115">
        <f t="shared" si="971"/>
        <v>0</v>
      </c>
      <c r="EB74" s="173">
        <f t="shared" si="972"/>
        <v>0</v>
      </c>
      <c r="EC74" s="193">
        <f>SUM(DR74,DY74)</f>
        <v>0</v>
      </c>
      <c r="ED74" s="115">
        <f>+EE74+EF74</f>
        <v>0</v>
      </c>
      <c r="EE74" s="115">
        <f>SUM(DT74,EA74)</f>
        <v>0</v>
      </c>
      <c r="EF74" s="188">
        <f>SUM(DU74,EB74)</f>
        <v>0</v>
      </c>
      <c r="EG74" s="128">
        <f t="shared" si="749"/>
        <v>0</v>
      </c>
      <c r="EH74" s="132">
        <f t="shared" si="750"/>
        <v>0</v>
      </c>
      <c r="EI74" s="147">
        <f t="shared" si="751"/>
        <v>0</v>
      </c>
      <c r="EJ74" s="152">
        <f>INT(EI74/2)</f>
        <v>0</v>
      </c>
      <c r="EK74" s="166">
        <f t="shared" si="752"/>
        <v>0</v>
      </c>
      <c r="EL74" s="170">
        <f t="shared" si="753"/>
        <v>0</v>
      </c>
      <c r="EM74" s="166">
        <f t="shared" si="754"/>
        <v>0</v>
      </c>
      <c r="EN74" s="170">
        <f>INT(EM74/2)</f>
        <v>0</v>
      </c>
      <c r="EO74" s="147">
        <f t="shared" si="973"/>
        <v>0</v>
      </c>
      <c r="EP74" s="170">
        <f>INT(EO74/2)</f>
        <v>0</v>
      </c>
      <c r="EQ74" s="166">
        <f t="shared" si="974"/>
        <v>0</v>
      </c>
      <c r="ER74" s="170">
        <f>INT(EQ74/2)</f>
        <v>0</v>
      </c>
      <c r="ES74" s="147">
        <f t="shared" si="975"/>
        <v>0</v>
      </c>
      <c r="ET74" s="152">
        <f>INT(ES74/2)</f>
        <v>0</v>
      </c>
      <c r="EU74" s="166">
        <f t="shared" si="755"/>
        <v>0</v>
      </c>
      <c r="EV74" s="170">
        <f t="shared" si="756"/>
        <v>0</v>
      </c>
      <c r="EW74" s="147">
        <f t="shared" si="976"/>
        <v>0</v>
      </c>
      <c r="EX74" s="152">
        <f>INT(EW74/2)</f>
        <v>0</v>
      </c>
      <c r="EY74" s="166">
        <f t="shared" si="977"/>
        <v>0</v>
      </c>
      <c r="EZ74" s="170">
        <f>INT(EY74/2)</f>
        <v>0</v>
      </c>
      <c r="FA74" s="147">
        <f t="shared" si="978"/>
        <v>0</v>
      </c>
      <c r="FB74" s="170">
        <f>INT(FA74/2)</f>
        <v>0</v>
      </c>
      <c r="FC74" s="147">
        <f t="shared" si="979"/>
        <v>0</v>
      </c>
      <c r="FD74" s="170">
        <f>INT(FC74/2)</f>
        <v>0</v>
      </c>
      <c r="FE74" s="166">
        <f>SUM(EG74,EI74,EK74,EM74,EO74,EQ74,ES74,EU74,EW74,EY74,FA74,FC74)</f>
        <v>0</v>
      </c>
      <c r="FF74" s="170">
        <f>SUM(EH74,EJ74,EL74,EN74,EP74,ER74,ET74,EV74,EX74,EZ74,FB74,FD74)</f>
        <v>0</v>
      </c>
      <c r="FG74" s="147">
        <f t="shared" si="980"/>
        <v>0</v>
      </c>
      <c r="FH74" s="198">
        <f>+FG74</f>
        <v>0</v>
      </c>
      <c r="FI74" s="201"/>
      <c r="FJ74" s="708">
        <f>+FJ72</f>
        <v>0</v>
      </c>
      <c r="FK74" s="38"/>
      <c r="FL74" s="698">
        <f t="shared" si="1266"/>
        <v>0</v>
      </c>
      <c r="FM74" s="699">
        <f t="shared" si="1267"/>
        <v>0</v>
      </c>
      <c r="FN74" s="700" t="str">
        <f t="shared" si="1268"/>
        <v>OK</v>
      </c>
      <c r="FP74" s="698">
        <f t="shared" si="105"/>
        <v>0</v>
      </c>
      <c r="FQ74" s="699">
        <f t="shared" si="106"/>
        <v>0</v>
      </c>
      <c r="FR74" s="700" t="str">
        <f t="shared" si="107"/>
        <v>OK</v>
      </c>
    </row>
    <row r="75" spans="1:174" ht="18" customHeight="1" x14ac:dyDescent="0.2">
      <c r="A75" s="76">
        <f t="shared" si="1028"/>
        <v>0</v>
      </c>
      <c r="B75" s="77">
        <f t="shared" si="1029"/>
        <v>0</v>
      </c>
      <c r="C75" s="236" t="str">
        <f t="shared" si="110"/>
        <v>福島県</v>
      </c>
      <c r="D75" s="47">
        <f t="shared" si="1030"/>
        <v>30</v>
      </c>
      <c r="E75" s="56" t="s">
        <v>245</v>
      </c>
      <c r="F75" s="487"/>
      <c r="G75" s="555">
        <f>+G74</f>
        <v>0</v>
      </c>
      <c r="H75" s="536"/>
      <c r="I75" s="542"/>
      <c r="J75" s="543"/>
      <c r="K75" s="542"/>
      <c r="L75" s="64"/>
      <c r="M75" s="531"/>
      <c r="N75" s="67"/>
      <c r="O75" s="71" t="str">
        <f>IF(L75="","",VLOOKUP(L75,リスト!$Q$3:$R$25,2,0))</f>
        <v/>
      </c>
      <c r="P75" s="95"/>
      <c r="Q75" s="124"/>
      <c r="R75" s="102" t="str">
        <f>IF(L75="","",VLOOKUP(L75,リスト!$X$3:$Y$25,2,0))</f>
        <v/>
      </c>
      <c r="S75" s="163">
        <f t="shared" ref="S75" si="1598">IF(T75&gt;0,1,0)</f>
        <v>0</v>
      </c>
      <c r="T75" s="144"/>
      <c r="U75" s="113">
        <f t="shared" si="945"/>
        <v>0</v>
      </c>
      <c r="V75" s="109"/>
      <c r="W75" s="116">
        <f t="shared" ref="W75" si="1599">+U75+V75</f>
        <v>0</v>
      </c>
      <c r="X75" s="116">
        <f t="shared" ref="X75" si="1600">+Y75+Z75</f>
        <v>0</v>
      </c>
      <c r="Y75" s="138">
        <f t="shared" si="946"/>
        <v>0</v>
      </c>
      <c r="Z75" s="140">
        <f t="shared" si="947"/>
        <v>0</v>
      </c>
      <c r="AA75" s="181" t="s">
        <v>216</v>
      </c>
      <c r="AB75" s="163">
        <f t="shared" ref="AB75" si="1601">IF(AC75&gt;0,1,0)</f>
        <v>0</v>
      </c>
      <c r="AC75" s="144"/>
      <c r="AD75" s="121"/>
      <c r="AE75" s="138">
        <f t="shared" ref="AE75" si="1602">+AF75+AG75</f>
        <v>0</v>
      </c>
      <c r="AF75" s="138">
        <f t="shared" si="948"/>
        <v>0</v>
      </c>
      <c r="AG75" s="140">
        <f t="shared" si="949"/>
        <v>0</v>
      </c>
      <c r="AH75" s="102" t="str">
        <f>IF(AJ75="","",VLOOKUP(L75,リスト!$AA$3:$AB$25,2,0))</f>
        <v/>
      </c>
      <c r="AI75" s="163">
        <f t="shared" ref="AI75" si="1603">IF(AJ75&gt;0,1,0)</f>
        <v>0</v>
      </c>
      <c r="AJ75" s="144"/>
      <c r="AK75" s="157">
        <f t="shared" si="732"/>
        <v>0</v>
      </c>
      <c r="AL75" s="121"/>
      <c r="AM75" s="163">
        <f t="shared" ref="AM75" si="1604">+AK75+AL75</f>
        <v>0</v>
      </c>
      <c r="AN75" s="113">
        <f t="shared" ref="AN75" si="1605">+AO75+AP75</f>
        <v>0</v>
      </c>
      <c r="AO75" s="116">
        <f t="shared" si="950"/>
        <v>0</v>
      </c>
      <c r="AP75" s="174">
        <f t="shared" si="951"/>
        <v>0</v>
      </c>
      <c r="AQ75" s="184" t="s">
        <v>216</v>
      </c>
      <c r="AR75" s="163">
        <f t="shared" ref="AR75" si="1606">IF(AS75&gt;0,1,0)</f>
        <v>0</v>
      </c>
      <c r="AS75" s="144"/>
      <c r="AT75" s="121"/>
      <c r="AU75" s="113">
        <f t="shared" ref="AU75" si="1607">+AV75+AW75</f>
        <v>0</v>
      </c>
      <c r="AV75" s="116">
        <f t="shared" si="952"/>
        <v>0</v>
      </c>
      <c r="AW75" s="177">
        <f t="shared" si="953"/>
        <v>0</v>
      </c>
      <c r="AX75" s="181" t="s">
        <v>216</v>
      </c>
      <c r="AY75" s="163">
        <f t="shared" ref="AY75" si="1608">IF(AZ75&gt;0,1,0)</f>
        <v>0</v>
      </c>
      <c r="AZ75" s="144"/>
      <c r="BA75" s="121"/>
      <c r="BB75" s="113">
        <f t="shared" ref="BB75" si="1609">+BC75+BD75</f>
        <v>0</v>
      </c>
      <c r="BC75" s="116">
        <f t="shared" si="954"/>
        <v>0</v>
      </c>
      <c r="BD75" s="174">
        <f t="shared" si="955"/>
        <v>0</v>
      </c>
      <c r="BE75" s="181" t="s">
        <v>216</v>
      </c>
      <c r="BF75" s="163">
        <f t="shared" ref="BF75" si="1610">IF(BG75&gt;0,1,0)</f>
        <v>0</v>
      </c>
      <c r="BG75" s="144"/>
      <c r="BH75" s="121"/>
      <c r="BI75" s="113">
        <f t="shared" ref="BI75" si="1611">+BJ75+BK75</f>
        <v>0</v>
      </c>
      <c r="BJ75" s="116">
        <f t="shared" si="956"/>
        <v>0</v>
      </c>
      <c r="BK75" s="177">
        <f t="shared" si="957"/>
        <v>0</v>
      </c>
      <c r="BL75" s="181" t="s">
        <v>216</v>
      </c>
      <c r="BM75" s="163">
        <f t="shared" ref="BM75" si="1612">IF(BN75&gt;0,1,0)</f>
        <v>0</v>
      </c>
      <c r="BN75" s="144"/>
      <c r="BO75" s="121"/>
      <c r="BP75" s="113">
        <f t="shared" ref="BP75" si="1613">+BQ75+BR75</f>
        <v>0</v>
      </c>
      <c r="BQ75" s="116">
        <f t="shared" si="958"/>
        <v>0</v>
      </c>
      <c r="BR75" s="177">
        <f t="shared" si="959"/>
        <v>0</v>
      </c>
      <c r="BS75" s="102">
        <f t="shared" si="733"/>
        <v>0</v>
      </c>
      <c r="BT75" s="113">
        <f t="shared" si="734"/>
        <v>0</v>
      </c>
      <c r="BU75" s="113">
        <f t="shared" si="735"/>
        <v>0</v>
      </c>
      <c r="BV75" s="116">
        <f t="shared" si="736"/>
        <v>0</v>
      </c>
      <c r="BW75" s="113">
        <f t="shared" si="737"/>
        <v>0</v>
      </c>
      <c r="BX75" s="189">
        <f t="shared" si="738"/>
        <v>0</v>
      </c>
      <c r="BY75" s="102" t="str">
        <f>IF(CA75="","",VLOOKUP(L75,リスト!$AD$3:$AE$25,2,0))</f>
        <v/>
      </c>
      <c r="BZ75" s="105">
        <f t="shared" ref="BZ75" si="1614">IF(CA75&gt;0,1,0)</f>
        <v>0</v>
      </c>
      <c r="CA75" s="144"/>
      <c r="CB75" s="113">
        <f t="shared" si="960"/>
        <v>0</v>
      </c>
      <c r="CC75" s="121"/>
      <c r="CD75" s="163">
        <f t="shared" ref="CD75" si="1615">+CB75+CC75</f>
        <v>0</v>
      </c>
      <c r="CE75" s="113">
        <f t="shared" ref="CE75" si="1616">+CF75+CG75</f>
        <v>0</v>
      </c>
      <c r="CF75" s="116">
        <f t="shared" si="961"/>
        <v>0</v>
      </c>
      <c r="CG75" s="177">
        <f t="shared" si="962"/>
        <v>0</v>
      </c>
      <c r="CH75" s="181" t="s">
        <v>216</v>
      </c>
      <c r="CI75" s="105">
        <f t="shared" ref="CI75" si="1617">IF(CJ75&gt;0,1,0)</f>
        <v>0</v>
      </c>
      <c r="CJ75" s="144"/>
      <c r="CK75" s="121"/>
      <c r="CL75" s="113">
        <f t="shared" ref="CL75" si="1618">+CM75+CN75</f>
        <v>0</v>
      </c>
      <c r="CM75" s="116">
        <f t="shared" si="963"/>
        <v>0</v>
      </c>
      <c r="CN75" s="174">
        <f t="shared" si="964"/>
        <v>0</v>
      </c>
      <c r="CO75" s="181" t="s">
        <v>216</v>
      </c>
      <c r="CP75" s="105">
        <f t="shared" ref="CP75" si="1619">IF(CQ75&gt;0,1,0)</f>
        <v>0</v>
      </c>
      <c r="CQ75" s="144"/>
      <c r="CR75" s="121"/>
      <c r="CS75" s="113">
        <f t="shared" ref="CS75" si="1620">+CT75+CU75</f>
        <v>0</v>
      </c>
      <c r="CT75" s="116">
        <f t="shared" si="965"/>
        <v>0</v>
      </c>
      <c r="CU75" s="174">
        <f t="shared" si="966"/>
        <v>0</v>
      </c>
      <c r="CV75" s="181" t="s">
        <v>216</v>
      </c>
      <c r="CW75" s="105">
        <f t="shared" ref="CW75" si="1621">IF(CX75&gt;0,1,0)</f>
        <v>0</v>
      </c>
      <c r="CX75" s="144"/>
      <c r="CY75" s="121"/>
      <c r="CZ75" s="113">
        <f t="shared" ref="CZ75" si="1622">+DA75+DB75</f>
        <v>0</v>
      </c>
      <c r="DA75" s="116">
        <f t="shared" si="967"/>
        <v>0</v>
      </c>
      <c r="DB75" s="174">
        <f t="shared" si="968"/>
        <v>0</v>
      </c>
      <c r="DC75" s="181" t="s">
        <v>216</v>
      </c>
      <c r="DD75" s="105">
        <f t="shared" ref="DD75" si="1623">IF(DE75&gt;0,1,0)</f>
        <v>0</v>
      </c>
      <c r="DE75" s="144"/>
      <c r="DF75" s="121"/>
      <c r="DG75" s="113">
        <f t="shared" ref="DG75" si="1624">+DH75+DI75</f>
        <v>0</v>
      </c>
      <c r="DH75" s="116">
        <f t="shared" si="969"/>
        <v>0</v>
      </c>
      <c r="DI75" s="177">
        <f t="shared" si="970"/>
        <v>0</v>
      </c>
      <c r="DJ75" s="102">
        <f t="shared" si="739"/>
        <v>0</v>
      </c>
      <c r="DK75" s="116">
        <f t="shared" si="740"/>
        <v>0</v>
      </c>
      <c r="DL75" s="116">
        <f t="shared" si="741"/>
        <v>0</v>
      </c>
      <c r="DM75" s="116">
        <f t="shared" ref="DM75" si="1625">+DN75+DO75</f>
        <v>0</v>
      </c>
      <c r="DN75" s="116">
        <f t="shared" si="742"/>
        <v>0</v>
      </c>
      <c r="DO75" s="177">
        <f t="shared" si="743"/>
        <v>0</v>
      </c>
      <c r="DP75" s="194">
        <f t="shared" si="744"/>
        <v>0</v>
      </c>
      <c r="DQ75" s="177">
        <f t="shared" si="745"/>
        <v>0</v>
      </c>
      <c r="DR75" s="116">
        <f t="shared" si="83"/>
        <v>0</v>
      </c>
      <c r="DS75" s="116">
        <f t="shared" ref="DS75" si="1626">+DT75+DU75</f>
        <v>0</v>
      </c>
      <c r="DT75" s="113">
        <f t="shared" si="746"/>
        <v>0</v>
      </c>
      <c r="DU75" s="189">
        <f t="shared" si="747"/>
        <v>0</v>
      </c>
      <c r="DV75" s="102">
        <f t="shared" si="748"/>
        <v>0</v>
      </c>
      <c r="DW75" s="116">
        <f t="shared" si="35"/>
        <v>0</v>
      </c>
      <c r="DX75" s="116">
        <f t="shared" si="36"/>
        <v>0</v>
      </c>
      <c r="DY75" s="116">
        <f t="shared" ref="DY75" si="1627">ROUND(DV75*DX75,0)</f>
        <v>0</v>
      </c>
      <c r="DZ75" s="116">
        <f t="shared" ref="DZ75" si="1628">+EA75+EB75</f>
        <v>0</v>
      </c>
      <c r="EA75" s="116">
        <f t="shared" si="971"/>
        <v>0</v>
      </c>
      <c r="EB75" s="174">
        <f t="shared" si="972"/>
        <v>0</v>
      </c>
      <c r="EC75" s="194">
        <f t="shared" ref="EC75" si="1629">SUM(DR75,DY75)</f>
        <v>0</v>
      </c>
      <c r="ED75" s="116">
        <f t="shared" ref="ED75" si="1630">+EE75+EF75</f>
        <v>0</v>
      </c>
      <c r="EE75" s="116">
        <f t="shared" ref="EE75" si="1631">SUM(DT75,EA75)</f>
        <v>0</v>
      </c>
      <c r="EF75" s="189">
        <f t="shared" ref="EF75" si="1632">SUM(DU75,EB75)</f>
        <v>0</v>
      </c>
      <c r="EG75" s="129">
        <f t="shared" si="749"/>
        <v>0</v>
      </c>
      <c r="EH75" s="133">
        <f t="shared" si="750"/>
        <v>0</v>
      </c>
      <c r="EI75" s="148">
        <f t="shared" si="751"/>
        <v>0</v>
      </c>
      <c r="EJ75" s="153">
        <f t="shared" ref="EJ75" si="1633">INT(EI75/2)</f>
        <v>0</v>
      </c>
      <c r="EK75" s="167">
        <f t="shared" si="752"/>
        <v>0</v>
      </c>
      <c r="EL75" s="171">
        <f t="shared" si="753"/>
        <v>0</v>
      </c>
      <c r="EM75" s="167">
        <f t="shared" si="754"/>
        <v>0</v>
      </c>
      <c r="EN75" s="171">
        <f t="shared" ref="EN75" si="1634">INT(EM75/2)</f>
        <v>0</v>
      </c>
      <c r="EO75" s="148">
        <f t="shared" si="973"/>
        <v>0</v>
      </c>
      <c r="EP75" s="153">
        <f t="shared" ref="EP75" si="1635">INT(EO75/2)</f>
        <v>0</v>
      </c>
      <c r="EQ75" s="167">
        <f t="shared" si="974"/>
        <v>0</v>
      </c>
      <c r="ER75" s="171">
        <f t="shared" ref="ER75" si="1636">INT(EQ75/2)</f>
        <v>0</v>
      </c>
      <c r="ES75" s="148">
        <f t="shared" si="975"/>
        <v>0</v>
      </c>
      <c r="ET75" s="153">
        <f t="shared" ref="ET75" si="1637">INT(ES75/2)</f>
        <v>0</v>
      </c>
      <c r="EU75" s="167">
        <f t="shared" si="755"/>
        <v>0</v>
      </c>
      <c r="EV75" s="171">
        <f t="shared" si="756"/>
        <v>0</v>
      </c>
      <c r="EW75" s="148">
        <f t="shared" si="976"/>
        <v>0</v>
      </c>
      <c r="EX75" s="153">
        <f t="shared" ref="EX75" si="1638">INT(EW75/2)</f>
        <v>0</v>
      </c>
      <c r="EY75" s="167">
        <f t="shared" si="977"/>
        <v>0</v>
      </c>
      <c r="EZ75" s="171">
        <f t="shared" ref="EZ75" si="1639">INT(EY75/2)</f>
        <v>0</v>
      </c>
      <c r="FA75" s="148">
        <f t="shared" si="978"/>
        <v>0</v>
      </c>
      <c r="FB75" s="171">
        <f t="shared" ref="FB75" si="1640">INT(FA75/2)</f>
        <v>0</v>
      </c>
      <c r="FC75" s="148">
        <f t="shared" si="979"/>
        <v>0</v>
      </c>
      <c r="FD75" s="171">
        <f t="shared" ref="FD75" si="1641">INT(FC75/2)</f>
        <v>0</v>
      </c>
      <c r="FE75" s="167">
        <f t="shared" ref="FE75" si="1642">SUM(EG75,EI75,EK75,EM75,EO75,EQ75,ES75,EU75,EW75,EY75,FA75,FC75)</f>
        <v>0</v>
      </c>
      <c r="FF75" s="171">
        <f t="shared" ref="FF75" si="1643">SUM(EH75,EJ75,EL75,EN75,EP75,ER75,ET75,EV75,EX75,EZ75,FB75,FD75)</f>
        <v>0</v>
      </c>
      <c r="FG75" s="148">
        <f t="shared" si="980"/>
        <v>0</v>
      </c>
      <c r="FH75" s="199">
        <f t="shared" ref="FH75" si="1644">+FG75</f>
        <v>0</v>
      </c>
      <c r="FI75" s="95"/>
      <c r="FJ75" s="708">
        <f>+FJ74</f>
        <v>0</v>
      </c>
      <c r="FK75" s="38"/>
      <c r="FL75" s="692">
        <f t="shared" si="1266"/>
        <v>0</v>
      </c>
      <c r="FM75" s="693">
        <f t="shared" si="1267"/>
        <v>0</v>
      </c>
      <c r="FN75" s="694" t="str">
        <f t="shared" si="1268"/>
        <v>OK</v>
      </c>
      <c r="FP75" s="692">
        <f t="shared" si="105"/>
        <v>0</v>
      </c>
      <c r="FQ75" s="693">
        <f t="shared" si="106"/>
        <v>0</v>
      </c>
      <c r="FR75" s="694" t="str">
        <f t="shared" si="107"/>
        <v>OK</v>
      </c>
    </row>
    <row r="76" spans="1:174" ht="18" customHeight="1" x14ac:dyDescent="0.2">
      <c r="A76" s="74">
        <f t="shared" si="1028"/>
        <v>0</v>
      </c>
      <c r="B76" s="75">
        <f t="shared" si="1029"/>
        <v>0</v>
      </c>
      <c r="C76" s="235" t="str">
        <f t="shared" si="110"/>
        <v>福島県</v>
      </c>
      <c r="D76" s="58">
        <f t="shared" si="1030"/>
        <v>31</v>
      </c>
      <c r="E76" s="49" t="s">
        <v>244</v>
      </c>
      <c r="F76" s="486">
        <f>IF(F77=" "," ",+F77)</f>
        <v>0</v>
      </c>
      <c r="G76" s="554"/>
      <c r="H76" s="537"/>
      <c r="I76" s="544"/>
      <c r="J76" s="545"/>
      <c r="K76" s="544"/>
      <c r="L76" s="229"/>
      <c r="M76" s="532"/>
      <c r="N76" s="66"/>
      <c r="O76" s="70" t="str">
        <f>IF(L76="","",VLOOKUP(L76,リスト!$Q$3:$R$25,2,0))</f>
        <v/>
      </c>
      <c r="P76" s="202"/>
      <c r="Q76" s="125"/>
      <c r="R76" s="154" t="str">
        <f>IF(L76="","",VLOOKUP(L76,リスト!$X$3:$Y$25,2,0))</f>
        <v/>
      </c>
      <c r="S76" s="162">
        <f>IF(T76&gt;0,1,0)</f>
        <v>0</v>
      </c>
      <c r="T76" s="143"/>
      <c r="U76" s="112">
        <f t="shared" si="945"/>
        <v>0</v>
      </c>
      <c r="V76" s="108"/>
      <c r="W76" s="115">
        <f>+U76+V76</f>
        <v>0</v>
      </c>
      <c r="X76" s="115">
        <f>+Y76+Z76</f>
        <v>0</v>
      </c>
      <c r="Y76" s="137">
        <f t="shared" si="946"/>
        <v>0</v>
      </c>
      <c r="Z76" s="139">
        <f t="shared" si="947"/>
        <v>0</v>
      </c>
      <c r="AA76" s="180" t="s">
        <v>216</v>
      </c>
      <c r="AB76" s="162">
        <f>IF(AC76&gt;0,1,0)</f>
        <v>0</v>
      </c>
      <c r="AC76" s="143"/>
      <c r="AD76" s="120"/>
      <c r="AE76" s="137">
        <f>+AF76+AG76</f>
        <v>0</v>
      </c>
      <c r="AF76" s="137">
        <f t="shared" si="948"/>
        <v>0</v>
      </c>
      <c r="AG76" s="139">
        <f t="shared" si="949"/>
        <v>0</v>
      </c>
      <c r="AH76" s="101" t="str">
        <f>IF(AJ76="","",VLOOKUP(L76,リスト!$AA$3:$AB$25,2,0))</f>
        <v/>
      </c>
      <c r="AI76" s="162">
        <f>IF(AJ76&gt;0,1,0)</f>
        <v>0</v>
      </c>
      <c r="AJ76" s="143"/>
      <c r="AK76" s="156">
        <f t="shared" si="732"/>
        <v>0</v>
      </c>
      <c r="AL76" s="120"/>
      <c r="AM76" s="162">
        <f>+AK76+AL76</f>
        <v>0</v>
      </c>
      <c r="AN76" s="112">
        <f>+AO76+AP76</f>
        <v>0</v>
      </c>
      <c r="AO76" s="115">
        <f t="shared" si="950"/>
        <v>0</v>
      </c>
      <c r="AP76" s="173">
        <f t="shared" si="951"/>
        <v>0</v>
      </c>
      <c r="AQ76" s="183" t="s">
        <v>216</v>
      </c>
      <c r="AR76" s="162">
        <f>IF(AS76&gt;0,1,0)</f>
        <v>0</v>
      </c>
      <c r="AS76" s="143"/>
      <c r="AT76" s="120"/>
      <c r="AU76" s="112">
        <f>+AV76+AW76</f>
        <v>0</v>
      </c>
      <c r="AV76" s="115">
        <f t="shared" si="952"/>
        <v>0</v>
      </c>
      <c r="AW76" s="176">
        <f t="shared" si="953"/>
        <v>0</v>
      </c>
      <c r="AX76" s="180" t="s">
        <v>216</v>
      </c>
      <c r="AY76" s="162">
        <f>IF(AZ76&gt;0,1,0)</f>
        <v>0</v>
      </c>
      <c r="AZ76" s="143"/>
      <c r="BA76" s="120"/>
      <c r="BB76" s="112">
        <f>+BC76+BD76</f>
        <v>0</v>
      </c>
      <c r="BC76" s="115">
        <f t="shared" si="954"/>
        <v>0</v>
      </c>
      <c r="BD76" s="173">
        <f t="shared" si="955"/>
        <v>0</v>
      </c>
      <c r="BE76" s="180" t="s">
        <v>216</v>
      </c>
      <c r="BF76" s="162">
        <f>IF(BG76&gt;0,1,0)</f>
        <v>0</v>
      </c>
      <c r="BG76" s="143"/>
      <c r="BH76" s="120"/>
      <c r="BI76" s="112">
        <f>+BJ76+BK76</f>
        <v>0</v>
      </c>
      <c r="BJ76" s="115">
        <f t="shared" si="956"/>
        <v>0</v>
      </c>
      <c r="BK76" s="176">
        <f t="shared" si="957"/>
        <v>0</v>
      </c>
      <c r="BL76" s="180" t="s">
        <v>216</v>
      </c>
      <c r="BM76" s="162">
        <f>IF(BN76&gt;0,1,0)</f>
        <v>0</v>
      </c>
      <c r="BN76" s="143"/>
      <c r="BO76" s="120"/>
      <c r="BP76" s="112">
        <f>+BQ76+BR76</f>
        <v>0</v>
      </c>
      <c r="BQ76" s="115">
        <f t="shared" si="958"/>
        <v>0</v>
      </c>
      <c r="BR76" s="176">
        <f t="shared" si="959"/>
        <v>0</v>
      </c>
      <c r="BS76" s="101">
        <f t="shared" si="733"/>
        <v>0</v>
      </c>
      <c r="BT76" s="112">
        <f t="shared" si="734"/>
        <v>0</v>
      </c>
      <c r="BU76" s="112">
        <f t="shared" si="735"/>
        <v>0</v>
      </c>
      <c r="BV76" s="115">
        <f t="shared" si="736"/>
        <v>0</v>
      </c>
      <c r="BW76" s="112">
        <f t="shared" si="737"/>
        <v>0</v>
      </c>
      <c r="BX76" s="188">
        <f t="shared" si="738"/>
        <v>0</v>
      </c>
      <c r="BY76" s="101" t="str">
        <f>IF(CA76="","",VLOOKUP(L76,リスト!$AD$3:$AE$25,2,0))</f>
        <v/>
      </c>
      <c r="BZ76" s="192">
        <f>IF(CA76&gt;0,1,0)</f>
        <v>0</v>
      </c>
      <c r="CA76" s="143"/>
      <c r="CB76" s="112">
        <f t="shared" si="960"/>
        <v>0</v>
      </c>
      <c r="CC76" s="120"/>
      <c r="CD76" s="162">
        <f>+CB76+CC76</f>
        <v>0</v>
      </c>
      <c r="CE76" s="112">
        <f>+CF76+CG76</f>
        <v>0</v>
      </c>
      <c r="CF76" s="115">
        <f t="shared" si="961"/>
        <v>0</v>
      </c>
      <c r="CG76" s="173">
        <f t="shared" si="962"/>
        <v>0</v>
      </c>
      <c r="CH76" s="180" t="s">
        <v>216</v>
      </c>
      <c r="CI76" s="192">
        <f>IF(CJ76&gt;0,1,0)</f>
        <v>0</v>
      </c>
      <c r="CJ76" s="143"/>
      <c r="CK76" s="120"/>
      <c r="CL76" s="112">
        <f>+CM76+CN76</f>
        <v>0</v>
      </c>
      <c r="CM76" s="115">
        <f t="shared" si="963"/>
        <v>0</v>
      </c>
      <c r="CN76" s="173">
        <f t="shared" si="964"/>
        <v>0</v>
      </c>
      <c r="CO76" s="180" t="s">
        <v>216</v>
      </c>
      <c r="CP76" s="192">
        <f>IF(CQ76&gt;0,1,0)</f>
        <v>0</v>
      </c>
      <c r="CQ76" s="143"/>
      <c r="CR76" s="120"/>
      <c r="CS76" s="112">
        <f>+CT76+CU76</f>
        <v>0</v>
      </c>
      <c r="CT76" s="115">
        <f t="shared" si="965"/>
        <v>0</v>
      </c>
      <c r="CU76" s="173">
        <f t="shared" si="966"/>
        <v>0</v>
      </c>
      <c r="CV76" s="180" t="s">
        <v>216</v>
      </c>
      <c r="CW76" s="192">
        <f>IF(CX76&gt;0,1,0)</f>
        <v>0</v>
      </c>
      <c r="CX76" s="143"/>
      <c r="CY76" s="120"/>
      <c r="CZ76" s="112">
        <f>+DA76+DB76</f>
        <v>0</v>
      </c>
      <c r="DA76" s="115">
        <f t="shared" si="967"/>
        <v>0</v>
      </c>
      <c r="DB76" s="173">
        <f t="shared" si="968"/>
        <v>0</v>
      </c>
      <c r="DC76" s="180" t="s">
        <v>216</v>
      </c>
      <c r="DD76" s="192">
        <f>IF(DE76&gt;0,1,0)</f>
        <v>0</v>
      </c>
      <c r="DE76" s="143"/>
      <c r="DF76" s="120"/>
      <c r="DG76" s="112">
        <f>+DH76+DI76</f>
        <v>0</v>
      </c>
      <c r="DH76" s="115">
        <f t="shared" si="969"/>
        <v>0</v>
      </c>
      <c r="DI76" s="176">
        <f t="shared" si="970"/>
        <v>0</v>
      </c>
      <c r="DJ76" s="101">
        <f t="shared" si="739"/>
        <v>0</v>
      </c>
      <c r="DK76" s="115">
        <f t="shared" si="740"/>
        <v>0</v>
      </c>
      <c r="DL76" s="115">
        <f t="shared" si="741"/>
        <v>0</v>
      </c>
      <c r="DM76" s="115">
        <f>+DN76+DO76</f>
        <v>0</v>
      </c>
      <c r="DN76" s="115">
        <f t="shared" si="742"/>
        <v>0</v>
      </c>
      <c r="DO76" s="176">
        <f t="shared" si="743"/>
        <v>0</v>
      </c>
      <c r="DP76" s="193">
        <f t="shared" si="744"/>
        <v>0</v>
      </c>
      <c r="DQ76" s="176">
        <f t="shared" si="745"/>
        <v>0</v>
      </c>
      <c r="DR76" s="115">
        <f t="shared" si="83"/>
        <v>0</v>
      </c>
      <c r="DS76" s="115">
        <f>+DT76+DU76</f>
        <v>0</v>
      </c>
      <c r="DT76" s="112">
        <f t="shared" si="746"/>
        <v>0</v>
      </c>
      <c r="DU76" s="188">
        <f t="shared" si="747"/>
        <v>0</v>
      </c>
      <c r="DV76" s="101">
        <f t="shared" si="748"/>
        <v>0</v>
      </c>
      <c r="DW76" s="115">
        <f t="shared" si="35"/>
        <v>0</v>
      </c>
      <c r="DX76" s="115">
        <f t="shared" si="36"/>
        <v>0</v>
      </c>
      <c r="DY76" s="115">
        <f>ROUND(DV76*DX76,0)</f>
        <v>0</v>
      </c>
      <c r="DZ76" s="115">
        <f>+EA76+EB76</f>
        <v>0</v>
      </c>
      <c r="EA76" s="115">
        <f t="shared" si="971"/>
        <v>0</v>
      </c>
      <c r="EB76" s="173">
        <f t="shared" si="972"/>
        <v>0</v>
      </c>
      <c r="EC76" s="193">
        <f>SUM(DR76,DY76)</f>
        <v>0</v>
      </c>
      <c r="ED76" s="115">
        <f>+EE76+EF76</f>
        <v>0</v>
      </c>
      <c r="EE76" s="115">
        <f>SUM(DT76,EA76)</f>
        <v>0</v>
      </c>
      <c r="EF76" s="188">
        <f>SUM(DU76,EB76)</f>
        <v>0</v>
      </c>
      <c r="EG76" s="128">
        <f t="shared" si="749"/>
        <v>0</v>
      </c>
      <c r="EH76" s="132">
        <f t="shared" si="750"/>
        <v>0</v>
      </c>
      <c r="EI76" s="147">
        <f t="shared" si="751"/>
        <v>0</v>
      </c>
      <c r="EJ76" s="152">
        <f>INT(EI76/2)</f>
        <v>0</v>
      </c>
      <c r="EK76" s="166">
        <f t="shared" si="752"/>
        <v>0</v>
      </c>
      <c r="EL76" s="170">
        <f t="shared" si="753"/>
        <v>0</v>
      </c>
      <c r="EM76" s="166">
        <f t="shared" si="754"/>
        <v>0</v>
      </c>
      <c r="EN76" s="170">
        <f>INT(EM76/2)</f>
        <v>0</v>
      </c>
      <c r="EO76" s="147">
        <f t="shared" si="973"/>
        <v>0</v>
      </c>
      <c r="EP76" s="170">
        <f>INT(EO76/2)</f>
        <v>0</v>
      </c>
      <c r="EQ76" s="166">
        <f t="shared" si="974"/>
        <v>0</v>
      </c>
      <c r="ER76" s="170">
        <f>INT(EQ76/2)</f>
        <v>0</v>
      </c>
      <c r="ES76" s="147">
        <f t="shared" si="975"/>
        <v>0</v>
      </c>
      <c r="ET76" s="152">
        <f>INT(ES76/2)</f>
        <v>0</v>
      </c>
      <c r="EU76" s="166">
        <f t="shared" si="755"/>
        <v>0</v>
      </c>
      <c r="EV76" s="170">
        <f t="shared" si="756"/>
        <v>0</v>
      </c>
      <c r="EW76" s="147">
        <f t="shared" si="976"/>
        <v>0</v>
      </c>
      <c r="EX76" s="152">
        <f>INT(EW76/2)</f>
        <v>0</v>
      </c>
      <c r="EY76" s="166">
        <f t="shared" si="977"/>
        <v>0</v>
      </c>
      <c r="EZ76" s="170">
        <f>INT(EY76/2)</f>
        <v>0</v>
      </c>
      <c r="FA76" s="147">
        <f t="shared" si="978"/>
        <v>0</v>
      </c>
      <c r="FB76" s="170">
        <f>INT(FA76/2)</f>
        <v>0</v>
      </c>
      <c r="FC76" s="147">
        <f t="shared" si="979"/>
        <v>0</v>
      </c>
      <c r="FD76" s="170">
        <f>INT(FC76/2)</f>
        <v>0</v>
      </c>
      <c r="FE76" s="166">
        <f>SUM(EG76,EI76,EK76,EM76,EO76,EQ76,ES76,EU76,EW76,EY76,FA76,FC76)</f>
        <v>0</v>
      </c>
      <c r="FF76" s="170">
        <f>SUM(EH76,EJ76,EL76,EN76,EP76,ER76,ET76,EV76,EX76,EZ76,FB76,FD76)</f>
        <v>0</v>
      </c>
      <c r="FG76" s="147">
        <f t="shared" si="980"/>
        <v>0</v>
      </c>
      <c r="FH76" s="198">
        <f>+FG76</f>
        <v>0</v>
      </c>
      <c r="FI76" s="201"/>
      <c r="FJ76" s="708">
        <f>+FJ74</f>
        <v>0</v>
      </c>
      <c r="FK76" s="38"/>
      <c r="FL76" s="701">
        <f t="shared" si="1266"/>
        <v>0</v>
      </c>
      <c r="FM76" s="688">
        <f t="shared" si="1267"/>
        <v>0</v>
      </c>
      <c r="FN76" s="702" t="str">
        <f t="shared" si="1268"/>
        <v>OK</v>
      </c>
      <c r="FP76" s="701">
        <f t="shared" si="105"/>
        <v>0</v>
      </c>
      <c r="FQ76" s="688">
        <f t="shared" si="106"/>
        <v>0</v>
      </c>
      <c r="FR76" s="702" t="str">
        <f t="shared" si="107"/>
        <v>OK</v>
      </c>
    </row>
    <row r="77" spans="1:174" ht="18" customHeight="1" x14ac:dyDescent="0.2">
      <c r="A77" s="76">
        <f t="shared" si="1028"/>
        <v>0</v>
      </c>
      <c r="B77" s="77">
        <f t="shared" si="1029"/>
        <v>0</v>
      </c>
      <c r="C77" s="236" t="str">
        <f t="shared" si="110"/>
        <v>福島県</v>
      </c>
      <c r="D77" s="47">
        <f t="shared" si="1030"/>
        <v>31</v>
      </c>
      <c r="E77" s="56" t="s">
        <v>245</v>
      </c>
      <c r="F77" s="487"/>
      <c r="G77" s="555">
        <f>+G76</f>
        <v>0</v>
      </c>
      <c r="H77" s="536"/>
      <c r="I77" s="542"/>
      <c r="J77" s="543"/>
      <c r="K77" s="542"/>
      <c r="L77" s="64"/>
      <c r="M77" s="531"/>
      <c r="N77" s="67"/>
      <c r="O77" s="71" t="str">
        <f>IF(L77="","",VLOOKUP(L77,リスト!$Q$3:$R$25,2,0))</f>
        <v/>
      </c>
      <c r="P77" s="95"/>
      <c r="Q77" s="126"/>
      <c r="R77" s="102" t="str">
        <f>IF(L77="","",VLOOKUP(L77,リスト!$X$3:$Y$25,2,0))</f>
        <v/>
      </c>
      <c r="S77" s="163">
        <f t="shared" ref="S77" si="1645">IF(T77&gt;0,1,0)</f>
        <v>0</v>
      </c>
      <c r="T77" s="144"/>
      <c r="U77" s="113">
        <f t="shared" si="945"/>
        <v>0</v>
      </c>
      <c r="V77" s="109"/>
      <c r="W77" s="116">
        <f t="shared" ref="W77" si="1646">+U77+V77</f>
        <v>0</v>
      </c>
      <c r="X77" s="116">
        <f t="shared" ref="X77" si="1647">+Y77+Z77</f>
        <v>0</v>
      </c>
      <c r="Y77" s="138">
        <f t="shared" si="946"/>
        <v>0</v>
      </c>
      <c r="Z77" s="140">
        <f t="shared" si="947"/>
        <v>0</v>
      </c>
      <c r="AA77" s="181" t="s">
        <v>216</v>
      </c>
      <c r="AB77" s="163">
        <f t="shared" ref="AB77" si="1648">IF(AC77&gt;0,1,0)</f>
        <v>0</v>
      </c>
      <c r="AC77" s="144"/>
      <c r="AD77" s="121"/>
      <c r="AE77" s="138">
        <f t="shared" ref="AE77" si="1649">+AF77+AG77</f>
        <v>0</v>
      </c>
      <c r="AF77" s="138">
        <f t="shared" si="948"/>
        <v>0</v>
      </c>
      <c r="AG77" s="140">
        <f t="shared" si="949"/>
        <v>0</v>
      </c>
      <c r="AH77" s="102" t="str">
        <f>IF(AJ77="","",VLOOKUP(L77,リスト!$AA$3:$AB$25,2,0))</f>
        <v/>
      </c>
      <c r="AI77" s="163">
        <f t="shared" ref="AI77" si="1650">IF(AJ77&gt;0,1,0)</f>
        <v>0</v>
      </c>
      <c r="AJ77" s="144"/>
      <c r="AK77" s="157">
        <f t="shared" si="732"/>
        <v>0</v>
      </c>
      <c r="AL77" s="121"/>
      <c r="AM77" s="163">
        <f t="shared" ref="AM77" si="1651">+AK77+AL77</f>
        <v>0</v>
      </c>
      <c r="AN77" s="113">
        <f t="shared" ref="AN77" si="1652">+AO77+AP77</f>
        <v>0</v>
      </c>
      <c r="AO77" s="116">
        <f t="shared" si="950"/>
        <v>0</v>
      </c>
      <c r="AP77" s="174">
        <f t="shared" si="951"/>
        <v>0</v>
      </c>
      <c r="AQ77" s="184" t="s">
        <v>216</v>
      </c>
      <c r="AR77" s="163">
        <f t="shared" ref="AR77" si="1653">IF(AS77&gt;0,1,0)</f>
        <v>0</v>
      </c>
      <c r="AS77" s="144"/>
      <c r="AT77" s="121"/>
      <c r="AU77" s="113">
        <f t="shared" ref="AU77" si="1654">+AV77+AW77</f>
        <v>0</v>
      </c>
      <c r="AV77" s="116">
        <f t="shared" si="952"/>
        <v>0</v>
      </c>
      <c r="AW77" s="177">
        <f t="shared" si="953"/>
        <v>0</v>
      </c>
      <c r="AX77" s="181" t="s">
        <v>216</v>
      </c>
      <c r="AY77" s="163">
        <f t="shared" ref="AY77" si="1655">IF(AZ77&gt;0,1,0)</f>
        <v>0</v>
      </c>
      <c r="AZ77" s="144"/>
      <c r="BA77" s="121"/>
      <c r="BB77" s="113">
        <f t="shared" ref="BB77" si="1656">+BC77+BD77</f>
        <v>0</v>
      </c>
      <c r="BC77" s="116">
        <f t="shared" si="954"/>
        <v>0</v>
      </c>
      <c r="BD77" s="174">
        <f t="shared" si="955"/>
        <v>0</v>
      </c>
      <c r="BE77" s="181" t="s">
        <v>216</v>
      </c>
      <c r="BF77" s="163">
        <f t="shared" ref="BF77" si="1657">IF(BG77&gt;0,1,0)</f>
        <v>0</v>
      </c>
      <c r="BG77" s="144"/>
      <c r="BH77" s="121"/>
      <c r="BI77" s="113">
        <f t="shared" ref="BI77" si="1658">+BJ77+BK77</f>
        <v>0</v>
      </c>
      <c r="BJ77" s="116">
        <f t="shared" si="956"/>
        <v>0</v>
      </c>
      <c r="BK77" s="177">
        <f t="shared" si="957"/>
        <v>0</v>
      </c>
      <c r="BL77" s="181" t="s">
        <v>216</v>
      </c>
      <c r="BM77" s="163">
        <f t="shared" ref="BM77" si="1659">IF(BN77&gt;0,1,0)</f>
        <v>0</v>
      </c>
      <c r="BN77" s="144"/>
      <c r="BO77" s="121"/>
      <c r="BP77" s="113">
        <f t="shared" ref="BP77" si="1660">+BQ77+BR77</f>
        <v>0</v>
      </c>
      <c r="BQ77" s="116">
        <f t="shared" si="958"/>
        <v>0</v>
      </c>
      <c r="BR77" s="177">
        <f t="shared" si="959"/>
        <v>0</v>
      </c>
      <c r="BS77" s="102">
        <f t="shared" si="733"/>
        <v>0</v>
      </c>
      <c r="BT77" s="113">
        <f t="shared" si="734"/>
        <v>0</v>
      </c>
      <c r="BU77" s="113">
        <f t="shared" si="735"/>
        <v>0</v>
      </c>
      <c r="BV77" s="116">
        <f t="shared" si="736"/>
        <v>0</v>
      </c>
      <c r="BW77" s="113">
        <f t="shared" si="737"/>
        <v>0</v>
      </c>
      <c r="BX77" s="189">
        <f t="shared" si="738"/>
        <v>0</v>
      </c>
      <c r="BY77" s="102" t="str">
        <f>IF(CA77="","",VLOOKUP(L77,リスト!$AD$3:$AE$25,2,0))</f>
        <v/>
      </c>
      <c r="BZ77" s="105">
        <f t="shared" ref="BZ77" si="1661">IF(CA77&gt;0,1,0)</f>
        <v>0</v>
      </c>
      <c r="CA77" s="144"/>
      <c r="CB77" s="113">
        <f t="shared" si="960"/>
        <v>0</v>
      </c>
      <c r="CC77" s="121"/>
      <c r="CD77" s="163">
        <f t="shared" ref="CD77" si="1662">+CB77+CC77</f>
        <v>0</v>
      </c>
      <c r="CE77" s="113">
        <f t="shared" ref="CE77" si="1663">+CF77+CG77</f>
        <v>0</v>
      </c>
      <c r="CF77" s="116">
        <f t="shared" si="961"/>
        <v>0</v>
      </c>
      <c r="CG77" s="177">
        <f t="shared" si="962"/>
        <v>0</v>
      </c>
      <c r="CH77" s="181" t="s">
        <v>216</v>
      </c>
      <c r="CI77" s="105">
        <f t="shared" ref="CI77" si="1664">IF(CJ77&gt;0,1,0)</f>
        <v>0</v>
      </c>
      <c r="CJ77" s="144"/>
      <c r="CK77" s="121"/>
      <c r="CL77" s="113">
        <f t="shared" ref="CL77" si="1665">+CM77+CN77</f>
        <v>0</v>
      </c>
      <c r="CM77" s="116">
        <f t="shared" si="963"/>
        <v>0</v>
      </c>
      <c r="CN77" s="174">
        <f t="shared" si="964"/>
        <v>0</v>
      </c>
      <c r="CO77" s="181" t="s">
        <v>216</v>
      </c>
      <c r="CP77" s="105">
        <f t="shared" ref="CP77" si="1666">IF(CQ77&gt;0,1,0)</f>
        <v>0</v>
      </c>
      <c r="CQ77" s="144"/>
      <c r="CR77" s="121"/>
      <c r="CS77" s="113">
        <f t="shared" ref="CS77" si="1667">+CT77+CU77</f>
        <v>0</v>
      </c>
      <c r="CT77" s="116">
        <f t="shared" si="965"/>
        <v>0</v>
      </c>
      <c r="CU77" s="174">
        <f t="shared" si="966"/>
        <v>0</v>
      </c>
      <c r="CV77" s="181" t="s">
        <v>216</v>
      </c>
      <c r="CW77" s="105">
        <f t="shared" ref="CW77" si="1668">IF(CX77&gt;0,1,0)</f>
        <v>0</v>
      </c>
      <c r="CX77" s="144"/>
      <c r="CY77" s="121"/>
      <c r="CZ77" s="113">
        <f t="shared" ref="CZ77" si="1669">+DA77+DB77</f>
        <v>0</v>
      </c>
      <c r="DA77" s="116">
        <f t="shared" si="967"/>
        <v>0</v>
      </c>
      <c r="DB77" s="174">
        <f t="shared" si="968"/>
        <v>0</v>
      </c>
      <c r="DC77" s="181" t="s">
        <v>216</v>
      </c>
      <c r="DD77" s="105">
        <f t="shared" ref="DD77" si="1670">IF(DE77&gt;0,1,0)</f>
        <v>0</v>
      </c>
      <c r="DE77" s="144"/>
      <c r="DF77" s="121"/>
      <c r="DG77" s="113">
        <f t="shared" ref="DG77" si="1671">+DH77+DI77</f>
        <v>0</v>
      </c>
      <c r="DH77" s="116">
        <f t="shared" si="969"/>
        <v>0</v>
      </c>
      <c r="DI77" s="177">
        <f t="shared" si="970"/>
        <v>0</v>
      </c>
      <c r="DJ77" s="102">
        <f t="shared" si="739"/>
        <v>0</v>
      </c>
      <c r="DK77" s="116">
        <f t="shared" si="740"/>
        <v>0</v>
      </c>
      <c r="DL77" s="116">
        <f t="shared" si="741"/>
        <v>0</v>
      </c>
      <c r="DM77" s="116">
        <f t="shared" ref="DM77" si="1672">+DN77+DO77</f>
        <v>0</v>
      </c>
      <c r="DN77" s="116">
        <f t="shared" si="742"/>
        <v>0</v>
      </c>
      <c r="DO77" s="177">
        <f t="shared" si="743"/>
        <v>0</v>
      </c>
      <c r="DP77" s="194">
        <f t="shared" si="744"/>
        <v>0</v>
      </c>
      <c r="DQ77" s="177">
        <f t="shared" si="745"/>
        <v>0</v>
      </c>
      <c r="DR77" s="116">
        <f t="shared" si="83"/>
        <v>0</v>
      </c>
      <c r="DS77" s="116">
        <f t="shared" ref="DS77" si="1673">+DT77+DU77</f>
        <v>0</v>
      </c>
      <c r="DT77" s="113">
        <f t="shared" si="746"/>
        <v>0</v>
      </c>
      <c r="DU77" s="189">
        <f t="shared" si="747"/>
        <v>0</v>
      </c>
      <c r="DV77" s="102">
        <f t="shared" si="748"/>
        <v>0</v>
      </c>
      <c r="DW77" s="116">
        <f t="shared" si="35"/>
        <v>0</v>
      </c>
      <c r="DX77" s="116">
        <f t="shared" si="36"/>
        <v>0</v>
      </c>
      <c r="DY77" s="116">
        <f t="shared" ref="DY77" si="1674">ROUND(DV77*DX77,0)</f>
        <v>0</v>
      </c>
      <c r="DZ77" s="116">
        <f t="shared" ref="DZ77" si="1675">+EA77+EB77</f>
        <v>0</v>
      </c>
      <c r="EA77" s="116">
        <f t="shared" si="971"/>
        <v>0</v>
      </c>
      <c r="EB77" s="174">
        <f t="shared" si="972"/>
        <v>0</v>
      </c>
      <c r="EC77" s="194">
        <f t="shared" ref="EC77" si="1676">SUM(DR77,DY77)</f>
        <v>0</v>
      </c>
      <c r="ED77" s="116">
        <f t="shared" ref="ED77" si="1677">+EE77+EF77</f>
        <v>0</v>
      </c>
      <c r="EE77" s="116">
        <f t="shared" ref="EE77" si="1678">SUM(DT77,EA77)</f>
        <v>0</v>
      </c>
      <c r="EF77" s="189">
        <f t="shared" ref="EF77" si="1679">SUM(DU77,EB77)</f>
        <v>0</v>
      </c>
      <c r="EG77" s="129">
        <f t="shared" si="749"/>
        <v>0</v>
      </c>
      <c r="EH77" s="133">
        <f t="shared" si="750"/>
        <v>0</v>
      </c>
      <c r="EI77" s="148">
        <f t="shared" si="751"/>
        <v>0</v>
      </c>
      <c r="EJ77" s="153">
        <f t="shared" ref="EJ77" si="1680">INT(EI77/2)</f>
        <v>0</v>
      </c>
      <c r="EK77" s="167">
        <f t="shared" si="752"/>
        <v>0</v>
      </c>
      <c r="EL77" s="171">
        <f t="shared" si="753"/>
        <v>0</v>
      </c>
      <c r="EM77" s="167">
        <f t="shared" si="754"/>
        <v>0</v>
      </c>
      <c r="EN77" s="171">
        <f t="shared" ref="EN77" si="1681">INT(EM77/2)</f>
        <v>0</v>
      </c>
      <c r="EO77" s="148">
        <f t="shared" si="973"/>
        <v>0</v>
      </c>
      <c r="EP77" s="153">
        <f t="shared" ref="EP77" si="1682">INT(EO77/2)</f>
        <v>0</v>
      </c>
      <c r="EQ77" s="167">
        <f t="shared" si="974"/>
        <v>0</v>
      </c>
      <c r="ER77" s="171">
        <f t="shared" ref="ER77" si="1683">INT(EQ77/2)</f>
        <v>0</v>
      </c>
      <c r="ES77" s="148">
        <f t="shared" si="975"/>
        <v>0</v>
      </c>
      <c r="ET77" s="153">
        <f t="shared" ref="ET77" si="1684">INT(ES77/2)</f>
        <v>0</v>
      </c>
      <c r="EU77" s="167">
        <f t="shared" si="755"/>
        <v>0</v>
      </c>
      <c r="EV77" s="171">
        <f t="shared" si="756"/>
        <v>0</v>
      </c>
      <c r="EW77" s="148">
        <f t="shared" si="976"/>
        <v>0</v>
      </c>
      <c r="EX77" s="153">
        <f t="shared" ref="EX77" si="1685">INT(EW77/2)</f>
        <v>0</v>
      </c>
      <c r="EY77" s="167">
        <f t="shared" si="977"/>
        <v>0</v>
      </c>
      <c r="EZ77" s="171">
        <f t="shared" ref="EZ77" si="1686">INT(EY77/2)</f>
        <v>0</v>
      </c>
      <c r="FA77" s="148">
        <f t="shared" si="978"/>
        <v>0</v>
      </c>
      <c r="FB77" s="171">
        <f t="shared" ref="FB77" si="1687">INT(FA77/2)</f>
        <v>0</v>
      </c>
      <c r="FC77" s="148">
        <f t="shared" si="979"/>
        <v>0</v>
      </c>
      <c r="FD77" s="171">
        <f t="shared" ref="FD77" si="1688">INT(FC77/2)</f>
        <v>0</v>
      </c>
      <c r="FE77" s="167">
        <f t="shared" ref="FE77" si="1689">SUM(EG77,EI77,EK77,EM77,EO77,EQ77,ES77,EU77,EW77,EY77,FA77,FC77)</f>
        <v>0</v>
      </c>
      <c r="FF77" s="171">
        <f t="shared" ref="FF77" si="1690">SUM(EH77,EJ77,EL77,EN77,EP77,ER77,ET77,EV77,EX77,EZ77,FB77,FD77)</f>
        <v>0</v>
      </c>
      <c r="FG77" s="148">
        <f t="shared" si="980"/>
        <v>0</v>
      </c>
      <c r="FH77" s="199">
        <f t="shared" ref="FH77" si="1691">+FG77</f>
        <v>0</v>
      </c>
      <c r="FI77" s="95"/>
      <c r="FJ77" s="708">
        <f>+FJ76</f>
        <v>0</v>
      </c>
      <c r="FK77" s="38"/>
      <c r="FL77" s="695">
        <f t="shared" si="1266"/>
        <v>0</v>
      </c>
      <c r="FM77" s="696">
        <f t="shared" si="1267"/>
        <v>0</v>
      </c>
      <c r="FN77" s="697" t="str">
        <f t="shared" si="1268"/>
        <v>OK</v>
      </c>
      <c r="FP77" s="695">
        <f t="shared" si="105"/>
        <v>0</v>
      </c>
      <c r="FQ77" s="696">
        <f t="shared" si="106"/>
        <v>0</v>
      </c>
      <c r="FR77" s="697" t="str">
        <f t="shared" si="107"/>
        <v>OK</v>
      </c>
    </row>
    <row r="78" spans="1:174" ht="18" customHeight="1" x14ac:dyDescent="0.2">
      <c r="A78" s="74">
        <f t="shared" si="1028"/>
        <v>0</v>
      </c>
      <c r="B78" s="75">
        <f t="shared" si="1029"/>
        <v>0</v>
      </c>
      <c r="C78" s="235" t="str">
        <f t="shared" si="110"/>
        <v>福島県</v>
      </c>
      <c r="D78" s="58">
        <f t="shared" si="1030"/>
        <v>32</v>
      </c>
      <c r="E78" s="49" t="s">
        <v>244</v>
      </c>
      <c r="F78" s="486">
        <f>IF(F79=" "," ",+F79)</f>
        <v>0</v>
      </c>
      <c r="G78" s="554"/>
      <c r="H78" s="537"/>
      <c r="I78" s="544"/>
      <c r="J78" s="545"/>
      <c r="K78" s="544"/>
      <c r="L78" s="229"/>
      <c r="M78" s="532"/>
      <c r="N78" s="66"/>
      <c r="O78" s="70" t="str">
        <f>IF(L78="","",VLOOKUP(L78,リスト!$Q$3:$R$25,2,0))</f>
        <v/>
      </c>
      <c r="P78" s="202"/>
      <c r="Q78" s="230"/>
      <c r="R78" s="154" t="str">
        <f>IF(L78="","",VLOOKUP(L78,リスト!$X$3:$Y$25,2,0))</f>
        <v/>
      </c>
      <c r="S78" s="162">
        <f>IF(T78&gt;0,1,0)</f>
        <v>0</v>
      </c>
      <c r="T78" s="143"/>
      <c r="U78" s="112">
        <f t="shared" si="945"/>
        <v>0</v>
      </c>
      <c r="V78" s="108"/>
      <c r="W78" s="115">
        <f>+U78+V78</f>
        <v>0</v>
      </c>
      <c r="X78" s="115">
        <f>+Y78+Z78</f>
        <v>0</v>
      </c>
      <c r="Y78" s="137">
        <f t="shared" si="946"/>
        <v>0</v>
      </c>
      <c r="Z78" s="139">
        <f t="shared" si="947"/>
        <v>0</v>
      </c>
      <c r="AA78" s="180" t="s">
        <v>216</v>
      </c>
      <c r="AB78" s="162">
        <f>IF(AC78&gt;0,1,0)</f>
        <v>0</v>
      </c>
      <c r="AC78" s="143"/>
      <c r="AD78" s="120"/>
      <c r="AE78" s="137">
        <f>+AF78+AG78</f>
        <v>0</v>
      </c>
      <c r="AF78" s="137">
        <f t="shared" si="948"/>
        <v>0</v>
      </c>
      <c r="AG78" s="139">
        <f t="shared" si="949"/>
        <v>0</v>
      </c>
      <c r="AH78" s="101" t="str">
        <f>IF(AJ78="","",VLOOKUP(L78,リスト!$AA$3:$AB$25,2,0))</f>
        <v/>
      </c>
      <c r="AI78" s="162">
        <f>IF(AJ78&gt;0,1,0)</f>
        <v>0</v>
      </c>
      <c r="AJ78" s="143"/>
      <c r="AK78" s="156">
        <f t="shared" si="732"/>
        <v>0</v>
      </c>
      <c r="AL78" s="120"/>
      <c r="AM78" s="162">
        <f>+AK78+AL78</f>
        <v>0</v>
      </c>
      <c r="AN78" s="112">
        <f>+AO78+AP78</f>
        <v>0</v>
      </c>
      <c r="AO78" s="115">
        <f t="shared" si="950"/>
        <v>0</v>
      </c>
      <c r="AP78" s="173">
        <f t="shared" si="951"/>
        <v>0</v>
      </c>
      <c r="AQ78" s="183" t="s">
        <v>216</v>
      </c>
      <c r="AR78" s="162">
        <f>IF(AS78&gt;0,1,0)</f>
        <v>0</v>
      </c>
      <c r="AS78" s="143"/>
      <c r="AT78" s="120"/>
      <c r="AU78" s="112">
        <f>+AV78+AW78</f>
        <v>0</v>
      </c>
      <c r="AV78" s="115">
        <f t="shared" si="952"/>
        <v>0</v>
      </c>
      <c r="AW78" s="176">
        <f t="shared" si="953"/>
        <v>0</v>
      </c>
      <c r="AX78" s="180" t="s">
        <v>216</v>
      </c>
      <c r="AY78" s="162">
        <f>IF(AZ78&gt;0,1,0)</f>
        <v>0</v>
      </c>
      <c r="AZ78" s="143"/>
      <c r="BA78" s="120"/>
      <c r="BB78" s="112">
        <f>+BC78+BD78</f>
        <v>0</v>
      </c>
      <c r="BC78" s="115">
        <f t="shared" si="954"/>
        <v>0</v>
      </c>
      <c r="BD78" s="173">
        <f t="shared" si="955"/>
        <v>0</v>
      </c>
      <c r="BE78" s="180" t="s">
        <v>216</v>
      </c>
      <c r="BF78" s="162">
        <f>IF(BG78&gt;0,1,0)</f>
        <v>0</v>
      </c>
      <c r="BG78" s="143"/>
      <c r="BH78" s="120"/>
      <c r="BI78" s="112">
        <f>+BJ78+BK78</f>
        <v>0</v>
      </c>
      <c r="BJ78" s="115">
        <f t="shared" si="956"/>
        <v>0</v>
      </c>
      <c r="BK78" s="176">
        <f t="shared" si="957"/>
        <v>0</v>
      </c>
      <c r="BL78" s="180" t="s">
        <v>216</v>
      </c>
      <c r="BM78" s="162">
        <f>IF(BN78&gt;0,1,0)</f>
        <v>0</v>
      </c>
      <c r="BN78" s="143"/>
      <c r="BO78" s="120"/>
      <c r="BP78" s="112">
        <f>+BQ78+BR78</f>
        <v>0</v>
      </c>
      <c r="BQ78" s="115">
        <f t="shared" si="958"/>
        <v>0</v>
      </c>
      <c r="BR78" s="176">
        <f t="shared" si="959"/>
        <v>0</v>
      </c>
      <c r="BS78" s="101">
        <f t="shared" si="733"/>
        <v>0</v>
      </c>
      <c r="BT78" s="112">
        <f t="shared" si="734"/>
        <v>0</v>
      </c>
      <c r="BU78" s="112">
        <f t="shared" si="735"/>
        <v>0</v>
      </c>
      <c r="BV78" s="115">
        <f t="shared" si="736"/>
        <v>0</v>
      </c>
      <c r="BW78" s="112">
        <f t="shared" si="737"/>
        <v>0</v>
      </c>
      <c r="BX78" s="188">
        <f t="shared" si="738"/>
        <v>0</v>
      </c>
      <c r="BY78" s="101" t="str">
        <f>IF(CA78="","",VLOOKUP(L78,リスト!$AD$3:$AE$25,2,0))</f>
        <v/>
      </c>
      <c r="BZ78" s="192">
        <f>IF(CA78&gt;0,1,0)</f>
        <v>0</v>
      </c>
      <c r="CA78" s="143"/>
      <c r="CB78" s="112">
        <f t="shared" si="960"/>
        <v>0</v>
      </c>
      <c r="CC78" s="120"/>
      <c r="CD78" s="162">
        <f>+CB78+CC78</f>
        <v>0</v>
      </c>
      <c r="CE78" s="112">
        <f>+CF78+CG78</f>
        <v>0</v>
      </c>
      <c r="CF78" s="115">
        <f t="shared" si="961"/>
        <v>0</v>
      </c>
      <c r="CG78" s="173">
        <f t="shared" si="962"/>
        <v>0</v>
      </c>
      <c r="CH78" s="180" t="s">
        <v>216</v>
      </c>
      <c r="CI78" s="192">
        <f>IF(CJ78&gt;0,1,0)</f>
        <v>0</v>
      </c>
      <c r="CJ78" s="143"/>
      <c r="CK78" s="120"/>
      <c r="CL78" s="112">
        <f>+CM78+CN78</f>
        <v>0</v>
      </c>
      <c r="CM78" s="115">
        <f t="shared" si="963"/>
        <v>0</v>
      </c>
      <c r="CN78" s="173">
        <f t="shared" si="964"/>
        <v>0</v>
      </c>
      <c r="CO78" s="180" t="s">
        <v>216</v>
      </c>
      <c r="CP78" s="192">
        <f>IF(CQ78&gt;0,1,0)</f>
        <v>0</v>
      </c>
      <c r="CQ78" s="143"/>
      <c r="CR78" s="120"/>
      <c r="CS78" s="112">
        <f>+CT78+CU78</f>
        <v>0</v>
      </c>
      <c r="CT78" s="115">
        <f t="shared" si="965"/>
        <v>0</v>
      </c>
      <c r="CU78" s="173">
        <f t="shared" si="966"/>
        <v>0</v>
      </c>
      <c r="CV78" s="180" t="s">
        <v>216</v>
      </c>
      <c r="CW78" s="192">
        <f>IF(CX78&gt;0,1,0)</f>
        <v>0</v>
      </c>
      <c r="CX78" s="143"/>
      <c r="CY78" s="120"/>
      <c r="CZ78" s="112">
        <f>+DA78+DB78</f>
        <v>0</v>
      </c>
      <c r="DA78" s="115">
        <f t="shared" si="967"/>
        <v>0</v>
      </c>
      <c r="DB78" s="173">
        <f t="shared" si="968"/>
        <v>0</v>
      </c>
      <c r="DC78" s="180" t="s">
        <v>216</v>
      </c>
      <c r="DD78" s="192">
        <f>IF(DE78&gt;0,1,0)</f>
        <v>0</v>
      </c>
      <c r="DE78" s="143"/>
      <c r="DF78" s="120"/>
      <c r="DG78" s="112">
        <f>+DH78+DI78</f>
        <v>0</v>
      </c>
      <c r="DH78" s="115">
        <f t="shared" si="969"/>
        <v>0</v>
      </c>
      <c r="DI78" s="176">
        <f t="shared" si="970"/>
        <v>0</v>
      </c>
      <c r="DJ78" s="101">
        <f t="shared" si="739"/>
        <v>0</v>
      </c>
      <c r="DK78" s="115">
        <f t="shared" si="740"/>
        <v>0</v>
      </c>
      <c r="DL78" s="115">
        <f t="shared" si="741"/>
        <v>0</v>
      </c>
      <c r="DM78" s="115">
        <f>+DN78+DO78</f>
        <v>0</v>
      </c>
      <c r="DN78" s="115">
        <f t="shared" si="742"/>
        <v>0</v>
      </c>
      <c r="DO78" s="176">
        <f t="shared" si="743"/>
        <v>0</v>
      </c>
      <c r="DP78" s="193">
        <f t="shared" si="744"/>
        <v>0</v>
      </c>
      <c r="DQ78" s="176">
        <f t="shared" si="745"/>
        <v>0</v>
      </c>
      <c r="DR78" s="115">
        <f t="shared" si="83"/>
        <v>0</v>
      </c>
      <c r="DS78" s="115">
        <f>+DT78+DU78</f>
        <v>0</v>
      </c>
      <c r="DT78" s="112">
        <f t="shared" si="746"/>
        <v>0</v>
      </c>
      <c r="DU78" s="188">
        <f t="shared" si="747"/>
        <v>0</v>
      </c>
      <c r="DV78" s="101">
        <f t="shared" si="748"/>
        <v>0</v>
      </c>
      <c r="DW78" s="115">
        <f t="shared" si="35"/>
        <v>0</v>
      </c>
      <c r="DX78" s="115">
        <f t="shared" si="36"/>
        <v>0</v>
      </c>
      <c r="DY78" s="115">
        <f>ROUND(DV78*DX78,0)</f>
        <v>0</v>
      </c>
      <c r="DZ78" s="115">
        <f>+EA78+EB78</f>
        <v>0</v>
      </c>
      <c r="EA78" s="115">
        <f t="shared" si="971"/>
        <v>0</v>
      </c>
      <c r="EB78" s="173">
        <f t="shared" si="972"/>
        <v>0</v>
      </c>
      <c r="EC78" s="193">
        <f>SUM(DR78,DY78)</f>
        <v>0</v>
      </c>
      <c r="ED78" s="115">
        <f>+EE78+EF78</f>
        <v>0</v>
      </c>
      <c r="EE78" s="115">
        <f>SUM(DT78,EA78)</f>
        <v>0</v>
      </c>
      <c r="EF78" s="188">
        <f>SUM(DU78,EB78)</f>
        <v>0</v>
      </c>
      <c r="EG78" s="128">
        <f t="shared" si="749"/>
        <v>0</v>
      </c>
      <c r="EH78" s="132">
        <f t="shared" si="750"/>
        <v>0</v>
      </c>
      <c r="EI78" s="147">
        <f t="shared" si="751"/>
        <v>0</v>
      </c>
      <c r="EJ78" s="152">
        <f>INT(EI78/2)</f>
        <v>0</v>
      </c>
      <c r="EK78" s="166">
        <f t="shared" si="752"/>
        <v>0</v>
      </c>
      <c r="EL78" s="170">
        <f t="shared" si="753"/>
        <v>0</v>
      </c>
      <c r="EM78" s="166">
        <f t="shared" si="754"/>
        <v>0</v>
      </c>
      <c r="EN78" s="170">
        <f>INT(EM78/2)</f>
        <v>0</v>
      </c>
      <c r="EO78" s="147">
        <f t="shared" si="973"/>
        <v>0</v>
      </c>
      <c r="EP78" s="170">
        <f>INT(EO78/2)</f>
        <v>0</v>
      </c>
      <c r="EQ78" s="166">
        <f t="shared" si="974"/>
        <v>0</v>
      </c>
      <c r="ER78" s="170">
        <f>INT(EQ78/2)</f>
        <v>0</v>
      </c>
      <c r="ES78" s="147">
        <f t="shared" si="975"/>
        <v>0</v>
      </c>
      <c r="ET78" s="152">
        <f>INT(ES78/2)</f>
        <v>0</v>
      </c>
      <c r="EU78" s="166">
        <f t="shared" si="755"/>
        <v>0</v>
      </c>
      <c r="EV78" s="170">
        <f t="shared" si="756"/>
        <v>0</v>
      </c>
      <c r="EW78" s="147">
        <f t="shared" si="976"/>
        <v>0</v>
      </c>
      <c r="EX78" s="152">
        <f>INT(EW78/2)</f>
        <v>0</v>
      </c>
      <c r="EY78" s="166">
        <f t="shared" si="977"/>
        <v>0</v>
      </c>
      <c r="EZ78" s="170">
        <f>INT(EY78/2)</f>
        <v>0</v>
      </c>
      <c r="FA78" s="147">
        <f t="shared" si="978"/>
        <v>0</v>
      </c>
      <c r="FB78" s="170">
        <f>INT(FA78/2)</f>
        <v>0</v>
      </c>
      <c r="FC78" s="147">
        <f t="shared" si="979"/>
        <v>0</v>
      </c>
      <c r="FD78" s="170">
        <f>INT(FC78/2)</f>
        <v>0</v>
      </c>
      <c r="FE78" s="166">
        <f>SUM(EG78,EI78,EK78,EM78,EO78,EQ78,ES78,EU78,EW78,EY78,FA78,FC78)</f>
        <v>0</v>
      </c>
      <c r="FF78" s="170">
        <f>SUM(EH78,EJ78,EL78,EN78,EP78,ER78,ET78,EV78,EX78,EZ78,FB78,FD78)</f>
        <v>0</v>
      </c>
      <c r="FG78" s="147">
        <f t="shared" si="980"/>
        <v>0</v>
      </c>
      <c r="FH78" s="198">
        <f>+FG78</f>
        <v>0</v>
      </c>
      <c r="FI78" s="201"/>
      <c r="FJ78" s="708">
        <f>+FJ76</f>
        <v>0</v>
      </c>
      <c r="FK78" s="38"/>
      <c r="FL78" s="698">
        <f t="shared" si="1266"/>
        <v>0</v>
      </c>
      <c r="FM78" s="699">
        <f t="shared" si="1267"/>
        <v>0</v>
      </c>
      <c r="FN78" s="700" t="str">
        <f t="shared" si="1268"/>
        <v>OK</v>
      </c>
      <c r="FP78" s="698">
        <f t="shared" si="105"/>
        <v>0</v>
      </c>
      <c r="FQ78" s="699">
        <f t="shared" si="106"/>
        <v>0</v>
      </c>
      <c r="FR78" s="700" t="str">
        <f t="shared" si="107"/>
        <v>OK</v>
      </c>
    </row>
    <row r="79" spans="1:174" ht="18" customHeight="1" x14ac:dyDescent="0.2">
      <c r="A79" s="76">
        <f t="shared" si="1028"/>
        <v>0</v>
      </c>
      <c r="B79" s="77">
        <f t="shared" si="1029"/>
        <v>0</v>
      </c>
      <c r="C79" s="236" t="str">
        <f t="shared" si="110"/>
        <v>福島県</v>
      </c>
      <c r="D79" s="47">
        <f t="shared" si="1030"/>
        <v>32</v>
      </c>
      <c r="E79" s="56" t="s">
        <v>245</v>
      </c>
      <c r="F79" s="487"/>
      <c r="G79" s="555">
        <f>+G78</f>
        <v>0</v>
      </c>
      <c r="H79" s="536"/>
      <c r="I79" s="542"/>
      <c r="J79" s="543"/>
      <c r="K79" s="542"/>
      <c r="L79" s="64"/>
      <c r="M79" s="531"/>
      <c r="N79" s="67"/>
      <c r="O79" s="71" t="str">
        <f>IF(L79="","",VLOOKUP(L79,リスト!$Q$3:$R$25,2,0))</f>
        <v/>
      </c>
      <c r="P79" s="95"/>
      <c r="Q79" s="124"/>
      <c r="R79" s="102" t="str">
        <f>IF(L79="","",VLOOKUP(L79,リスト!$X$3:$Y$25,2,0))</f>
        <v/>
      </c>
      <c r="S79" s="163">
        <f t="shared" ref="S79" si="1692">IF(T79&gt;0,1,0)</f>
        <v>0</v>
      </c>
      <c r="T79" s="144"/>
      <c r="U79" s="113">
        <f t="shared" si="945"/>
        <v>0</v>
      </c>
      <c r="V79" s="109"/>
      <c r="W79" s="116">
        <f t="shared" ref="W79" si="1693">+U79+V79</f>
        <v>0</v>
      </c>
      <c r="X79" s="116">
        <f t="shared" ref="X79" si="1694">+Y79+Z79</f>
        <v>0</v>
      </c>
      <c r="Y79" s="138">
        <f t="shared" si="946"/>
        <v>0</v>
      </c>
      <c r="Z79" s="140">
        <f t="shared" si="947"/>
        <v>0</v>
      </c>
      <c r="AA79" s="181" t="s">
        <v>216</v>
      </c>
      <c r="AB79" s="163">
        <f t="shared" ref="AB79" si="1695">IF(AC79&gt;0,1,0)</f>
        <v>0</v>
      </c>
      <c r="AC79" s="144"/>
      <c r="AD79" s="121"/>
      <c r="AE79" s="138">
        <f t="shared" ref="AE79" si="1696">+AF79+AG79</f>
        <v>0</v>
      </c>
      <c r="AF79" s="138">
        <f t="shared" si="948"/>
        <v>0</v>
      </c>
      <c r="AG79" s="140">
        <f t="shared" si="949"/>
        <v>0</v>
      </c>
      <c r="AH79" s="102" t="str">
        <f>IF(AJ79="","",VLOOKUP(L79,リスト!$AA$3:$AB$25,2,0))</f>
        <v/>
      </c>
      <c r="AI79" s="163">
        <f t="shared" ref="AI79" si="1697">IF(AJ79&gt;0,1,0)</f>
        <v>0</v>
      </c>
      <c r="AJ79" s="144"/>
      <c r="AK79" s="157">
        <f t="shared" si="732"/>
        <v>0</v>
      </c>
      <c r="AL79" s="121"/>
      <c r="AM79" s="163">
        <f t="shared" ref="AM79" si="1698">+AK79+AL79</f>
        <v>0</v>
      </c>
      <c r="AN79" s="113">
        <f t="shared" ref="AN79" si="1699">+AO79+AP79</f>
        <v>0</v>
      </c>
      <c r="AO79" s="116">
        <f t="shared" si="950"/>
        <v>0</v>
      </c>
      <c r="AP79" s="174">
        <f t="shared" si="951"/>
        <v>0</v>
      </c>
      <c r="AQ79" s="184" t="s">
        <v>216</v>
      </c>
      <c r="AR79" s="163">
        <f t="shared" ref="AR79" si="1700">IF(AS79&gt;0,1,0)</f>
        <v>0</v>
      </c>
      <c r="AS79" s="144"/>
      <c r="AT79" s="121"/>
      <c r="AU79" s="113">
        <f t="shared" ref="AU79" si="1701">+AV79+AW79</f>
        <v>0</v>
      </c>
      <c r="AV79" s="116">
        <f t="shared" si="952"/>
        <v>0</v>
      </c>
      <c r="AW79" s="177">
        <f t="shared" si="953"/>
        <v>0</v>
      </c>
      <c r="AX79" s="181" t="s">
        <v>216</v>
      </c>
      <c r="AY79" s="163">
        <f t="shared" ref="AY79" si="1702">IF(AZ79&gt;0,1,0)</f>
        <v>0</v>
      </c>
      <c r="AZ79" s="144"/>
      <c r="BA79" s="121"/>
      <c r="BB79" s="113">
        <f t="shared" ref="BB79" si="1703">+BC79+BD79</f>
        <v>0</v>
      </c>
      <c r="BC79" s="116">
        <f t="shared" si="954"/>
        <v>0</v>
      </c>
      <c r="BD79" s="174">
        <f t="shared" si="955"/>
        <v>0</v>
      </c>
      <c r="BE79" s="181" t="s">
        <v>216</v>
      </c>
      <c r="BF79" s="163">
        <f t="shared" ref="BF79" si="1704">IF(BG79&gt;0,1,0)</f>
        <v>0</v>
      </c>
      <c r="BG79" s="144"/>
      <c r="BH79" s="121"/>
      <c r="BI79" s="113">
        <f t="shared" ref="BI79" si="1705">+BJ79+BK79</f>
        <v>0</v>
      </c>
      <c r="BJ79" s="116">
        <f t="shared" si="956"/>
        <v>0</v>
      </c>
      <c r="BK79" s="177">
        <f t="shared" si="957"/>
        <v>0</v>
      </c>
      <c r="BL79" s="181" t="s">
        <v>216</v>
      </c>
      <c r="BM79" s="163">
        <f t="shared" ref="BM79" si="1706">IF(BN79&gt;0,1,0)</f>
        <v>0</v>
      </c>
      <c r="BN79" s="144"/>
      <c r="BO79" s="121"/>
      <c r="BP79" s="113">
        <f t="shared" ref="BP79" si="1707">+BQ79+BR79</f>
        <v>0</v>
      </c>
      <c r="BQ79" s="116">
        <f t="shared" si="958"/>
        <v>0</v>
      </c>
      <c r="BR79" s="177">
        <f t="shared" si="959"/>
        <v>0</v>
      </c>
      <c r="BS79" s="102">
        <f t="shared" si="733"/>
        <v>0</v>
      </c>
      <c r="BT79" s="113">
        <f t="shared" si="734"/>
        <v>0</v>
      </c>
      <c r="BU79" s="113">
        <f t="shared" si="735"/>
        <v>0</v>
      </c>
      <c r="BV79" s="116">
        <f t="shared" si="736"/>
        <v>0</v>
      </c>
      <c r="BW79" s="113">
        <f t="shared" si="737"/>
        <v>0</v>
      </c>
      <c r="BX79" s="189">
        <f t="shared" si="738"/>
        <v>0</v>
      </c>
      <c r="BY79" s="102" t="str">
        <f>IF(CA79="","",VLOOKUP(L79,リスト!$AD$3:$AE$25,2,0))</f>
        <v/>
      </c>
      <c r="BZ79" s="105">
        <f t="shared" ref="BZ79" si="1708">IF(CA79&gt;0,1,0)</f>
        <v>0</v>
      </c>
      <c r="CA79" s="144"/>
      <c r="CB79" s="113">
        <f t="shared" si="960"/>
        <v>0</v>
      </c>
      <c r="CC79" s="121"/>
      <c r="CD79" s="163">
        <f t="shared" ref="CD79" si="1709">+CB79+CC79</f>
        <v>0</v>
      </c>
      <c r="CE79" s="113">
        <f t="shared" ref="CE79" si="1710">+CF79+CG79</f>
        <v>0</v>
      </c>
      <c r="CF79" s="116">
        <f t="shared" si="961"/>
        <v>0</v>
      </c>
      <c r="CG79" s="177">
        <f t="shared" si="962"/>
        <v>0</v>
      </c>
      <c r="CH79" s="181" t="s">
        <v>216</v>
      </c>
      <c r="CI79" s="105">
        <f t="shared" ref="CI79" si="1711">IF(CJ79&gt;0,1,0)</f>
        <v>0</v>
      </c>
      <c r="CJ79" s="144"/>
      <c r="CK79" s="121"/>
      <c r="CL79" s="113">
        <f t="shared" ref="CL79" si="1712">+CM79+CN79</f>
        <v>0</v>
      </c>
      <c r="CM79" s="116">
        <f t="shared" si="963"/>
        <v>0</v>
      </c>
      <c r="CN79" s="174">
        <f t="shared" si="964"/>
        <v>0</v>
      </c>
      <c r="CO79" s="181" t="s">
        <v>216</v>
      </c>
      <c r="CP79" s="105">
        <f t="shared" ref="CP79" si="1713">IF(CQ79&gt;0,1,0)</f>
        <v>0</v>
      </c>
      <c r="CQ79" s="144"/>
      <c r="CR79" s="121"/>
      <c r="CS79" s="113">
        <f t="shared" ref="CS79" si="1714">+CT79+CU79</f>
        <v>0</v>
      </c>
      <c r="CT79" s="116">
        <f t="shared" si="965"/>
        <v>0</v>
      </c>
      <c r="CU79" s="174">
        <f t="shared" si="966"/>
        <v>0</v>
      </c>
      <c r="CV79" s="181" t="s">
        <v>216</v>
      </c>
      <c r="CW79" s="105">
        <f t="shared" ref="CW79" si="1715">IF(CX79&gt;0,1,0)</f>
        <v>0</v>
      </c>
      <c r="CX79" s="144"/>
      <c r="CY79" s="121"/>
      <c r="CZ79" s="113">
        <f t="shared" ref="CZ79" si="1716">+DA79+DB79</f>
        <v>0</v>
      </c>
      <c r="DA79" s="116">
        <f t="shared" si="967"/>
        <v>0</v>
      </c>
      <c r="DB79" s="174">
        <f t="shared" si="968"/>
        <v>0</v>
      </c>
      <c r="DC79" s="181" t="s">
        <v>216</v>
      </c>
      <c r="DD79" s="105">
        <f t="shared" ref="DD79" si="1717">IF(DE79&gt;0,1,0)</f>
        <v>0</v>
      </c>
      <c r="DE79" s="144"/>
      <c r="DF79" s="121"/>
      <c r="DG79" s="113">
        <f t="shared" ref="DG79" si="1718">+DH79+DI79</f>
        <v>0</v>
      </c>
      <c r="DH79" s="116">
        <f t="shared" si="969"/>
        <v>0</v>
      </c>
      <c r="DI79" s="177">
        <f t="shared" si="970"/>
        <v>0</v>
      </c>
      <c r="DJ79" s="102">
        <f t="shared" si="739"/>
        <v>0</v>
      </c>
      <c r="DK79" s="116">
        <f t="shared" si="740"/>
        <v>0</v>
      </c>
      <c r="DL79" s="116">
        <f t="shared" si="741"/>
        <v>0</v>
      </c>
      <c r="DM79" s="116">
        <f t="shared" ref="DM79" si="1719">+DN79+DO79</f>
        <v>0</v>
      </c>
      <c r="DN79" s="116">
        <f t="shared" si="742"/>
        <v>0</v>
      </c>
      <c r="DO79" s="177">
        <f t="shared" si="743"/>
        <v>0</v>
      </c>
      <c r="DP79" s="194">
        <f t="shared" si="744"/>
        <v>0</v>
      </c>
      <c r="DQ79" s="177">
        <f t="shared" si="745"/>
        <v>0</v>
      </c>
      <c r="DR79" s="116">
        <f t="shared" si="83"/>
        <v>0</v>
      </c>
      <c r="DS79" s="116">
        <f t="shared" ref="DS79" si="1720">+DT79+DU79</f>
        <v>0</v>
      </c>
      <c r="DT79" s="113">
        <f t="shared" si="746"/>
        <v>0</v>
      </c>
      <c r="DU79" s="189">
        <f t="shared" si="747"/>
        <v>0</v>
      </c>
      <c r="DV79" s="102">
        <f t="shared" si="748"/>
        <v>0</v>
      </c>
      <c r="DW79" s="116">
        <f t="shared" si="35"/>
        <v>0</v>
      </c>
      <c r="DX79" s="116">
        <f t="shared" si="36"/>
        <v>0</v>
      </c>
      <c r="DY79" s="116">
        <f t="shared" ref="DY79" si="1721">ROUND(DV79*DX79,0)</f>
        <v>0</v>
      </c>
      <c r="DZ79" s="116">
        <f t="shared" ref="DZ79" si="1722">+EA79+EB79</f>
        <v>0</v>
      </c>
      <c r="EA79" s="116">
        <f t="shared" si="971"/>
        <v>0</v>
      </c>
      <c r="EB79" s="174">
        <f t="shared" si="972"/>
        <v>0</v>
      </c>
      <c r="EC79" s="194">
        <f t="shared" ref="EC79" si="1723">SUM(DR79,DY79)</f>
        <v>0</v>
      </c>
      <c r="ED79" s="116">
        <f t="shared" ref="ED79" si="1724">+EE79+EF79</f>
        <v>0</v>
      </c>
      <c r="EE79" s="116">
        <f t="shared" ref="EE79" si="1725">SUM(DT79,EA79)</f>
        <v>0</v>
      </c>
      <c r="EF79" s="189">
        <f t="shared" ref="EF79" si="1726">SUM(DU79,EB79)</f>
        <v>0</v>
      </c>
      <c r="EG79" s="129">
        <f t="shared" si="749"/>
        <v>0</v>
      </c>
      <c r="EH79" s="133">
        <f t="shared" si="750"/>
        <v>0</v>
      </c>
      <c r="EI79" s="148">
        <f t="shared" si="751"/>
        <v>0</v>
      </c>
      <c r="EJ79" s="153">
        <f t="shared" ref="EJ79" si="1727">INT(EI79/2)</f>
        <v>0</v>
      </c>
      <c r="EK79" s="167">
        <f t="shared" si="752"/>
        <v>0</v>
      </c>
      <c r="EL79" s="171">
        <f t="shared" si="753"/>
        <v>0</v>
      </c>
      <c r="EM79" s="167">
        <f t="shared" si="754"/>
        <v>0</v>
      </c>
      <c r="EN79" s="171">
        <f t="shared" ref="EN79" si="1728">INT(EM79/2)</f>
        <v>0</v>
      </c>
      <c r="EO79" s="148">
        <f t="shared" si="973"/>
        <v>0</v>
      </c>
      <c r="EP79" s="153">
        <f t="shared" ref="EP79" si="1729">INT(EO79/2)</f>
        <v>0</v>
      </c>
      <c r="EQ79" s="167">
        <f t="shared" si="974"/>
        <v>0</v>
      </c>
      <c r="ER79" s="171">
        <f t="shared" ref="ER79" si="1730">INT(EQ79/2)</f>
        <v>0</v>
      </c>
      <c r="ES79" s="148">
        <f t="shared" si="975"/>
        <v>0</v>
      </c>
      <c r="ET79" s="153">
        <f t="shared" ref="ET79" si="1731">INT(ES79/2)</f>
        <v>0</v>
      </c>
      <c r="EU79" s="167">
        <f t="shared" si="755"/>
        <v>0</v>
      </c>
      <c r="EV79" s="171">
        <f t="shared" si="756"/>
        <v>0</v>
      </c>
      <c r="EW79" s="148">
        <f t="shared" si="976"/>
        <v>0</v>
      </c>
      <c r="EX79" s="153">
        <f t="shared" ref="EX79" si="1732">INT(EW79/2)</f>
        <v>0</v>
      </c>
      <c r="EY79" s="167">
        <f t="shared" si="977"/>
        <v>0</v>
      </c>
      <c r="EZ79" s="171">
        <f t="shared" ref="EZ79" si="1733">INT(EY79/2)</f>
        <v>0</v>
      </c>
      <c r="FA79" s="148">
        <f t="shared" si="978"/>
        <v>0</v>
      </c>
      <c r="FB79" s="171">
        <f t="shared" ref="FB79" si="1734">INT(FA79/2)</f>
        <v>0</v>
      </c>
      <c r="FC79" s="148">
        <f t="shared" si="979"/>
        <v>0</v>
      </c>
      <c r="FD79" s="171">
        <f t="shared" ref="FD79" si="1735">INT(FC79/2)</f>
        <v>0</v>
      </c>
      <c r="FE79" s="167">
        <f t="shared" ref="FE79" si="1736">SUM(EG79,EI79,EK79,EM79,EO79,EQ79,ES79,EU79,EW79,EY79,FA79,FC79)</f>
        <v>0</v>
      </c>
      <c r="FF79" s="171">
        <f t="shared" ref="FF79" si="1737">SUM(EH79,EJ79,EL79,EN79,EP79,ER79,ET79,EV79,EX79,EZ79,FB79,FD79)</f>
        <v>0</v>
      </c>
      <c r="FG79" s="148">
        <f t="shared" si="980"/>
        <v>0</v>
      </c>
      <c r="FH79" s="199">
        <f t="shared" ref="FH79" si="1738">+FG79</f>
        <v>0</v>
      </c>
      <c r="FI79" s="95"/>
      <c r="FJ79" s="708">
        <f>+FJ78</f>
        <v>0</v>
      </c>
      <c r="FK79" s="38"/>
      <c r="FL79" s="692">
        <f t="shared" si="1266"/>
        <v>0</v>
      </c>
      <c r="FM79" s="693">
        <f t="shared" si="1267"/>
        <v>0</v>
      </c>
      <c r="FN79" s="694" t="str">
        <f t="shared" si="1268"/>
        <v>OK</v>
      </c>
      <c r="FP79" s="692">
        <f t="shared" si="105"/>
        <v>0</v>
      </c>
      <c r="FQ79" s="693">
        <f t="shared" si="106"/>
        <v>0</v>
      </c>
      <c r="FR79" s="694" t="str">
        <f t="shared" si="107"/>
        <v>OK</v>
      </c>
    </row>
    <row r="80" spans="1:174" ht="18" customHeight="1" x14ac:dyDescent="0.2">
      <c r="A80" s="74">
        <f t="shared" si="1028"/>
        <v>0</v>
      </c>
      <c r="B80" s="75">
        <f t="shared" si="1029"/>
        <v>0</v>
      </c>
      <c r="C80" s="235" t="str">
        <f t="shared" si="110"/>
        <v>福島県</v>
      </c>
      <c r="D80" s="58">
        <f t="shared" si="1030"/>
        <v>33</v>
      </c>
      <c r="E80" s="49" t="s">
        <v>244</v>
      </c>
      <c r="F80" s="486">
        <f>IF(F81=" "," ",+F81)</f>
        <v>0</v>
      </c>
      <c r="G80" s="554"/>
      <c r="H80" s="537"/>
      <c r="I80" s="544"/>
      <c r="J80" s="545"/>
      <c r="K80" s="544"/>
      <c r="L80" s="229"/>
      <c r="M80" s="532"/>
      <c r="N80" s="66"/>
      <c r="O80" s="70" t="str">
        <f>IF(L80="","",VLOOKUP(L80,リスト!$Q$3:$R$25,2,0))</f>
        <v/>
      </c>
      <c r="P80" s="202"/>
      <c r="Q80" s="125"/>
      <c r="R80" s="154" t="str">
        <f>IF(L80="","",VLOOKUP(L80,リスト!$X$3:$Y$25,2,0))</f>
        <v/>
      </c>
      <c r="S80" s="162">
        <f>IF(T80&gt;0,1,0)</f>
        <v>0</v>
      </c>
      <c r="T80" s="143"/>
      <c r="U80" s="112">
        <f t="shared" ref="U80:U111" si="1739">IF(T80&gt;0,ROUND(R80*T80,0),0)</f>
        <v>0</v>
      </c>
      <c r="V80" s="108"/>
      <c r="W80" s="115">
        <f>+U80+V80</f>
        <v>0</v>
      </c>
      <c r="X80" s="115">
        <f>+Y80+Z80</f>
        <v>0</v>
      </c>
      <c r="Y80" s="137">
        <f t="shared" ref="Y80:Y111" si="1740">IF($Q80="初 年 度",IF(+U80=0,TRUNC((+V80-EG80)/2,0),+U80-EG80),0)</f>
        <v>0</v>
      </c>
      <c r="Z80" s="139">
        <f t="shared" ref="Z80:Z111" si="1741">IF($Q80="次 年 度",IF(+U80=0,TRUNC((+V80-EG80)/2,0),+U80-EG80),0)</f>
        <v>0</v>
      </c>
      <c r="AA80" s="180" t="s">
        <v>216</v>
      </c>
      <c r="AB80" s="162">
        <f>IF(AC80&gt;0,1,0)</f>
        <v>0</v>
      </c>
      <c r="AC80" s="143"/>
      <c r="AD80" s="120"/>
      <c r="AE80" s="137">
        <f>+AF80+AG80</f>
        <v>0</v>
      </c>
      <c r="AF80" s="137">
        <f t="shared" ref="AF80:AF111" si="1742">IF($Q80="初 年 度",TRUNC((+AD80-EI80)/2,0),0)</f>
        <v>0</v>
      </c>
      <c r="AG80" s="139">
        <f t="shared" ref="AG80:AG111" si="1743">IF($Q80="次 年 度",TRUNC((+AD80-EI80)/2,0),0)</f>
        <v>0</v>
      </c>
      <c r="AH80" s="101" t="str">
        <f>IF(AJ80="","",VLOOKUP(L80,リスト!$AA$3:$AB$25,2,0))</f>
        <v/>
      </c>
      <c r="AI80" s="162">
        <f>IF(AJ80&gt;0,1,0)</f>
        <v>0</v>
      </c>
      <c r="AJ80" s="143"/>
      <c r="AK80" s="156">
        <f t="shared" si="732"/>
        <v>0</v>
      </c>
      <c r="AL80" s="120"/>
      <c r="AM80" s="162">
        <f>+AK80+AL80</f>
        <v>0</v>
      </c>
      <c r="AN80" s="112">
        <f>+AO80+AP80</f>
        <v>0</v>
      </c>
      <c r="AO80" s="115">
        <f t="shared" ref="AO80:AO111" si="1744">IF($Q80="初 年 度",IF(+AK80=0,TRUNC((+AL80-EK80)/2,0),+AK80-EK80),0)</f>
        <v>0</v>
      </c>
      <c r="AP80" s="173">
        <f t="shared" ref="AP80:AP111" si="1745">IF($Q80="次 年 度",IF(+AK80=0,TRUNC((+AL80-EK80)/2,0),+AK80-EK80),0)</f>
        <v>0</v>
      </c>
      <c r="AQ80" s="183" t="s">
        <v>216</v>
      </c>
      <c r="AR80" s="162">
        <f>IF(AS80&gt;0,1,0)</f>
        <v>0</v>
      </c>
      <c r="AS80" s="143"/>
      <c r="AT80" s="120"/>
      <c r="AU80" s="112">
        <f>+AV80+AW80</f>
        <v>0</v>
      </c>
      <c r="AV80" s="115">
        <f t="shared" ref="AV80:AV111" si="1746">IF($Q80="初 年 度",TRUNC((+AT80-EM80)/2,0),0)</f>
        <v>0</v>
      </c>
      <c r="AW80" s="176">
        <f t="shared" ref="AW80:AW111" si="1747">IF($Q80="次 年 度",TRUNC((+AT80-EM80)/2,0),0)</f>
        <v>0</v>
      </c>
      <c r="AX80" s="180" t="s">
        <v>216</v>
      </c>
      <c r="AY80" s="162">
        <f>IF(AZ80&gt;0,1,0)</f>
        <v>0</v>
      </c>
      <c r="AZ80" s="143"/>
      <c r="BA80" s="120"/>
      <c r="BB80" s="112">
        <f>+BC80+BD80</f>
        <v>0</v>
      </c>
      <c r="BC80" s="115">
        <f t="shared" ref="BC80:BC111" si="1748">IF($Q80="初 年 度",TRUNC((+BA80-EO80)/2,0),0)</f>
        <v>0</v>
      </c>
      <c r="BD80" s="173">
        <f t="shared" ref="BD80:BD111" si="1749">IF($Q80="次 年 度",TRUNC((+BA80-EO80)/2,0),0)</f>
        <v>0</v>
      </c>
      <c r="BE80" s="180" t="s">
        <v>216</v>
      </c>
      <c r="BF80" s="162">
        <f>IF(BG80&gt;0,1,0)</f>
        <v>0</v>
      </c>
      <c r="BG80" s="143"/>
      <c r="BH80" s="120"/>
      <c r="BI80" s="112">
        <f>+BJ80+BK80</f>
        <v>0</v>
      </c>
      <c r="BJ80" s="115">
        <f t="shared" ref="BJ80:BJ111" si="1750">IF($Q80="初 年 度",TRUNC((+BH80-EQ80)/2,0),0)</f>
        <v>0</v>
      </c>
      <c r="BK80" s="176">
        <f t="shared" ref="BK80:BK111" si="1751">IF($Q80="次 年 度",TRUNC((+BH80-EQ80)/2,0),0)</f>
        <v>0</v>
      </c>
      <c r="BL80" s="180" t="s">
        <v>216</v>
      </c>
      <c r="BM80" s="162">
        <f>IF(BN80&gt;0,1,0)</f>
        <v>0</v>
      </c>
      <c r="BN80" s="143"/>
      <c r="BO80" s="120"/>
      <c r="BP80" s="112">
        <f>+BQ80+BR80</f>
        <v>0</v>
      </c>
      <c r="BQ80" s="115">
        <f t="shared" ref="BQ80:BQ111" si="1752">IF($Q80="初 年 度",TRUNC((+BO80-ES80)/2,0),0)</f>
        <v>0</v>
      </c>
      <c r="BR80" s="176">
        <f t="shared" ref="BR80:BR111" si="1753">IF($Q80="次 年 度",TRUNC((+BO80-ES80)/2,0),0)</f>
        <v>0</v>
      </c>
      <c r="BS80" s="101">
        <f t="shared" si="733"/>
        <v>0</v>
      </c>
      <c r="BT80" s="112">
        <f t="shared" si="734"/>
        <v>0</v>
      </c>
      <c r="BU80" s="112">
        <f t="shared" si="735"/>
        <v>0</v>
      </c>
      <c r="BV80" s="115">
        <f t="shared" si="736"/>
        <v>0</v>
      </c>
      <c r="BW80" s="112">
        <f t="shared" si="737"/>
        <v>0</v>
      </c>
      <c r="BX80" s="188">
        <f t="shared" si="738"/>
        <v>0</v>
      </c>
      <c r="BY80" s="101" t="str">
        <f>IF(CA80="","",VLOOKUP(L80,リスト!$AD$3:$AE$25,2,0))</f>
        <v/>
      </c>
      <c r="BZ80" s="192">
        <f>IF(CA80&gt;0,1,0)</f>
        <v>0</v>
      </c>
      <c r="CA80" s="143"/>
      <c r="CB80" s="112">
        <f t="shared" ref="CB80:CB111" si="1754">IF(CA80&gt;0,ROUND(BY80*CA80,0),0)</f>
        <v>0</v>
      </c>
      <c r="CC80" s="120"/>
      <c r="CD80" s="162">
        <f>+CB80+CC80</f>
        <v>0</v>
      </c>
      <c r="CE80" s="112">
        <f>+CF80+CG80</f>
        <v>0</v>
      </c>
      <c r="CF80" s="115">
        <f t="shared" ref="CF80:CF111" si="1755">IF($Q80="初 年 度",IF(+CB80=0,TRUNC((+CC80-EU80)/2,0),+CB80-EU80),0)</f>
        <v>0</v>
      </c>
      <c r="CG80" s="173">
        <f t="shared" ref="CG80:CG111" si="1756">IF($Q80="次 年 度",IF(+CB80=0,TRUNC((+CC80-EU80)/2,0),+CB80-EU80),0)</f>
        <v>0</v>
      </c>
      <c r="CH80" s="180" t="s">
        <v>216</v>
      </c>
      <c r="CI80" s="192">
        <f>IF(CJ80&gt;0,1,0)</f>
        <v>0</v>
      </c>
      <c r="CJ80" s="143"/>
      <c r="CK80" s="120"/>
      <c r="CL80" s="112">
        <f>+CM80+CN80</f>
        <v>0</v>
      </c>
      <c r="CM80" s="115">
        <f t="shared" ref="CM80:CM111" si="1757">IF($Q80="初 年 度",TRUNC((+CK80-EW80)/2,0),0)</f>
        <v>0</v>
      </c>
      <c r="CN80" s="173">
        <f t="shared" ref="CN80:CN111" si="1758">IF($Q80="次 年 度",TRUNC((+CK80-EW80)/2,0),0)</f>
        <v>0</v>
      </c>
      <c r="CO80" s="180" t="s">
        <v>216</v>
      </c>
      <c r="CP80" s="192">
        <f>IF(CQ80&gt;0,1,0)</f>
        <v>0</v>
      </c>
      <c r="CQ80" s="143"/>
      <c r="CR80" s="120"/>
      <c r="CS80" s="112">
        <f>+CT80+CU80</f>
        <v>0</v>
      </c>
      <c r="CT80" s="115">
        <f t="shared" ref="CT80:CT111" si="1759">IF($Q80="初 年 度",TRUNC((+CR80-EY80)/2,0),0)</f>
        <v>0</v>
      </c>
      <c r="CU80" s="173">
        <f t="shared" ref="CU80:CU111" si="1760">IF($Q80="次 年 度",TRUNC((+CR80-EY80)/2,0),0)</f>
        <v>0</v>
      </c>
      <c r="CV80" s="180" t="s">
        <v>216</v>
      </c>
      <c r="CW80" s="192">
        <f>IF(CX80&gt;0,1,0)</f>
        <v>0</v>
      </c>
      <c r="CX80" s="143"/>
      <c r="CY80" s="120"/>
      <c r="CZ80" s="112">
        <f>+DA80+DB80</f>
        <v>0</v>
      </c>
      <c r="DA80" s="115">
        <f t="shared" ref="DA80:DA111" si="1761">IF($Q80="初 年 度",TRUNC((+CY80-FA80)/2,0),0)</f>
        <v>0</v>
      </c>
      <c r="DB80" s="173">
        <f t="shared" ref="DB80:DB111" si="1762">IF($Q80="次 年 度",TRUNC((+CY80-FA80)/2,0),0)</f>
        <v>0</v>
      </c>
      <c r="DC80" s="180" t="s">
        <v>216</v>
      </c>
      <c r="DD80" s="192">
        <f>IF(DE80&gt;0,1,0)</f>
        <v>0</v>
      </c>
      <c r="DE80" s="143"/>
      <c r="DF80" s="120"/>
      <c r="DG80" s="112">
        <f>+DH80+DI80</f>
        <v>0</v>
      </c>
      <c r="DH80" s="115">
        <f t="shared" ref="DH80:DH111" si="1763">IF($Q80="初 年 度",TRUNC((+DF80-FC80)/2,0),0)</f>
        <v>0</v>
      </c>
      <c r="DI80" s="176">
        <f t="shared" ref="DI80:DI111" si="1764">IF($Q80="次 年 度",TRUNC((+DF80-FC80)/2,0),0)</f>
        <v>0</v>
      </c>
      <c r="DJ80" s="101">
        <f t="shared" si="739"/>
        <v>0</v>
      </c>
      <c r="DK80" s="115">
        <f t="shared" si="740"/>
        <v>0</v>
      </c>
      <c r="DL80" s="115">
        <f t="shared" si="741"/>
        <v>0</v>
      </c>
      <c r="DM80" s="115">
        <f>+DN80+DO80</f>
        <v>0</v>
      </c>
      <c r="DN80" s="115">
        <f t="shared" si="742"/>
        <v>0</v>
      </c>
      <c r="DO80" s="176">
        <f t="shared" si="743"/>
        <v>0</v>
      </c>
      <c r="DP80" s="193">
        <f t="shared" si="744"/>
        <v>0</v>
      </c>
      <c r="DQ80" s="176">
        <f t="shared" si="745"/>
        <v>0</v>
      </c>
      <c r="DR80" s="115">
        <f t="shared" si="83"/>
        <v>0</v>
      </c>
      <c r="DS80" s="115">
        <f>+DT80+DU80</f>
        <v>0</v>
      </c>
      <c r="DT80" s="112">
        <f t="shared" si="746"/>
        <v>0</v>
      </c>
      <c r="DU80" s="188">
        <f t="shared" si="747"/>
        <v>0</v>
      </c>
      <c r="DV80" s="101">
        <f t="shared" si="748"/>
        <v>0</v>
      </c>
      <c r="DW80" s="115">
        <f t="shared" ref="DW80:DW143" si="1765">IF(H80="（○）",SUM(S80,AI80),0)</f>
        <v>0</v>
      </c>
      <c r="DX80" s="115">
        <f t="shared" ref="DX80:DX143" si="1766">IF(H80="（○）",SUM(T80,AJ80),0)</f>
        <v>0</v>
      </c>
      <c r="DY80" s="115">
        <f>ROUND(DV80*DX80,0)</f>
        <v>0</v>
      </c>
      <c r="DZ80" s="115">
        <f>+EA80+EB80</f>
        <v>0</v>
      </c>
      <c r="EA80" s="115">
        <f t="shared" ref="EA80:EA111" si="1767">IF($Q80="初 年 度",TRUNC((+DY80-FG80),0),0)</f>
        <v>0</v>
      </c>
      <c r="EB80" s="173">
        <f t="shared" ref="EB80:EB111" si="1768">IF($Q80="次 年 度",TRUNC((+DY80-FG80),0),0)</f>
        <v>0</v>
      </c>
      <c r="EC80" s="193">
        <f>SUM(DR80,DY80)</f>
        <v>0</v>
      </c>
      <c r="ED80" s="115">
        <f>+EE80+EF80</f>
        <v>0</v>
      </c>
      <c r="EE80" s="115">
        <f>SUM(DT80,EA80)</f>
        <v>0</v>
      </c>
      <c r="EF80" s="188">
        <f>SUM(DU80,EB80)</f>
        <v>0</v>
      </c>
      <c r="EG80" s="128">
        <f t="shared" si="749"/>
        <v>0</v>
      </c>
      <c r="EH80" s="132">
        <f t="shared" si="750"/>
        <v>0</v>
      </c>
      <c r="EI80" s="147">
        <f t="shared" si="751"/>
        <v>0</v>
      </c>
      <c r="EJ80" s="152">
        <f>INT(EI80/2)</f>
        <v>0</v>
      </c>
      <c r="EK80" s="166">
        <f t="shared" si="752"/>
        <v>0</v>
      </c>
      <c r="EL80" s="170">
        <f t="shared" si="753"/>
        <v>0</v>
      </c>
      <c r="EM80" s="166">
        <f t="shared" si="754"/>
        <v>0</v>
      </c>
      <c r="EN80" s="170">
        <f>INT(EM80/2)</f>
        <v>0</v>
      </c>
      <c r="EO80" s="147">
        <f t="shared" ref="EO80:EO111" si="1769">IF(P80="課税事業者（一般課税）",INT(+BA80*0.0909090909090909),0)</f>
        <v>0</v>
      </c>
      <c r="EP80" s="170">
        <f>INT(EO80/2)</f>
        <v>0</v>
      </c>
      <c r="EQ80" s="166">
        <f t="shared" ref="EQ80:EQ111" si="1770">IF(P80="課税事業者（一般課税）",INT(+BH80*0.0909090909090909),0)</f>
        <v>0</v>
      </c>
      <c r="ER80" s="170">
        <f>INT(EQ80/2)</f>
        <v>0</v>
      </c>
      <c r="ES80" s="147">
        <f t="shared" ref="ES80:ES111" si="1771">IF(P80="課税事業者（一般課税）",INT(BO80*0.0909090909090909),0)</f>
        <v>0</v>
      </c>
      <c r="ET80" s="152">
        <f>INT(ES80/2)</f>
        <v>0</v>
      </c>
      <c r="EU80" s="166">
        <f t="shared" si="755"/>
        <v>0</v>
      </c>
      <c r="EV80" s="170">
        <f t="shared" si="756"/>
        <v>0</v>
      </c>
      <c r="EW80" s="147">
        <f t="shared" ref="EW80:EW111" si="1772">IF(P80="課税事業者（一般課税）",INT(+CK80*0.0909090909090909),0)</f>
        <v>0</v>
      </c>
      <c r="EX80" s="152">
        <f>INT(EW80/2)</f>
        <v>0</v>
      </c>
      <c r="EY80" s="166">
        <f t="shared" ref="EY80:EY111" si="1773">IF(P80="課税事業者（一般課税）",INT(+CR80*0.0909090909090909),0)</f>
        <v>0</v>
      </c>
      <c r="EZ80" s="170">
        <f>INT(EY80/2)</f>
        <v>0</v>
      </c>
      <c r="FA80" s="147">
        <f t="shared" ref="FA80:FA111" si="1774">IF(P80="課税事業者（一般課税）",INT(+CY80*0.0909090909090909),0)</f>
        <v>0</v>
      </c>
      <c r="FB80" s="170">
        <f>INT(FA80/2)</f>
        <v>0</v>
      </c>
      <c r="FC80" s="147">
        <f t="shared" ref="FC80:FC111" si="1775">IF(P80="課税事業者（一般課税）",INT(+DF80*0.0909090909090909),0)</f>
        <v>0</v>
      </c>
      <c r="FD80" s="170">
        <f>INT(FC80/2)</f>
        <v>0</v>
      </c>
      <c r="FE80" s="166">
        <f>SUM(EG80,EI80,EK80,EM80,EO80,EQ80,ES80,EU80,EW80,EY80,FA80,FC80)</f>
        <v>0</v>
      </c>
      <c r="FF80" s="170">
        <f>SUM(EH80,EJ80,EL80,EN80,EP80,ER80,ET80,EV80,EX80,EZ80,FB80,FD80)</f>
        <v>0</v>
      </c>
      <c r="FG80" s="147">
        <f t="shared" ref="FG80:FG111" si="1776">IF(P80="課税事業者（一般課税）",INT(DY80*0.0909090909090909),0)</f>
        <v>0</v>
      </c>
      <c r="FH80" s="198">
        <f>+FG80</f>
        <v>0</v>
      </c>
      <c r="FI80" s="201"/>
      <c r="FJ80" s="708">
        <f>+FJ78</f>
        <v>0</v>
      </c>
      <c r="FK80" s="38"/>
      <c r="FL80" s="701">
        <f t="shared" si="1266"/>
        <v>0</v>
      </c>
      <c r="FM80" s="688">
        <f t="shared" si="1267"/>
        <v>0</v>
      </c>
      <c r="FN80" s="702" t="str">
        <f t="shared" si="1268"/>
        <v>OK</v>
      </c>
      <c r="FP80" s="701">
        <f t="shared" si="105"/>
        <v>0</v>
      </c>
      <c r="FQ80" s="688">
        <f t="shared" si="106"/>
        <v>0</v>
      </c>
      <c r="FR80" s="702" t="str">
        <f t="shared" si="107"/>
        <v>OK</v>
      </c>
    </row>
    <row r="81" spans="1:174" ht="18" customHeight="1" x14ac:dyDescent="0.2">
      <c r="A81" s="76">
        <f t="shared" si="1028"/>
        <v>0</v>
      </c>
      <c r="B81" s="77">
        <f t="shared" si="1029"/>
        <v>0</v>
      </c>
      <c r="C81" s="236" t="str">
        <f t="shared" si="110"/>
        <v>福島県</v>
      </c>
      <c r="D81" s="47">
        <f t="shared" si="1030"/>
        <v>33</v>
      </c>
      <c r="E81" s="56" t="s">
        <v>245</v>
      </c>
      <c r="F81" s="487"/>
      <c r="G81" s="555">
        <f>+G80</f>
        <v>0</v>
      </c>
      <c r="H81" s="536"/>
      <c r="I81" s="542"/>
      <c r="J81" s="543"/>
      <c r="K81" s="542"/>
      <c r="L81" s="64"/>
      <c r="M81" s="531"/>
      <c r="N81" s="67"/>
      <c r="O81" s="71" t="str">
        <f>IF(L81="","",VLOOKUP(L81,リスト!$Q$3:$R$25,2,0))</f>
        <v/>
      </c>
      <c r="P81" s="95"/>
      <c r="Q81" s="126"/>
      <c r="R81" s="102" t="str">
        <f>IF(L81="","",VLOOKUP(L81,リスト!$X$3:$Y$25,2,0))</f>
        <v/>
      </c>
      <c r="S81" s="163">
        <f t="shared" ref="S81" si="1777">IF(T81&gt;0,1,0)</f>
        <v>0</v>
      </c>
      <c r="T81" s="144"/>
      <c r="U81" s="113">
        <f t="shared" si="1739"/>
        <v>0</v>
      </c>
      <c r="V81" s="109"/>
      <c r="W81" s="116">
        <f t="shared" ref="W81" si="1778">+U81+V81</f>
        <v>0</v>
      </c>
      <c r="X81" s="116">
        <f t="shared" ref="X81" si="1779">+Y81+Z81</f>
        <v>0</v>
      </c>
      <c r="Y81" s="138">
        <f t="shared" si="1740"/>
        <v>0</v>
      </c>
      <c r="Z81" s="140">
        <f t="shared" si="1741"/>
        <v>0</v>
      </c>
      <c r="AA81" s="181" t="s">
        <v>216</v>
      </c>
      <c r="AB81" s="163">
        <f t="shared" ref="AB81" si="1780">IF(AC81&gt;0,1,0)</f>
        <v>0</v>
      </c>
      <c r="AC81" s="144"/>
      <c r="AD81" s="121"/>
      <c r="AE81" s="138">
        <f t="shared" ref="AE81" si="1781">+AF81+AG81</f>
        <v>0</v>
      </c>
      <c r="AF81" s="138">
        <f t="shared" si="1742"/>
        <v>0</v>
      </c>
      <c r="AG81" s="140">
        <f t="shared" si="1743"/>
        <v>0</v>
      </c>
      <c r="AH81" s="102" t="str">
        <f>IF(AJ81="","",VLOOKUP(L81,リスト!$AA$3:$AB$25,2,0))</f>
        <v/>
      </c>
      <c r="AI81" s="163">
        <f t="shared" ref="AI81" si="1782">IF(AJ81&gt;0,1,0)</f>
        <v>0</v>
      </c>
      <c r="AJ81" s="144"/>
      <c r="AK81" s="157">
        <f t="shared" si="732"/>
        <v>0</v>
      </c>
      <c r="AL81" s="121"/>
      <c r="AM81" s="163">
        <f t="shared" ref="AM81" si="1783">+AK81+AL81</f>
        <v>0</v>
      </c>
      <c r="AN81" s="113">
        <f t="shared" ref="AN81" si="1784">+AO81+AP81</f>
        <v>0</v>
      </c>
      <c r="AO81" s="116">
        <f t="shared" si="1744"/>
        <v>0</v>
      </c>
      <c r="AP81" s="174">
        <f t="shared" si="1745"/>
        <v>0</v>
      </c>
      <c r="AQ81" s="184" t="s">
        <v>216</v>
      </c>
      <c r="AR81" s="163">
        <f t="shared" ref="AR81" si="1785">IF(AS81&gt;0,1,0)</f>
        <v>0</v>
      </c>
      <c r="AS81" s="144"/>
      <c r="AT81" s="121"/>
      <c r="AU81" s="113">
        <f t="shared" ref="AU81" si="1786">+AV81+AW81</f>
        <v>0</v>
      </c>
      <c r="AV81" s="116">
        <f t="shared" si="1746"/>
        <v>0</v>
      </c>
      <c r="AW81" s="177">
        <f t="shared" si="1747"/>
        <v>0</v>
      </c>
      <c r="AX81" s="181" t="s">
        <v>216</v>
      </c>
      <c r="AY81" s="163">
        <f t="shared" ref="AY81" si="1787">IF(AZ81&gt;0,1,0)</f>
        <v>0</v>
      </c>
      <c r="AZ81" s="144"/>
      <c r="BA81" s="121"/>
      <c r="BB81" s="113">
        <f t="shared" ref="BB81" si="1788">+BC81+BD81</f>
        <v>0</v>
      </c>
      <c r="BC81" s="116">
        <f t="shared" si="1748"/>
        <v>0</v>
      </c>
      <c r="BD81" s="174">
        <f t="shared" si="1749"/>
        <v>0</v>
      </c>
      <c r="BE81" s="181" t="s">
        <v>216</v>
      </c>
      <c r="BF81" s="163">
        <f t="shared" ref="BF81" si="1789">IF(BG81&gt;0,1,0)</f>
        <v>0</v>
      </c>
      <c r="BG81" s="144"/>
      <c r="BH81" s="121"/>
      <c r="BI81" s="113">
        <f t="shared" ref="BI81" si="1790">+BJ81+BK81</f>
        <v>0</v>
      </c>
      <c r="BJ81" s="116">
        <f t="shared" si="1750"/>
        <v>0</v>
      </c>
      <c r="BK81" s="177">
        <f t="shared" si="1751"/>
        <v>0</v>
      </c>
      <c r="BL81" s="181" t="s">
        <v>216</v>
      </c>
      <c r="BM81" s="163">
        <f t="shared" ref="BM81" si="1791">IF(BN81&gt;0,1,0)</f>
        <v>0</v>
      </c>
      <c r="BN81" s="144"/>
      <c r="BO81" s="121"/>
      <c r="BP81" s="113">
        <f t="shared" ref="BP81" si="1792">+BQ81+BR81</f>
        <v>0</v>
      </c>
      <c r="BQ81" s="116">
        <f t="shared" si="1752"/>
        <v>0</v>
      </c>
      <c r="BR81" s="177">
        <f t="shared" si="1753"/>
        <v>0</v>
      </c>
      <c r="BS81" s="102">
        <f t="shared" si="733"/>
        <v>0</v>
      </c>
      <c r="BT81" s="113">
        <f t="shared" si="734"/>
        <v>0</v>
      </c>
      <c r="BU81" s="113">
        <f t="shared" si="735"/>
        <v>0</v>
      </c>
      <c r="BV81" s="116">
        <f t="shared" si="736"/>
        <v>0</v>
      </c>
      <c r="BW81" s="113">
        <f t="shared" si="737"/>
        <v>0</v>
      </c>
      <c r="BX81" s="189">
        <f t="shared" si="738"/>
        <v>0</v>
      </c>
      <c r="BY81" s="102" t="str">
        <f>IF(CA81="","",VLOOKUP(L81,リスト!$AD$3:$AE$25,2,0))</f>
        <v/>
      </c>
      <c r="BZ81" s="105">
        <f t="shared" ref="BZ81" si="1793">IF(CA81&gt;0,1,0)</f>
        <v>0</v>
      </c>
      <c r="CA81" s="144"/>
      <c r="CB81" s="113">
        <f t="shared" si="1754"/>
        <v>0</v>
      </c>
      <c r="CC81" s="121"/>
      <c r="CD81" s="163">
        <f t="shared" ref="CD81" si="1794">+CB81+CC81</f>
        <v>0</v>
      </c>
      <c r="CE81" s="113">
        <f t="shared" ref="CE81" si="1795">+CF81+CG81</f>
        <v>0</v>
      </c>
      <c r="CF81" s="116">
        <f t="shared" si="1755"/>
        <v>0</v>
      </c>
      <c r="CG81" s="177">
        <f t="shared" si="1756"/>
        <v>0</v>
      </c>
      <c r="CH81" s="181" t="s">
        <v>216</v>
      </c>
      <c r="CI81" s="105">
        <f t="shared" ref="CI81" si="1796">IF(CJ81&gt;0,1,0)</f>
        <v>0</v>
      </c>
      <c r="CJ81" s="144"/>
      <c r="CK81" s="121"/>
      <c r="CL81" s="113">
        <f t="shared" ref="CL81" si="1797">+CM81+CN81</f>
        <v>0</v>
      </c>
      <c r="CM81" s="116">
        <f t="shared" si="1757"/>
        <v>0</v>
      </c>
      <c r="CN81" s="174">
        <f t="shared" si="1758"/>
        <v>0</v>
      </c>
      <c r="CO81" s="181" t="s">
        <v>216</v>
      </c>
      <c r="CP81" s="105">
        <f t="shared" ref="CP81" si="1798">IF(CQ81&gt;0,1,0)</f>
        <v>0</v>
      </c>
      <c r="CQ81" s="144"/>
      <c r="CR81" s="121"/>
      <c r="CS81" s="113">
        <f t="shared" ref="CS81" si="1799">+CT81+CU81</f>
        <v>0</v>
      </c>
      <c r="CT81" s="116">
        <f t="shared" si="1759"/>
        <v>0</v>
      </c>
      <c r="CU81" s="174">
        <f t="shared" si="1760"/>
        <v>0</v>
      </c>
      <c r="CV81" s="181" t="s">
        <v>216</v>
      </c>
      <c r="CW81" s="105">
        <f t="shared" ref="CW81" si="1800">IF(CX81&gt;0,1,0)</f>
        <v>0</v>
      </c>
      <c r="CX81" s="144"/>
      <c r="CY81" s="121"/>
      <c r="CZ81" s="113">
        <f t="shared" ref="CZ81" si="1801">+DA81+DB81</f>
        <v>0</v>
      </c>
      <c r="DA81" s="116">
        <f t="shared" si="1761"/>
        <v>0</v>
      </c>
      <c r="DB81" s="174">
        <f t="shared" si="1762"/>
        <v>0</v>
      </c>
      <c r="DC81" s="181" t="s">
        <v>216</v>
      </c>
      <c r="DD81" s="105">
        <f t="shared" ref="DD81" si="1802">IF(DE81&gt;0,1,0)</f>
        <v>0</v>
      </c>
      <c r="DE81" s="144"/>
      <c r="DF81" s="121"/>
      <c r="DG81" s="113">
        <f t="shared" ref="DG81" si="1803">+DH81+DI81</f>
        <v>0</v>
      </c>
      <c r="DH81" s="116">
        <f t="shared" si="1763"/>
        <v>0</v>
      </c>
      <c r="DI81" s="177">
        <f t="shared" si="1764"/>
        <v>0</v>
      </c>
      <c r="DJ81" s="102">
        <f t="shared" si="739"/>
        <v>0</v>
      </c>
      <c r="DK81" s="116">
        <f t="shared" si="740"/>
        <v>0</v>
      </c>
      <c r="DL81" s="116">
        <f t="shared" si="741"/>
        <v>0</v>
      </c>
      <c r="DM81" s="116">
        <f t="shared" ref="DM81" si="1804">+DN81+DO81</f>
        <v>0</v>
      </c>
      <c r="DN81" s="116">
        <f t="shared" si="742"/>
        <v>0</v>
      </c>
      <c r="DO81" s="177">
        <f t="shared" si="743"/>
        <v>0</v>
      </c>
      <c r="DP81" s="194">
        <f t="shared" si="744"/>
        <v>0</v>
      </c>
      <c r="DQ81" s="177">
        <f t="shared" si="745"/>
        <v>0</v>
      </c>
      <c r="DR81" s="116">
        <f t="shared" ref="DR81:DR144" si="1805">SUM(W81,AD81,AM81,BU81,CD81,CK81,DL81)</f>
        <v>0</v>
      </c>
      <c r="DS81" s="116">
        <f t="shared" ref="DS81" si="1806">+DT81+DU81</f>
        <v>0</v>
      </c>
      <c r="DT81" s="113">
        <f t="shared" si="746"/>
        <v>0</v>
      </c>
      <c r="DU81" s="189">
        <f t="shared" si="747"/>
        <v>0</v>
      </c>
      <c r="DV81" s="102">
        <f t="shared" si="748"/>
        <v>0</v>
      </c>
      <c r="DW81" s="116">
        <f t="shared" si="1765"/>
        <v>0</v>
      </c>
      <c r="DX81" s="116">
        <f t="shared" si="1766"/>
        <v>0</v>
      </c>
      <c r="DY81" s="116">
        <f t="shared" ref="DY81" si="1807">ROUND(DV81*DX81,0)</f>
        <v>0</v>
      </c>
      <c r="DZ81" s="116">
        <f t="shared" ref="DZ81" si="1808">+EA81+EB81</f>
        <v>0</v>
      </c>
      <c r="EA81" s="116">
        <f t="shared" si="1767"/>
        <v>0</v>
      </c>
      <c r="EB81" s="174">
        <f t="shared" si="1768"/>
        <v>0</v>
      </c>
      <c r="EC81" s="194">
        <f t="shared" ref="EC81" si="1809">SUM(DR81,DY81)</f>
        <v>0</v>
      </c>
      <c r="ED81" s="116">
        <f t="shared" ref="ED81" si="1810">+EE81+EF81</f>
        <v>0</v>
      </c>
      <c r="EE81" s="116">
        <f t="shared" ref="EE81" si="1811">SUM(DT81,EA81)</f>
        <v>0</v>
      </c>
      <c r="EF81" s="189">
        <f t="shared" ref="EF81" si="1812">SUM(DU81,EB81)</f>
        <v>0</v>
      </c>
      <c r="EG81" s="129">
        <f t="shared" si="749"/>
        <v>0</v>
      </c>
      <c r="EH81" s="133">
        <f t="shared" si="750"/>
        <v>0</v>
      </c>
      <c r="EI81" s="148">
        <f t="shared" si="751"/>
        <v>0</v>
      </c>
      <c r="EJ81" s="153">
        <f t="shared" ref="EJ81" si="1813">INT(EI81/2)</f>
        <v>0</v>
      </c>
      <c r="EK81" s="167">
        <f t="shared" si="752"/>
        <v>0</v>
      </c>
      <c r="EL81" s="171">
        <f t="shared" si="753"/>
        <v>0</v>
      </c>
      <c r="EM81" s="167">
        <f t="shared" si="754"/>
        <v>0</v>
      </c>
      <c r="EN81" s="171">
        <f t="shared" ref="EN81" si="1814">INT(EM81/2)</f>
        <v>0</v>
      </c>
      <c r="EO81" s="148">
        <f t="shared" si="1769"/>
        <v>0</v>
      </c>
      <c r="EP81" s="153">
        <f t="shared" ref="EP81" si="1815">INT(EO81/2)</f>
        <v>0</v>
      </c>
      <c r="EQ81" s="167">
        <f t="shared" si="1770"/>
        <v>0</v>
      </c>
      <c r="ER81" s="171">
        <f t="shared" ref="ER81" si="1816">INT(EQ81/2)</f>
        <v>0</v>
      </c>
      <c r="ES81" s="148">
        <f t="shared" si="1771"/>
        <v>0</v>
      </c>
      <c r="ET81" s="153">
        <f t="shared" ref="ET81" si="1817">INT(ES81/2)</f>
        <v>0</v>
      </c>
      <c r="EU81" s="167">
        <f t="shared" si="755"/>
        <v>0</v>
      </c>
      <c r="EV81" s="171">
        <f t="shared" si="756"/>
        <v>0</v>
      </c>
      <c r="EW81" s="148">
        <f t="shared" si="1772"/>
        <v>0</v>
      </c>
      <c r="EX81" s="153">
        <f t="shared" ref="EX81" si="1818">INT(EW81/2)</f>
        <v>0</v>
      </c>
      <c r="EY81" s="167">
        <f t="shared" si="1773"/>
        <v>0</v>
      </c>
      <c r="EZ81" s="171">
        <f t="shared" ref="EZ81" si="1819">INT(EY81/2)</f>
        <v>0</v>
      </c>
      <c r="FA81" s="148">
        <f t="shared" si="1774"/>
        <v>0</v>
      </c>
      <c r="FB81" s="171">
        <f t="shared" ref="FB81" si="1820">INT(FA81/2)</f>
        <v>0</v>
      </c>
      <c r="FC81" s="148">
        <f t="shared" si="1775"/>
        <v>0</v>
      </c>
      <c r="FD81" s="171">
        <f t="shared" ref="FD81" si="1821">INT(FC81/2)</f>
        <v>0</v>
      </c>
      <c r="FE81" s="167">
        <f t="shared" ref="FE81" si="1822">SUM(EG81,EI81,EK81,EM81,EO81,EQ81,ES81,EU81,EW81,EY81,FA81,FC81)</f>
        <v>0</v>
      </c>
      <c r="FF81" s="171">
        <f t="shared" ref="FF81" si="1823">SUM(EH81,EJ81,EL81,EN81,EP81,ER81,ET81,EV81,EX81,EZ81,FB81,FD81)</f>
        <v>0</v>
      </c>
      <c r="FG81" s="148">
        <f t="shared" si="1776"/>
        <v>0</v>
      </c>
      <c r="FH81" s="199">
        <f t="shared" ref="FH81" si="1824">+FG81</f>
        <v>0</v>
      </c>
      <c r="FI81" s="95"/>
      <c r="FJ81" s="708">
        <f>+FJ80</f>
        <v>0</v>
      </c>
      <c r="FK81" s="38"/>
      <c r="FL81" s="695">
        <f t="shared" si="1266"/>
        <v>0</v>
      </c>
      <c r="FM81" s="696">
        <f t="shared" si="1267"/>
        <v>0</v>
      </c>
      <c r="FN81" s="697" t="str">
        <f t="shared" si="1268"/>
        <v>OK</v>
      </c>
      <c r="FP81" s="695">
        <f t="shared" ref="FP81:FP144" si="1825">IF(AJ81&gt;0,ROUND(O81/1000,5),0)</f>
        <v>0</v>
      </c>
      <c r="FQ81" s="696">
        <f t="shared" ref="FQ81:FQ144" si="1826">IF(AJ81&gt;0,ROUND(N81/AJ81,5),0)</f>
        <v>0</v>
      </c>
      <c r="FR81" s="697" t="str">
        <f t="shared" ref="FR81:FR144" si="1827">IF(FQ81&gt;=FP81,"OK","下限本数を下回っています")</f>
        <v>OK</v>
      </c>
    </row>
    <row r="82" spans="1:174" ht="18" customHeight="1" x14ac:dyDescent="0.2">
      <c r="A82" s="74">
        <f t="shared" ref="A82:A113" si="1828">+A81</f>
        <v>0</v>
      </c>
      <c r="B82" s="75">
        <f t="shared" ref="B82:B113" si="1829">+B81</f>
        <v>0</v>
      </c>
      <c r="C82" s="235" t="str">
        <f t="shared" ref="C82:C145" si="1830">+C81</f>
        <v>福島県</v>
      </c>
      <c r="D82" s="58">
        <f t="shared" ref="D82:D113" si="1831">+D80+1</f>
        <v>34</v>
      </c>
      <c r="E82" s="49" t="s">
        <v>244</v>
      </c>
      <c r="F82" s="486">
        <f>IF(F83=" "," ",+F83)</f>
        <v>0</v>
      </c>
      <c r="G82" s="554"/>
      <c r="H82" s="537"/>
      <c r="I82" s="544"/>
      <c r="J82" s="545"/>
      <c r="K82" s="544"/>
      <c r="L82" s="229"/>
      <c r="M82" s="532"/>
      <c r="N82" s="66"/>
      <c r="O82" s="70" t="str">
        <f>IF(L82="","",VLOOKUP(L82,リスト!$Q$3:$R$25,2,0))</f>
        <v/>
      </c>
      <c r="P82" s="202"/>
      <c r="Q82" s="230"/>
      <c r="R82" s="154" t="str">
        <f>IF(L82="","",VLOOKUP(L82,リスト!$X$3:$Y$25,2,0))</f>
        <v/>
      </c>
      <c r="S82" s="162">
        <f>IF(T82&gt;0,1,0)</f>
        <v>0</v>
      </c>
      <c r="T82" s="143"/>
      <c r="U82" s="112">
        <f t="shared" si="1739"/>
        <v>0</v>
      </c>
      <c r="V82" s="108"/>
      <c r="W82" s="115">
        <f>+U82+V82</f>
        <v>0</v>
      </c>
      <c r="X82" s="115">
        <f>+Y82+Z82</f>
        <v>0</v>
      </c>
      <c r="Y82" s="137">
        <f t="shared" si="1740"/>
        <v>0</v>
      </c>
      <c r="Z82" s="139">
        <f t="shared" si="1741"/>
        <v>0</v>
      </c>
      <c r="AA82" s="180" t="s">
        <v>216</v>
      </c>
      <c r="AB82" s="162">
        <f>IF(AC82&gt;0,1,0)</f>
        <v>0</v>
      </c>
      <c r="AC82" s="143"/>
      <c r="AD82" s="120"/>
      <c r="AE82" s="137">
        <f>+AF82+AG82</f>
        <v>0</v>
      </c>
      <c r="AF82" s="137">
        <f t="shared" si="1742"/>
        <v>0</v>
      </c>
      <c r="AG82" s="139">
        <f t="shared" si="1743"/>
        <v>0</v>
      </c>
      <c r="AH82" s="101" t="str">
        <f>IF(AJ82="","",VLOOKUP(L82,リスト!$AA$3:$AB$25,2,0))</f>
        <v/>
      </c>
      <c r="AI82" s="162">
        <f>IF(AJ82&gt;0,1,0)</f>
        <v>0</v>
      </c>
      <c r="AJ82" s="143"/>
      <c r="AK82" s="156">
        <f t="shared" si="732"/>
        <v>0</v>
      </c>
      <c r="AL82" s="120"/>
      <c r="AM82" s="162">
        <f>+AK82+AL82</f>
        <v>0</v>
      </c>
      <c r="AN82" s="112">
        <f>+AO82+AP82</f>
        <v>0</v>
      </c>
      <c r="AO82" s="115">
        <f t="shared" si="1744"/>
        <v>0</v>
      </c>
      <c r="AP82" s="173">
        <f t="shared" si="1745"/>
        <v>0</v>
      </c>
      <c r="AQ82" s="183" t="s">
        <v>216</v>
      </c>
      <c r="AR82" s="162">
        <f>IF(AS82&gt;0,1,0)</f>
        <v>0</v>
      </c>
      <c r="AS82" s="143"/>
      <c r="AT82" s="120"/>
      <c r="AU82" s="112">
        <f>+AV82+AW82</f>
        <v>0</v>
      </c>
      <c r="AV82" s="115">
        <f t="shared" si="1746"/>
        <v>0</v>
      </c>
      <c r="AW82" s="176">
        <f t="shared" si="1747"/>
        <v>0</v>
      </c>
      <c r="AX82" s="180" t="s">
        <v>216</v>
      </c>
      <c r="AY82" s="162">
        <f>IF(AZ82&gt;0,1,0)</f>
        <v>0</v>
      </c>
      <c r="AZ82" s="143"/>
      <c r="BA82" s="120"/>
      <c r="BB82" s="112">
        <f>+BC82+BD82</f>
        <v>0</v>
      </c>
      <c r="BC82" s="115">
        <f t="shared" si="1748"/>
        <v>0</v>
      </c>
      <c r="BD82" s="173">
        <f t="shared" si="1749"/>
        <v>0</v>
      </c>
      <c r="BE82" s="180" t="s">
        <v>216</v>
      </c>
      <c r="BF82" s="162">
        <f>IF(BG82&gt;0,1,0)</f>
        <v>0</v>
      </c>
      <c r="BG82" s="143"/>
      <c r="BH82" s="120"/>
      <c r="BI82" s="112">
        <f>+BJ82+BK82</f>
        <v>0</v>
      </c>
      <c r="BJ82" s="115">
        <f t="shared" si="1750"/>
        <v>0</v>
      </c>
      <c r="BK82" s="176">
        <f t="shared" si="1751"/>
        <v>0</v>
      </c>
      <c r="BL82" s="180" t="s">
        <v>216</v>
      </c>
      <c r="BM82" s="162">
        <f>IF(BN82&gt;0,1,0)</f>
        <v>0</v>
      </c>
      <c r="BN82" s="143"/>
      <c r="BO82" s="120"/>
      <c r="BP82" s="112">
        <f>+BQ82+BR82</f>
        <v>0</v>
      </c>
      <c r="BQ82" s="115">
        <f t="shared" si="1752"/>
        <v>0</v>
      </c>
      <c r="BR82" s="176">
        <f t="shared" si="1753"/>
        <v>0</v>
      </c>
      <c r="BS82" s="101">
        <f t="shared" si="733"/>
        <v>0</v>
      </c>
      <c r="BT82" s="112">
        <f t="shared" si="734"/>
        <v>0</v>
      </c>
      <c r="BU82" s="112">
        <f t="shared" si="735"/>
        <v>0</v>
      </c>
      <c r="BV82" s="115">
        <f t="shared" si="736"/>
        <v>0</v>
      </c>
      <c r="BW82" s="112">
        <f t="shared" si="737"/>
        <v>0</v>
      </c>
      <c r="BX82" s="188">
        <f t="shared" si="738"/>
        <v>0</v>
      </c>
      <c r="BY82" s="101" t="str">
        <f>IF(CA82="","",VLOOKUP(L82,リスト!$AD$3:$AE$25,2,0))</f>
        <v/>
      </c>
      <c r="BZ82" s="192">
        <f>IF(CA82&gt;0,1,0)</f>
        <v>0</v>
      </c>
      <c r="CA82" s="143"/>
      <c r="CB82" s="112">
        <f t="shared" si="1754"/>
        <v>0</v>
      </c>
      <c r="CC82" s="120"/>
      <c r="CD82" s="162">
        <f>+CB82+CC82</f>
        <v>0</v>
      </c>
      <c r="CE82" s="112">
        <f>+CF82+CG82</f>
        <v>0</v>
      </c>
      <c r="CF82" s="115">
        <f t="shared" si="1755"/>
        <v>0</v>
      </c>
      <c r="CG82" s="173">
        <f t="shared" si="1756"/>
        <v>0</v>
      </c>
      <c r="CH82" s="180" t="s">
        <v>216</v>
      </c>
      <c r="CI82" s="192">
        <f>IF(CJ82&gt;0,1,0)</f>
        <v>0</v>
      </c>
      <c r="CJ82" s="143"/>
      <c r="CK82" s="120"/>
      <c r="CL82" s="112">
        <f>+CM82+CN82</f>
        <v>0</v>
      </c>
      <c r="CM82" s="115">
        <f t="shared" si="1757"/>
        <v>0</v>
      </c>
      <c r="CN82" s="173">
        <f t="shared" si="1758"/>
        <v>0</v>
      </c>
      <c r="CO82" s="180" t="s">
        <v>216</v>
      </c>
      <c r="CP82" s="192">
        <f>IF(CQ82&gt;0,1,0)</f>
        <v>0</v>
      </c>
      <c r="CQ82" s="143"/>
      <c r="CR82" s="120"/>
      <c r="CS82" s="112">
        <f>+CT82+CU82</f>
        <v>0</v>
      </c>
      <c r="CT82" s="115">
        <f t="shared" si="1759"/>
        <v>0</v>
      </c>
      <c r="CU82" s="173">
        <f t="shared" si="1760"/>
        <v>0</v>
      </c>
      <c r="CV82" s="180" t="s">
        <v>216</v>
      </c>
      <c r="CW82" s="192">
        <f>IF(CX82&gt;0,1,0)</f>
        <v>0</v>
      </c>
      <c r="CX82" s="143"/>
      <c r="CY82" s="120"/>
      <c r="CZ82" s="112">
        <f>+DA82+DB82</f>
        <v>0</v>
      </c>
      <c r="DA82" s="115">
        <f t="shared" si="1761"/>
        <v>0</v>
      </c>
      <c r="DB82" s="173">
        <f t="shared" si="1762"/>
        <v>0</v>
      </c>
      <c r="DC82" s="180" t="s">
        <v>216</v>
      </c>
      <c r="DD82" s="192">
        <f>IF(DE82&gt;0,1,0)</f>
        <v>0</v>
      </c>
      <c r="DE82" s="143"/>
      <c r="DF82" s="120"/>
      <c r="DG82" s="112">
        <f>+DH82+DI82</f>
        <v>0</v>
      </c>
      <c r="DH82" s="115">
        <f t="shared" si="1763"/>
        <v>0</v>
      </c>
      <c r="DI82" s="176">
        <f t="shared" si="1764"/>
        <v>0</v>
      </c>
      <c r="DJ82" s="101">
        <f t="shared" si="739"/>
        <v>0</v>
      </c>
      <c r="DK82" s="115">
        <f t="shared" si="740"/>
        <v>0</v>
      </c>
      <c r="DL82" s="115">
        <f t="shared" si="741"/>
        <v>0</v>
      </c>
      <c r="DM82" s="115">
        <f>+DN82+DO82</f>
        <v>0</v>
      </c>
      <c r="DN82" s="115">
        <f t="shared" si="742"/>
        <v>0</v>
      </c>
      <c r="DO82" s="176">
        <f t="shared" si="743"/>
        <v>0</v>
      </c>
      <c r="DP82" s="193">
        <f t="shared" si="744"/>
        <v>0</v>
      </c>
      <c r="DQ82" s="176">
        <f t="shared" si="745"/>
        <v>0</v>
      </c>
      <c r="DR82" s="115">
        <f t="shared" si="1805"/>
        <v>0</v>
      </c>
      <c r="DS82" s="115">
        <f>+DT82+DU82</f>
        <v>0</v>
      </c>
      <c r="DT82" s="112">
        <f t="shared" si="746"/>
        <v>0</v>
      </c>
      <c r="DU82" s="188">
        <f t="shared" si="747"/>
        <v>0</v>
      </c>
      <c r="DV82" s="101">
        <f t="shared" si="748"/>
        <v>0</v>
      </c>
      <c r="DW82" s="115">
        <f t="shared" si="1765"/>
        <v>0</v>
      </c>
      <c r="DX82" s="115">
        <f t="shared" si="1766"/>
        <v>0</v>
      </c>
      <c r="DY82" s="115">
        <f>ROUND(DV82*DX82,0)</f>
        <v>0</v>
      </c>
      <c r="DZ82" s="115">
        <f>+EA82+EB82</f>
        <v>0</v>
      </c>
      <c r="EA82" s="115">
        <f t="shared" si="1767"/>
        <v>0</v>
      </c>
      <c r="EB82" s="173">
        <f t="shared" si="1768"/>
        <v>0</v>
      </c>
      <c r="EC82" s="193">
        <f>SUM(DR82,DY82)</f>
        <v>0</v>
      </c>
      <c r="ED82" s="115">
        <f>+EE82+EF82</f>
        <v>0</v>
      </c>
      <c r="EE82" s="115">
        <f>SUM(DT82,EA82)</f>
        <v>0</v>
      </c>
      <c r="EF82" s="188">
        <f>SUM(DU82,EB82)</f>
        <v>0</v>
      </c>
      <c r="EG82" s="128">
        <f t="shared" si="749"/>
        <v>0</v>
      </c>
      <c r="EH82" s="132">
        <f t="shared" si="750"/>
        <v>0</v>
      </c>
      <c r="EI82" s="147">
        <f t="shared" si="751"/>
        <v>0</v>
      </c>
      <c r="EJ82" s="152">
        <f>INT(EI82/2)</f>
        <v>0</v>
      </c>
      <c r="EK82" s="166">
        <f t="shared" si="752"/>
        <v>0</v>
      </c>
      <c r="EL82" s="170">
        <f t="shared" si="753"/>
        <v>0</v>
      </c>
      <c r="EM82" s="166">
        <f t="shared" si="754"/>
        <v>0</v>
      </c>
      <c r="EN82" s="170">
        <f>INT(EM82/2)</f>
        <v>0</v>
      </c>
      <c r="EO82" s="147">
        <f t="shared" si="1769"/>
        <v>0</v>
      </c>
      <c r="EP82" s="170">
        <f>INT(EO82/2)</f>
        <v>0</v>
      </c>
      <c r="EQ82" s="166">
        <f t="shared" si="1770"/>
        <v>0</v>
      </c>
      <c r="ER82" s="170">
        <f>INT(EQ82/2)</f>
        <v>0</v>
      </c>
      <c r="ES82" s="147">
        <f t="shared" si="1771"/>
        <v>0</v>
      </c>
      <c r="ET82" s="152">
        <f>INT(ES82/2)</f>
        <v>0</v>
      </c>
      <c r="EU82" s="166">
        <f t="shared" si="755"/>
        <v>0</v>
      </c>
      <c r="EV82" s="170">
        <f t="shared" si="756"/>
        <v>0</v>
      </c>
      <c r="EW82" s="147">
        <f t="shared" si="1772"/>
        <v>0</v>
      </c>
      <c r="EX82" s="152">
        <f>INT(EW82/2)</f>
        <v>0</v>
      </c>
      <c r="EY82" s="166">
        <f t="shared" si="1773"/>
        <v>0</v>
      </c>
      <c r="EZ82" s="170">
        <f>INT(EY82/2)</f>
        <v>0</v>
      </c>
      <c r="FA82" s="147">
        <f t="shared" si="1774"/>
        <v>0</v>
      </c>
      <c r="FB82" s="170">
        <f>INT(FA82/2)</f>
        <v>0</v>
      </c>
      <c r="FC82" s="147">
        <f t="shared" si="1775"/>
        <v>0</v>
      </c>
      <c r="FD82" s="170">
        <f>INT(FC82/2)</f>
        <v>0</v>
      </c>
      <c r="FE82" s="166">
        <f>SUM(EG82,EI82,EK82,EM82,EO82,EQ82,ES82,EU82,EW82,EY82,FA82,FC82)</f>
        <v>0</v>
      </c>
      <c r="FF82" s="170">
        <f>SUM(EH82,EJ82,EL82,EN82,EP82,ER82,ET82,EV82,EX82,EZ82,FB82,FD82)</f>
        <v>0</v>
      </c>
      <c r="FG82" s="147">
        <f t="shared" si="1776"/>
        <v>0</v>
      </c>
      <c r="FH82" s="198">
        <f>+FG82</f>
        <v>0</v>
      </c>
      <c r="FI82" s="201"/>
      <c r="FJ82" s="708">
        <f>+FJ80</f>
        <v>0</v>
      </c>
      <c r="FK82" s="38"/>
      <c r="FL82" s="698">
        <f t="shared" si="1266"/>
        <v>0</v>
      </c>
      <c r="FM82" s="699">
        <f t="shared" si="1267"/>
        <v>0</v>
      </c>
      <c r="FN82" s="700" t="str">
        <f t="shared" si="1268"/>
        <v>OK</v>
      </c>
      <c r="FP82" s="698">
        <f t="shared" si="1825"/>
        <v>0</v>
      </c>
      <c r="FQ82" s="699">
        <f t="shared" si="1826"/>
        <v>0</v>
      </c>
      <c r="FR82" s="700" t="str">
        <f t="shared" si="1827"/>
        <v>OK</v>
      </c>
    </row>
    <row r="83" spans="1:174" ht="18" customHeight="1" x14ac:dyDescent="0.2">
      <c r="A83" s="76">
        <f t="shared" si="1828"/>
        <v>0</v>
      </c>
      <c r="B83" s="77">
        <f t="shared" si="1829"/>
        <v>0</v>
      </c>
      <c r="C83" s="236" t="str">
        <f t="shared" si="1830"/>
        <v>福島県</v>
      </c>
      <c r="D83" s="47">
        <f t="shared" si="1831"/>
        <v>34</v>
      </c>
      <c r="E83" s="56" t="s">
        <v>245</v>
      </c>
      <c r="F83" s="487"/>
      <c r="G83" s="555">
        <f>+G82</f>
        <v>0</v>
      </c>
      <c r="H83" s="536"/>
      <c r="I83" s="542"/>
      <c r="J83" s="543"/>
      <c r="K83" s="542"/>
      <c r="L83" s="64"/>
      <c r="M83" s="531"/>
      <c r="N83" s="67"/>
      <c r="O83" s="71" t="str">
        <f>IF(L83="","",VLOOKUP(L83,リスト!$Q$3:$R$25,2,0))</f>
        <v/>
      </c>
      <c r="P83" s="95"/>
      <c r="Q83" s="124"/>
      <c r="R83" s="102" t="str">
        <f>IF(L83="","",VLOOKUP(L83,リスト!$X$3:$Y$25,2,0))</f>
        <v/>
      </c>
      <c r="S83" s="163">
        <f t="shared" ref="S83" si="1832">IF(T83&gt;0,1,0)</f>
        <v>0</v>
      </c>
      <c r="T83" s="144"/>
      <c r="U83" s="113">
        <f t="shared" si="1739"/>
        <v>0</v>
      </c>
      <c r="V83" s="109"/>
      <c r="W83" s="116">
        <f t="shared" ref="W83" si="1833">+U83+V83</f>
        <v>0</v>
      </c>
      <c r="X83" s="116">
        <f t="shared" ref="X83" si="1834">+Y83+Z83</f>
        <v>0</v>
      </c>
      <c r="Y83" s="138">
        <f t="shared" si="1740"/>
        <v>0</v>
      </c>
      <c r="Z83" s="140">
        <f t="shared" si="1741"/>
        <v>0</v>
      </c>
      <c r="AA83" s="181" t="s">
        <v>216</v>
      </c>
      <c r="AB83" s="163">
        <f t="shared" ref="AB83" si="1835">IF(AC83&gt;0,1,0)</f>
        <v>0</v>
      </c>
      <c r="AC83" s="144"/>
      <c r="AD83" s="121"/>
      <c r="AE83" s="138">
        <f t="shared" ref="AE83" si="1836">+AF83+AG83</f>
        <v>0</v>
      </c>
      <c r="AF83" s="138">
        <f t="shared" si="1742"/>
        <v>0</v>
      </c>
      <c r="AG83" s="140">
        <f t="shared" si="1743"/>
        <v>0</v>
      </c>
      <c r="AH83" s="102" t="str">
        <f>IF(AJ83="","",VLOOKUP(L83,リスト!$AA$3:$AB$25,2,0))</f>
        <v/>
      </c>
      <c r="AI83" s="163">
        <f t="shared" ref="AI83" si="1837">IF(AJ83&gt;0,1,0)</f>
        <v>0</v>
      </c>
      <c r="AJ83" s="144"/>
      <c r="AK83" s="157">
        <f t="shared" si="732"/>
        <v>0</v>
      </c>
      <c r="AL83" s="121"/>
      <c r="AM83" s="163">
        <f t="shared" ref="AM83" si="1838">+AK83+AL83</f>
        <v>0</v>
      </c>
      <c r="AN83" s="113">
        <f t="shared" ref="AN83" si="1839">+AO83+AP83</f>
        <v>0</v>
      </c>
      <c r="AO83" s="116">
        <f t="shared" si="1744"/>
        <v>0</v>
      </c>
      <c r="AP83" s="174">
        <f t="shared" si="1745"/>
        <v>0</v>
      </c>
      <c r="AQ83" s="184" t="s">
        <v>216</v>
      </c>
      <c r="AR83" s="163">
        <f t="shared" ref="AR83" si="1840">IF(AS83&gt;0,1,0)</f>
        <v>0</v>
      </c>
      <c r="AS83" s="144"/>
      <c r="AT83" s="121"/>
      <c r="AU83" s="113">
        <f t="shared" ref="AU83" si="1841">+AV83+AW83</f>
        <v>0</v>
      </c>
      <c r="AV83" s="116">
        <f t="shared" si="1746"/>
        <v>0</v>
      </c>
      <c r="AW83" s="177">
        <f t="shared" si="1747"/>
        <v>0</v>
      </c>
      <c r="AX83" s="181" t="s">
        <v>216</v>
      </c>
      <c r="AY83" s="163">
        <f t="shared" ref="AY83" si="1842">IF(AZ83&gt;0,1,0)</f>
        <v>0</v>
      </c>
      <c r="AZ83" s="144"/>
      <c r="BA83" s="121"/>
      <c r="BB83" s="113">
        <f t="shared" ref="BB83" si="1843">+BC83+BD83</f>
        <v>0</v>
      </c>
      <c r="BC83" s="116">
        <f t="shared" si="1748"/>
        <v>0</v>
      </c>
      <c r="BD83" s="174">
        <f t="shared" si="1749"/>
        <v>0</v>
      </c>
      <c r="BE83" s="181" t="s">
        <v>216</v>
      </c>
      <c r="BF83" s="163">
        <f t="shared" ref="BF83" si="1844">IF(BG83&gt;0,1,0)</f>
        <v>0</v>
      </c>
      <c r="BG83" s="144"/>
      <c r="BH83" s="121"/>
      <c r="BI83" s="113">
        <f t="shared" ref="BI83" si="1845">+BJ83+BK83</f>
        <v>0</v>
      </c>
      <c r="BJ83" s="116">
        <f t="shared" si="1750"/>
        <v>0</v>
      </c>
      <c r="BK83" s="177">
        <f t="shared" si="1751"/>
        <v>0</v>
      </c>
      <c r="BL83" s="181" t="s">
        <v>216</v>
      </c>
      <c r="BM83" s="163">
        <f t="shared" ref="BM83" si="1846">IF(BN83&gt;0,1,0)</f>
        <v>0</v>
      </c>
      <c r="BN83" s="144"/>
      <c r="BO83" s="121"/>
      <c r="BP83" s="113">
        <f t="shared" ref="BP83" si="1847">+BQ83+BR83</f>
        <v>0</v>
      </c>
      <c r="BQ83" s="116">
        <f t="shared" si="1752"/>
        <v>0</v>
      </c>
      <c r="BR83" s="177">
        <f t="shared" si="1753"/>
        <v>0</v>
      </c>
      <c r="BS83" s="102">
        <f t="shared" si="733"/>
        <v>0</v>
      </c>
      <c r="BT83" s="113">
        <f t="shared" si="734"/>
        <v>0</v>
      </c>
      <c r="BU83" s="113">
        <f t="shared" si="735"/>
        <v>0</v>
      </c>
      <c r="BV83" s="116">
        <f t="shared" si="736"/>
        <v>0</v>
      </c>
      <c r="BW83" s="113">
        <f t="shared" si="737"/>
        <v>0</v>
      </c>
      <c r="BX83" s="189">
        <f t="shared" si="738"/>
        <v>0</v>
      </c>
      <c r="BY83" s="102" t="str">
        <f>IF(CA83="","",VLOOKUP(L83,リスト!$AD$3:$AE$25,2,0))</f>
        <v/>
      </c>
      <c r="BZ83" s="105">
        <f t="shared" ref="BZ83" si="1848">IF(CA83&gt;0,1,0)</f>
        <v>0</v>
      </c>
      <c r="CA83" s="144"/>
      <c r="CB83" s="113">
        <f t="shared" si="1754"/>
        <v>0</v>
      </c>
      <c r="CC83" s="121"/>
      <c r="CD83" s="163">
        <f t="shared" ref="CD83" si="1849">+CB83+CC83</f>
        <v>0</v>
      </c>
      <c r="CE83" s="113">
        <f t="shared" ref="CE83" si="1850">+CF83+CG83</f>
        <v>0</v>
      </c>
      <c r="CF83" s="116">
        <f t="shared" si="1755"/>
        <v>0</v>
      </c>
      <c r="CG83" s="177">
        <f t="shared" si="1756"/>
        <v>0</v>
      </c>
      <c r="CH83" s="181" t="s">
        <v>216</v>
      </c>
      <c r="CI83" s="105">
        <f t="shared" ref="CI83" si="1851">IF(CJ83&gt;0,1,0)</f>
        <v>0</v>
      </c>
      <c r="CJ83" s="144"/>
      <c r="CK83" s="121"/>
      <c r="CL83" s="113">
        <f t="shared" ref="CL83" si="1852">+CM83+CN83</f>
        <v>0</v>
      </c>
      <c r="CM83" s="116">
        <f t="shared" si="1757"/>
        <v>0</v>
      </c>
      <c r="CN83" s="174">
        <f t="shared" si="1758"/>
        <v>0</v>
      </c>
      <c r="CO83" s="181" t="s">
        <v>216</v>
      </c>
      <c r="CP83" s="105">
        <f t="shared" ref="CP83" si="1853">IF(CQ83&gt;0,1,0)</f>
        <v>0</v>
      </c>
      <c r="CQ83" s="144"/>
      <c r="CR83" s="121"/>
      <c r="CS83" s="113">
        <f t="shared" ref="CS83" si="1854">+CT83+CU83</f>
        <v>0</v>
      </c>
      <c r="CT83" s="116">
        <f t="shared" si="1759"/>
        <v>0</v>
      </c>
      <c r="CU83" s="174">
        <f t="shared" si="1760"/>
        <v>0</v>
      </c>
      <c r="CV83" s="181" t="s">
        <v>216</v>
      </c>
      <c r="CW83" s="105">
        <f t="shared" ref="CW83" si="1855">IF(CX83&gt;0,1,0)</f>
        <v>0</v>
      </c>
      <c r="CX83" s="144"/>
      <c r="CY83" s="121"/>
      <c r="CZ83" s="113">
        <f t="shared" ref="CZ83" si="1856">+DA83+DB83</f>
        <v>0</v>
      </c>
      <c r="DA83" s="116">
        <f t="shared" si="1761"/>
        <v>0</v>
      </c>
      <c r="DB83" s="174">
        <f t="shared" si="1762"/>
        <v>0</v>
      </c>
      <c r="DC83" s="181" t="s">
        <v>216</v>
      </c>
      <c r="DD83" s="105">
        <f t="shared" ref="DD83" si="1857">IF(DE83&gt;0,1,0)</f>
        <v>0</v>
      </c>
      <c r="DE83" s="144"/>
      <c r="DF83" s="121"/>
      <c r="DG83" s="113">
        <f t="shared" ref="DG83" si="1858">+DH83+DI83</f>
        <v>0</v>
      </c>
      <c r="DH83" s="116">
        <f t="shared" si="1763"/>
        <v>0</v>
      </c>
      <c r="DI83" s="177">
        <f t="shared" si="1764"/>
        <v>0</v>
      </c>
      <c r="DJ83" s="102">
        <f t="shared" si="739"/>
        <v>0</v>
      </c>
      <c r="DK83" s="116">
        <f t="shared" si="740"/>
        <v>0</v>
      </c>
      <c r="DL83" s="116">
        <f t="shared" si="741"/>
        <v>0</v>
      </c>
      <c r="DM83" s="116">
        <f t="shared" ref="DM83" si="1859">+DN83+DO83</f>
        <v>0</v>
      </c>
      <c r="DN83" s="116">
        <f t="shared" si="742"/>
        <v>0</v>
      </c>
      <c r="DO83" s="177">
        <f t="shared" si="743"/>
        <v>0</v>
      </c>
      <c r="DP83" s="194">
        <f t="shared" si="744"/>
        <v>0</v>
      </c>
      <c r="DQ83" s="177">
        <f t="shared" si="745"/>
        <v>0</v>
      </c>
      <c r="DR83" s="116">
        <f t="shared" si="1805"/>
        <v>0</v>
      </c>
      <c r="DS83" s="116">
        <f t="shared" ref="DS83" si="1860">+DT83+DU83</f>
        <v>0</v>
      </c>
      <c r="DT83" s="113">
        <f t="shared" si="746"/>
        <v>0</v>
      </c>
      <c r="DU83" s="189">
        <f t="shared" si="747"/>
        <v>0</v>
      </c>
      <c r="DV83" s="102">
        <f t="shared" si="748"/>
        <v>0</v>
      </c>
      <c r="DW83" s="116">
        <f t="shared" si="1765"/>
        <v>0</v>
      </c>
      <c r="DX83" s="116">
        <f t="shared" si="1766"/>
        <v>0</v>
      </c>
      <c r="DY83" s="116">
        <f t="shared" ref="DY83" si="1861">ROUND(DV83*DX83,0)</f>
        <v>0</v>
      </c>
      <c r="DZ83" s="116">
        <f t="shared" ref="DZ83" si="1862">+EA83+EB83</f>
        <v>0</v>
      </c>
      <c r="EA83" s="116">
        <f t="shared" si="1767"/>
        <v>0</v>
      </c>
      <c r="EB83" s="174">
        <f t="shared" si="1768"/>
        <v>0</v>
      </c>
      <c r="EC83" s="194">
        <f t="shared" ref="EC83" si="1863">SUM(DR83,DY83)</f>
        <v>0</v>
      </c>
      <c r="ED83" s="116">
        <f t="shared" ref="ED83" si="1864">+EE83+EF83</f>
        <v>0</v>
      </c>
      <c r="EE83" s="116">
        <f t="shared" ref="EE83" si="1865">SUM(DT83,EA83)</f>
        <v>0</v>
      </c>
      <c r="EF83" s="189">
        <f t="shared" ref="EF83" si="1866">SUM(DU83,EB83)</f>
        <v>0</v>
      </c>
      <c r="EG83" s="129">
        <f t="shared" si="749"/>
        <v>0</v>
      </c>
      <c r="EH83" s="133">
        <f t="shared" si="750"/>
        <v>0</v>
      </c>
      <c r="EI83" s="148">
        <f t="shared" si="751"/>
        <v>0</v>
      </c>
      <c r="EJ83" s="153">
        <f t="shared" ref="EJ83" si="1867">INT(EI83/2)</f>
        <v>0</v>
      </c>
      <c r="EK83" s="167">
        <f t="shared" si="752"/>
        <v>0</v>
      </c>
      <c r="EL83" s="171">
        <f t="shared" si="753"/>
        <v>0</v>
      </c>
      <c r="EM83" s="167">
        <f t="shared" si="754"/>
        <v>0</v>
      </c>
      <c r="EN83" s="171">
        <f t="shared" ref="EN83" si="1868">INT(EM83/2)</f>
        <v>0</v>
      </c>
      <c r="EO83" s="148">
        <f t="shared" si="1769"/>
        <v>0</v>
      </c>
      <c r="EP83" s="153">
        <f t="shared" ref="EP83" si="1869">INT(EO83/2)</f>
        <v>0</v>
      </c>
      <c r="EQ83" s="167">
        <f t="shared" si="1770"/>
        <v>0</v>
      </c>
      <c r="ER83" s="171">
        <f t="shared" ref="ER83" si="1870">INT(EQ83/2)</f>
        <v>0</v>
      </c>
      <c r="ES83" s="148">
        <f t="shared" si="1771"/>
        <v>0</v>
      </c>
      <c r="ET83" s="153">
        <f t="shared" ref="ET83" si="1871">INT(ES83/2)</f>
        <v>0</v>
      </c>
      <c r="EU83" s="167">
        <f t="shared" si="755"/>
        <v>0</v>
      </c>
      <c r="EV83" s="171">
        <f t="shared" si="756"/>
        <v>0</v>
      </c>
      <c r="EW83" s="148">
        <f t="shared" si="1772"/>
        <v>0</v>
      </c>
      <c r="EX83" s="153">
        <f t="shared" ref="EX83" si="1872">INT(EW83/2)</f>
        <v>0</v>
      </c>
      <c r="EY83" s="167">
        <f t="shared" si="1773"/>
        <v>0</v>
      </c>
      <c r="EZ83" s="171">
        <f t="shared" ref="EZ83" si="1873">INT(EY83/2)</f>
        <v>0</v>
      </c>
      <c r="FA83" s="148">
        <f t="shared" si="1774"/>
        <v>0</v>
      </c>
      <c r="FB83" s="171">
        <f t="shared" ref="FB83" si="1874">INT(FA83/2)</f>
        <v>0</v>
      </c>
      <c r="FC83" s="148">
        <f t="shared" si="1775"/>
        <v>0</v>
      </c>
      <c r="FD83" s="171">
        <f t="shared" ref="FD83" si="1875">INT(FC83/2)</f>
        <v>0</v>
      </c>
      <c r="FE83" s="167">
        <f t="shared" ref="FE83" si="1876">SUM(EG83,EI83,EK83,EM83,EO83,EQ83,ES83,EU83,EW83,EY83,FA83,FC83)</f>
        <v>0</v>
      </c>
      <c r="FF83" s="171">
        <f t="shared" ref="FF83" si="1877">SUM(EH83,EJ83,EL83,EN83,EP83,ER83,ET83,EV83,EX83,EZ83,FB83,FD83)</f>
        <v>0</v>
      </c>
      <c r="FG83" s="148">
        <f t="shared" si="1776"/>
        <v>0</v>
      </c>
      <c r="FH83" s="199">
        <f t="shared" ref="FH83" si="1878">+FG83</f>
        <v>0</v>
      </c>
      <c r="FI83" s="95"/>
      <c r="FJ83" s="708">
        <f>+FJ82</f>
        <v>0</v>
      </c>
      <c r="FK83" s="38"/>
      <c r="FL83" s="692">
        <f t="shared" si="1266"/>
        <v>0</v>
      </c>
      <c r="FM83" s="693">
        <f t="shared" si="1267"/>
        <v>0</v>
      </c>
      <c r="FN83" s="694" t="str">
        <f t="shared" si="1268"/>
        <v>OK</v>
      </c>
      <c r="FP83" s="692">
        <f t="shared" si="1825"/>
        <v>0</v>
      </c>
      <c r="FQ83" s="693">
        <f t="shared" si="1826"/>
        <v>0</v>
      </c>
      <c r="FR83" s="694" t="str">
        <f t="shared" si="1827"/>
        <v>OK</v>
      </c>
    </row>
    <row r="84" spans="1:174" ht="18" customHeight="1" x14ac:dyDescent="0.2">
      <c r="A84" s="74">
        <f t="shared" si="1828"/>
        <v>0</v>
      </c>
      <c r="B84" s="75">
        <f t="shared" si="1829"/>
        <v>0</v>
      </c>
      <c r="C84" s="235" t="str">
        <f t="shared" si="1830"/>
        <v>福島県</v>
      </c>
      <c r="D84" s="58">
        <f t="shared" si="1831"/>
        <v>35</v>
      </c>
      <c r="E84" s="49" t="s">
        <v>244</v>
      </c>
      <c r="F84" s="486">
        <f>IF(F85=" "," ",+F85)</f>
        <v>0</v>
      </c>
      <c r="G84" s="554"/>
      <c r="H84" s="537"/>
      <c r="I84" s="544"/>
      <c r="J84" s="545"/>
      <c r="K84" s="544"/>
      <c r="L84" s="229"/>
      <c r="M84" s="532"/>
      <c r="N84" s="66"/>
      <c r="O84" s="70" t="str">
        <f>IF(L84="","",VLOOKUP(L84,リスト!$Q$3:$R$25,2,0))</f>
        <v/>
      </c>
      <c r="P84" s="202"/>
      <c r="Q84" s="125"/>
      <c r="R84" s="154" t="str">
        <f>IF(L84="","",VLOOKUP(L84,リスト!$X$3:$Y$25,2,0))</f>
        <v/>
      </c>
      <c r="S84" s="162">
        <f>IF(T84&gt;0,1,0)</f>
        <v>0</v>
      </c>
      <c r="T84" s="143"/>
      <c r="U84" s="112">
        <f t="shared" si="1739"/>
        <v>0</v>
      </c>
      <c r="V84" s="108"/>
      <c r="W84" s="115">
        <f>+U84+V84</f>
        <v>0</v>
      </c>
      <c r="X84" s="115">
        <f>+Y84+Z84</f>
        <v>0</v>
      </c>
      <c r="Y84" s="137">
        <f t="shared" si="1740"/>
        <v>0</v>
      </c>
      <c r="Z84" s="139">
        <f t="shared" si="1741"/>
        <v>0</v>
      </c>
      <c r="AA84" s="180" t="s">
        <v>216</v>
      </c>
      <c r="AB84" s="162">
        <f>IF(AC84&gt;0,1,0)</f>
        <v>0</v>
      </c>
      <c r="AC84" s="143"/>
      <c r="AD84" s="120"/>
      <c r="AE84" s="137">
        <f>+AF84+AG84</f>
        <v>0</v>
      </c>
      <c r="AF84" s="137">
        <f t="shared" si="1742"/>
        <v>0</v>
      </c>
      <c r="AG84" s="139">
        <f t="shared" si="1743"/>
        <v>0</v>
      </c>
      <c r="AH84" s="101" t="str">
        <f>IF(AJ84="","",VLOOKUP(L84,リスト!$AA$3:$AB$25,2,0))</f>
        <v/>
      </c>
      <c r="AI84" s="162">
        <f>IF(AJ84&gt;0,1,0)</f>
        <v>0</v>
      </c>
      <c r="AJ84" s="143"/>
      <c r="AK84" s="156">
        <f t="shared" si="732"/>
        <v>0</v>
      </c>
      <c r="AL84" s="120"/>
      <c r="AM84" s="162">
        <f>+AK84+AL84</f>
        <v>0</v>
      </c>
      <c r="AN84" s="112">
        <f>+AO84+AP84</f>
        <v>0</v>
      </c>
      <c r="AO84" s="115">
        <f t="shared" si="1744"/>
        <v>0</v>
      </c>
      <c r="AP84" s="173">
        <f t="shared" si="1745"/>
        <v>0</v>
      </c>
      <c r="AQ84" s="183" t="s">
        <v>216</v>
      </c>
      <c r="AR84" s="162">
        <f>IF(AS84&gt;0,1,0)</f>
        <v>0</v>
      </c>
      <c r="AS84" s="143"/>
      <c r="AT84" s="120"/>
      <c r="AU84" s="112">
        <f>+AV84+AW84</f>
        <v>0</v>
      </c>
      <c r="AV84" s="115">
        <f t="shared" si="1746"/>
        <v>0</v>
      </c>
      <c r="AW84" s="176">
        <f t="shared" si="1747"/>
        <v>0</v>
      </c>
      <c r="AX84" s="180" t="s">
        <v>216</v>
      </c>
      <c r="AY84" s="162">
        <f>IF(AZ84&gt;0,1,0)</f>
        <v>0</v>
      </c>
      <c r="AZ84" s="143"/>
      <c r="BA84" s="120"/>
      <c r="BB84" s="112">
        <f>+BC84+BD84</f>
        <v>0</v>
      </c>
      <c r="BC84" s="115">
        <f t="shared" si="1748"/>
        <v>0</v>
      </c>
      <c r="BD84" s="173">
        <f t="shared" si="1749"/>
        <v>0</v>
      </c>
      <c r="BE84" s="180" t="s">
        <v>216</v>
      </c>
      <c r="BF84" s="162">
        <f>IF(BG84&gt;0,1,0)</f>
        <v>0</v>
      </c>
      <c r="BG84" s="143"/>
      <c r="BH84" s="120"/>
      <c r="BI84" s="112">
        <f>+BJ84+BK84</f>
        <v>0</v>
      </c>
      <c r="BJ84" s="115">
        <f t="shared" si="1750"/>
        <v>0</v>
      </c>
      <c r="BK84" s="176">
        <f t="shared" si="1751"/>
        <v>0</v>
      </c>
      <c r="BL84" s="180" t="s">
        <v>216</v>
      </c>
      <c r="BM84" s="162">
        <f>IF(BN84&gt;0,1,0)</f>
        <v>0</v>
      </c>
      <c r="BN84" s="143"/>
      <c r="BO84" s="120"/>
      <c r="BP84" s="112">
        <f>+BQ84+BR84</f>
        <v>0</v>
      </c>
      <c r="BQ84" s="115">
        <f t="shared" si="1752"/>
        <v>0</v>
      </c>
      <c r="BR84" s="176">
        <f t="shared" si="1753"/>
        <v>0</v>
      </c>
      <c r="BS84" s="101">
        <f t="shared" si="733"/>
        <v>0</v>
      </c>
      <c r="BT84" s="112">
        <f t="shared" si="734"/>
        <v>0</v>
      </c>
      <c r="BU84" s="112">
        <f t="shared" si="735"/>
        <v>0</v>
      </c>
      <c r="BV84" s="115">
        <f t="shared" si="736"/>
        <v>0</v>
      </c>
      <c r="BW84" s="112">
        <f t="shared" si="737"/>
        <v>0</v>
      </c>
      <c r="BX84" s="188">
        <f t="shared" si="738"/>
        <v>0</v>
      </c>
      <c r="BY84" s="101" t="str">
        <f>IF(CA84="","",VLOOKUP(L84,リスト!$AD$3:$AE$25,2,0))</f>
        <v/>
      </c>
      <c r="BZ84" s="192">
        <f>IF(CA84&gt;0,1,0)</f>
        <v>0</v>
      </c>
      <c r="CA84" s="143"/>
      <c r="CB84" s="112">
        <f t="shared" si="1754"/>
        <v>0</v>
      </c>
      <c r="CC84" s="120"/>
      <c r="CD84" s="162">
        <f>+CB84+CC84</f>
        <v>0</v>
      </c>
      <c r="CE84" s="112">
        <f>+CF84+CG84</f>
        <v>0</v>
      </c>
      <c r="CF84" s="115">
        <f t="shared" si="1755"/>
        <v>0</v>
      </c>
      <c r="CG84" s="173">
        <f t="shared" si="1756"/>
        <v>0</v>
      </c>
      <c r="CH84" s="180" t="s">
        <v>216</v>
      </c>
      <c r="CI84" s="192">
        <f>IF(CJ84&gt;0,1,0)</f>
        <v>0</v>
      </c>
      <c r="CJ84" s="143"/>
      <c r="CK84" s="120"/>
      <c r="CL84" s="112">
        <f>+CM84+CN84</f>
        <v>0</v>
      </c>
      <c r="CM84" s="115">
        <f t="shared" si="1757"/>
        <v>0</v>
      </c>
      <c r="CN84" s="173">
        <f t="shared" si="1758"/>
        <v>0</v>
      </c>
      <c r="CO84" s="180" t="s">
        <v>216</v>
      </c>
      <c r="CP84" s="192">
        <f>IF(CQ84&gt;0,1,0)</f>
        <v>0</v>
      </c>
      <c r="CQ84" s="143"/>
      <c r="CR84" s="120"/>
      <c r="CS84" s="112">
        <f>+CT84+CU84</f>
        <v>0</v>
      </c>
      <c r="CT84" s="115">
        <f t="shared" si="1759"/>
        <v>0</v>
      </c>
      <c r="CU84" s="173">
        <f t="shared" si="1760"/>
        <v>0</v>
      </c>
      <c r="CV84" s="180" t="s">
        <v>216</v>
      </c>
      <c r="CW84" s="192">
        <f>IF(CX84&gt;0,1,0)</f>
        <v>0</v>
      </c>
      <c r="CX84" s="143"/>
      <c r="CY84" s="120"/>
      <c r="CZ84" s="112">
        <f>+DA84+DB84</f>
        <v>0</v>
      </c>
      <c r="DA84" s="115">
        <f t="shared" si="1761"/>
        <v>0</v>
      </c>
      <c r="DB84" s="173">
        <f t="shared" si="1762"/>
        <v>0</v>
      </c>
      <c r="DC84" s="180" t="s">
        <v>216</v>
      </c>
      <c r="DD84" s="192">
        <f>IF(DE84&gt;0,1,0)</f>
        <v>0</v>
      </c>
      <c r="DE84" s="143"/>
      <c r="DF84" s="120"/>
      <c r="DG84" s="112">
        <f>+DH84+DI84</f>
        <v>0</v>
      </c>
      <c r="DH84" s="115">
        <f t="shared" si="1763"/>
        <v>0</v>
      </c>
      <c r="DI84" s="176">
        <f t="shared" si="1764"/>
        <v>0</v>
      </c>
      <c r="DJ84" s="101">
        <f t="shared" si="739"/>
        <v>0</v>
      </c>
      <c r="DK84" s="115">
        <f t="shared" si="740"/>
        <v>0</v>
      </c>
      <c r="DL84" s="115">
        <f t="shared" si="741"/>
        <v>0</v>
      </c>
      <c r="DM84" s="115">
        <f>+DN84+DO84</f>
        <v>0</v>
      </c>
      <c r="DN84" s="115">
        <f t="shared" si="742"/>
        <v>0</v>
      </c>
      <c r="DO84" s="176">
        <f t="shared" si="743"/>
        <v>0</v>
      </c>
      <c r="DP84" s="193">
        <f t="shared" si="744"/>
        <v>0</v>
      </c>
      <c r="DQ84" s="176">
        <f t="shared" si="745"/>
        <v>0</v>
      </c>
      <c r="DR84" s="115">
        <f t="shared" si="1805"/>
        <v>0</v>
      </c>
      <c r="DS84" s="115">
        <f>+DT84+DU84</f>
        <v>0</v>
      </c>
      <c r="DT84" s="112">
        <f t="shared" si="746"/>
        <v>0</v>
      </c>
      <c r="DU84" s="188">
        <f t="shared" si="747"/>
        <v>0</v>
      </c>
      <c r="DV84" s="101">
        <f t="shared" si="748"/>
        <v>0</v>
      </c>
      <c r="DW84" s="115">
        <f t="shared" si="1765"/>
        <v>0</v>
      </c>
      <c r="DX84" s="115">
        <f t="shared" si="1766"/>
        <v>0</v>
      </c>
      <c r="DY84" s="115">
        <f>ROUND(DV84*DX84,0)</f>
        <v>0</v>
      </c>
      <c r="DZ84" s="115">
        <f>+EA84+EB84</f>
        <v>0</v>
      </c>
      <c r="EA84" s="115">
        <f t="shared" si="1767"/>
        <v>0</v>
      </c>
      <c r="EB84" s="173">
        <f t="shared" si="1768"/>
        <v>0</v>
      </c>
      <c r="EC84" s="193">
        <f>SUM(DR84,DY84)</f>
        <v>0</v>
      </c>
      <c r="ED84" s="115">
        <f>+EE84+EF84</f>
        <v>0</v>
      </c>
      <c r="EE84" s="115">
        <f>SUM(DT84,EA84)</f>
        <v>0</v>
      </c>
      <c r="EF84" s="188">
        <f>SUM(DU84,EB84)</f>
        <v>0</v>
      </c>
      <c r="EG84" s="128">
        <f t="shared" si="749"/>
        <v>0</v>
      </c>
      <c r="EH84" s="132">
        <f t="shared" si="750"/>
        <v>0</v>
      </c>
      <c r="EI84" s="147">
        <f t="shared" si="751"/>
        <v>0</v>
      </c>
      <c r="EJ84" s="152">
        <f>INT(EI84/2)</f>
        <v>0</v>
      </c>
      <c r="EK84" s="166">
        <f t="shared" si="752"/>
        <v>0</v>
      </c>
      <c r="EL84" s="170">
        <f t="shared" si="753"/>
        <v>0</v>
      </c>
      <c r="EM84" s="166">
        <f t="shared" si="754"/>
        <v>0</v>
      </c>
      <c r="EN84" s="170">
        <f>INT(EM84/2)</f>
        <v>0</v>
      </c>
      <c r="EO84" s="147">
        <f t="shared" si="1769"/>
        <v>0</v>
      </c>
      <c r="EP84" s="170">
        <f>INT(EO84/2)</f>
        <v>0</v>
      </c>
      <c r="EQ84" s="166">
        <f t="shared" si="1770"/>
        <v>0</v>
      </c>
      <c r="ER84" s="170">
        <f>INT(EQ84/2)</f>
        <v>0</v>
      </c>
      <c r="ES84" s="147">
        <f t="shared" si="1771"/>
        <v>0</v>
      </c>
      <c r="ET84" s="152">
        <f>INT(ES84/2)</f>
        <v>0</v>
      </c>
      <c r="EU84" s="166">
        <f t="shared" si="755"/>
        <v>0</v>
      </c>
      <c r="EV84" s="170">
        <f t="shared" si="756"/>
        <v>0</v>
      </c>
      <c r="EW84" s="147">
        <f t="shared" si="1772"/>
        <v>0</v>
      </c>
      <c r="EX84" s="152">
        <f>INT(EW84/2)</f>
        <v>0</v>
      </c>
      <c r="EY84" s="166">
        <f t="shared" si="1773"/>
        <v>0</v>
      </c>
      <c r="EZ84" s="170">
        <f>INT(EY84/2)</f>
        <v>0</v>
      </c>
      <c r="FA84" s="147">
        <f t="shared" si="1774"/>
        <v>0</v>
      </c>
      <c r="FB84" s="170">
        <f>INT(FA84/2)</f>
        <v>0</v>
      </c>
      <c r="FC84" s="147">
        <f t="shared" si="1775"/>
        <v>0</v>
      </c>
      <c r="FD84" s="170">
        <f>INT(FC84/2)</f>
        <v>0</v>
      </c>
      <c r="FE84" s="166">
        <f>SUM(EG84,EI84,EK84,EM84,EO84,EQ84,ES84,EU84,EW84,EY84,FA84,FC84)</f>
        <v>0</v>
      </c>
      <c r="FF84" s="170">
        <f>SUM(EH84,EJ84,EL84,EN84,EP84,ER84,ET84,EV84,EX84,EZ84,FB84,FD84)</f>
        <v>0</v>
      </c>
      <c r="FG84" s="147">
        <f t="shared" si="1776"/>
        <v>0</v>
      </c>
      <c r="FH84" s="198">
        <f>+FG84</f>
        <v>0</v>
      </c>
      <c r="FI84" s="201"/>
      <c r="FJ84" s="708">
        <f>+FJ82</f>
        <v>0</v>
      </c>
      <c r="FK84" s="38"/>
      <c r="FL84" s="701">
        <f t="shared" si="1266"/>
        <v>0</v>
      </c>
      <c r="FM84" s="688">
        <f t="shared" si="1267"/>
        <v>0</v>
      </c>
      <c r="FN84" s="702" t="str">
        <f t="shared" si="1268"/>
        <v>OK</v>
      </c>
      <c r="FP84" s="701">
        <f t="shared" si="1825"/>
        <v>0</v>
      </c>
      <c r="FQ84" s="688">
        <f t="shared" si="1826"/>
        <v>0</v>
      </c>
      <c r="FR84" s="702" t="str">
        <f t="shared" si="1827"/>
        <v>OK</v>
      </c>
    </row>
    <row r="85" spans="1:174" ht="18" customHeight="1" x14ac:dyDescent="0.2">
      <c r="A85" s="76">
        <f t="shared" si="1828"/>
        <v>0</v>
      </c>
      <c r="B85" s="77">
        <f t="shared" si="1829"/>
        <v>0</v>
      </c>
      <c r="C85" s="236" t="str">
        <f t="shared" si="1830"/>
        <v>福島県</v>
      </c>
      <c r="D85" s="47">
        <f t="shared" si="1831"/>
        <v>35</v>
      </c>
      <c r="E85" s="56" t="s">
        <v>245</v>
      </c>
      <c r="F85" s="487"/>
      <c r="G85" s="555">
        <f>+G84</f>
        <v>0</v>
      </c>
      <c r="H85" s="536"/>
      <c r="I85" s="542"/>
      <c r="J85" s="543"/>
      <c r="K85" s="542"/>
      <c r="L85" s="64"/>
      <c r="M85" s="531"/>
      <c r="N85" s="67"/>
      <c r="O85" s="71" t="str">
        <f>IF(L85="","",VLOOKUP(L85,リスト!$Q$3:$R$25,2,0))</f>
        <v/>
      </c>
      <c r="P85" s="95"/>
      <c r="Q85" s="126"/>
      <c r="R85" s="102" t="str">
        <f>IF(L85="","",VLOOKUP(L85,リスト!$X$3:$Y$25,2,0))</f>
        <v/>
      </c>
      <c r="S85" s="163">
        <f t="shared" ref="S85" si="1879">IF(T85&gt;0,1,0)</f>
        <v>0</v>
      </c>
      <c r="T85" s="144"/>
      <c r="U85" s="113">
        <f t="shared" si="1739"/>
        <v>0</v>
      </c>
      <c r="V85" s="109"/>
      <c r="W85" s="116">
        <f t="shared" ref="W85" si="1880">+U85+V85</f>
        <v>0</v>
      </c>
      <c r="X85" s="116">
        <f t="shared" ref="X85" si="1881">+Y85+Z85</f>
        <v>0</v>
      </c>
      <c r="Y85" s="138">
        <f t="shared" si="1740"/>
        <v>0</v>
      </c>
      <c r="Z85" s="140">
        <f t="shared" si="1741"/>
        <v>0</v>
      </c>
      <c r="AA85" s="181" t="s">
        <v>216</v>
      </c>
      <c r="AB85" s="163">
        <f t="shared" ref="AB85" si="1882">IF(AC85&gt;0,1,0)</f>
        <v>0</v>
      </c>
      <c r="AC85" s="144"/>
      <c r="AD85" s="121"/>
      <c r="AE85" s="138">
        <f t="shared" ref="AE85" si="1883">+AF85+AG85</f>
        <v>0</v>
      </c>
      <c r="AF85" s="138">
        <f t="shared" si="1742"/>
        <v>0</v>
      </c>
      <c r="AG85" s="140">
        <f t="shared" si="1743"/>
        <v>0</v>
      </c>
      <c r="AH85" s="102" t="str">
        <f>IF(AJ85="","",VLOOKUP(L85,リスト!$AA$3:$AB$25,2,0))</f>
        <v/>
      </c>
      <c r="AI85" s="163">
        <f t="shared" ref="AI85" si="1884">IF(AJ85&gt;0,1,0)</f>
        <v>0</v>
      </c>
      <c r="AJ85" s="144"/>
      <c r="AK85" s="157">
        <f t="shared" si="732"/>
        <v>0</v>
      </c>
      <c r="AL85" s="121"/>
      <c r="AM85" s="163">
        <f t="shared" ref="AM85" si="1885">+AK85+AL85</f>
        <v>0</v>
      </c>
      <c r="AN85" s="113">
        <f t="shared" ref="AN85" si="1886">+AO85+AP85</f>
        <v>0</v>
      </c>
      <c r="AO85" s="116">
        <f t="shared" si="1744"/>
        <v>0</v>
      </c>
      <c r="AP85" s="174">
        <f t="shared" si="1745"/>
        <v>0</v>
      </c>
      <c r="AQ85" s="184" t="s">
        <v>216</v>
      </c>
      <c r="AR85" s="163">
        <f t="shared" ref="AR85" si="1887">IF(AS85&gt;0,1,0)</f>
        <v>0</v>
      </c>
      <c r="AS85" s="144"/>
      <c r="AT85" s="121"/>
      <c r="AU85" s="113">
        <f t="shared" ref="AU85" si="1888">+AV85+AW85</f>
        <v>0</v>
      </c>
      <c r="AV85" s="116">
        <f t="shared" si="1746"/>
        <v>0</v>
      </c>
      <c r="AW85" s="177">
        <f t="shared" si="1747"/>
        <v>0</v>
      </c>
      <c r="AX85" s="181" t="s">
        <v>216</v>
      </c>
      <c r="AY85" s="163">
        <f t="shared" ref="AY85" si="1889">IF(AZ85&gt;0,1,0)</f>
        <v>0</v>
      </c>
      <c r="AZ85" s="144"/>
      <c r="BA85" s="121"/>
      <c r="BB85" s="113">
        <f t="shared" ref="BB85" si="1890">+BC85+BD85</f>
        <v>0</v>
      </c>
      <c r="BC85" s="116">
        <f t="shared" si="1748"/>
        <v>0</v>
      </c>
      <c r="BD85" s="174">
        <f t="shared" si="1749"/>
        <v>0</v>
      </c>
      <c r="BE85" s="181" t="s">
        <v>216</v>
      </c>
      <c r="BF85" s="163">
        <f t="shared" ref="BF85" si="1891">IF(BG85&gt;0,1,0)</f>
        <v>0</v>
      </c>
      <c r="BG85" s="144"/>
      <c r="BH85" s="121"/>
      <c r="BI85" s="113">
        <f t="shared" ref="BI85" si="1892">+BJ85+BK85</f>
        <v>0</v>
      </c>
      <c r="BJ85" s="116">
        <f t="shared" si="1750"/>
        <v>0</v>
      </c>
      <c r="BK85" s="177">
        <f t="shared" si="1751"/>
        <v>0</v>
      </c>
      <c r="BL85" s="181" t="s">
        <v>216</v>
      </c>
      <c r="BM85" s="163">
        <f t="shared" ref="BM85" si="1893">IF(BN85&gt;0,1,0)</f>
        <v>0</v>
      </c>
      <c r="BN85" s="144"/>
      <c r="BO85" s="121"/>
      <c r="BP85" s="113">
        <f t="shared" ref="BP85" si="1894">+BQ85+BR85</f>
        <v>0</v>
      </c>
      <c r="BQ85" s="116">
        <f t="shared" si="1752"/>
        <v>0</v>
      </c>
      <c r="BR85" s="177">
        <f t="shared" si="1753"/>
        <v>0</v>
      </c>
      <c r="BS85" s="102">
        <f t="shared" si="733"/>
        <v>0</v>
      </c>
      <c r="BT85" s="113">
        <f t="shared" si="734"/>
        <v>0</v>
      </c>
      <c r="BU85" s="113">
        <f t="shared" si="735"/>
        <v>0</v>
      </c>
      <c r="BV85" s="116">
        <f t="shared" si="736"/>
        <v>0</v>
      </c>
      <c r="BW85" s="113">
        <f t="shared" si="737"/>
        <v>0</v>
      </c>
      <c r="BX85" s="189">
        <f t="shared" si="738"/>
        <v>0</v>
      </c>
      <c r="BY85" s="102" t="str">
        <f>IF(CA85="","",VLOOKUP(L85,リスト!$AD$3:$AE$25,2,0))</f>
        <v/>
      </c>
      <c r="BZ85" s="105">
        <f t="shared" ref="BZ85" si="1895">IF(CA85&gt;0,1,0)</f>
        <v>0</v>
      </c>
      <c r="CA85" s="144"/>
      <c r="CB85" s="113">
        <f t="shared" si="1754"/>
        <v>0</v>
      </c>
      <c r="CC85" s="121"/>
      <c r="CD85" s="163">
        <f t="shared" ref="CD85" si="1896">+CB85+CC85</f>
        <v>0</v>
      </c>
      <c r="CE85" s="113">
        <f t="shared" ref="CE85" si="1897">+CF85+CG85</f>
        <v>0</v>
      </c>
      <c r="CF85" s="116">
        <f t="shared" si="1755"/>
        <v>0</v>
      </c>
      <c r="CG85" s="177">
        <f t="shared" si="1756"/>
        <v>0</v>
      </c>
      <c r="CH85" s="181" t="s">
        <v>216</v>
      </c>
      <c r="CI85" s="105">
        <f t="shared" ref="CI85" si="1898">IF(CJ85&gt;0,1,0)</f>
        <v>0</v>
      </c>
      <c r="CJ85" s="144"/>
      <c r="CK85" s="121"/>
      <c r="CL85" s="113">
        <f t="shared" ref="CL85" si="1899">+CM85+CN85</f>
        <v>0</v>
      </c>
      <c r="CM85" s="116">
        <f t="shared" si="1757"/>
        <v>0</v>
      </c>
      <c r="CN85" s="174">
        <f t="shared" si="1758"/>
        <v>0</v>
      </c>
      <c r="CO85" s="181" t="s">
        <v>216</v>
      </c>
      <c r="CP85" s="105">
        <f t="shared" ref="CP85" si="1900">IF(CQ85&gt;0,1,0)</f>
        <v>0</v>
      </c>
      <c r="CQ85" s="144"/>
      <c r="CR85" s="121"/>
      <c r="CS85" s="113">
        <f t="shared" ref="CS85" si="1901">+CT85+CU85</f>
        <v>0</v>
      </c>
      <c r="CT85" s="116">
        <f t="shared" si="1759"/>
        <v>0</v>
      </c>
      <c r="CU85" s="174">
        <f t="shared" si="1760"/>
        <v>0</v>
      </c>
      <c r="CV85" s="181" t="s">
        <v>216</v>
      </c>
      <c r="CW85" s="105">
        <f t="shared" ref="CW85" si="1902">IF(CX85&gt;0,1,0)</f>
        <v>0</v>
      </c>
      <c r="CX85" s="144"/>
      <c r="CY85" s="121"/>
      <c r="CZ85" s="113">
        <f t="shared" ref="CZ85" si="1903">+DA85+DB85</f>
        <v>0</v>
      </c>
      <c r="DA85" s="116">
        <f t="shared" si="1761"/>
        <v>0</v>
      </c>
      <c r="DB85" s="174">
        <f t="shared" si="1762"/>
        <v>0</v>
      </c>
      <c r="DC85" s="181" t="s">
        <v>216</v>
      </c>
      <c r="DD85" s="105">
        <f t="shared" ref="DD85" si="1904">IF(DE85&gt;0,1,0)</f>
        <v>0</v>
      </c>
      <c r="DE85" s="144"/>
      <c r="DF85" s="121"/>
      <c r="DG85" s="113">
        <f t="shared" ref="DG85" si="1905">+DH85+DI85</f>
        <v>0</v>
      </c>
      <c r="DH85" s="116">
        <f t="shared" si="1763"/>
        <v>0</v>
      </c>
      <c r="DI85" s="177">
        <f t="shared" si="1764"/>
        <v>0</v>
      </c>
      <c r="DJ85" s="102">
        <f t="shared" si="739"/>
        <v>0</v>
      </c>
      <c r="DK85" s="116">
        <f t="shared" si="740"/>
        <v>0</v>
      </c>
      <c r="DL85" s="116">
        <f t="shared" si="741"/>
        <v>0</v>
      </c>
      <c r="DM85" s="116">
        <f t="shared" ref="DM85" si="1906">+DN85+DO85</f>
        <v>0</v>
      </c>
      <c r="DN85" s="116">
        <f t="shared" si="742"/>
        <v>0</v>
      </c>
      <c r="DO85" s="177">
        <f t="shared" si="743"/>
        <v>0</v>
      </c>
      <c r="DP85" s="194">
        <f t="shared" si="744"/>
        <v>0</v>
      </c>
      <c r="DQ85" s="177">
        <f t="shared" si="745"/>
        <v>0</v>
      </c>
      <c r="DR85" s="116">
        <f t="shared" si="1805"/>
        <v>0</v>
      </c>
      <c r="DS85" s="116">
        <f t="shared" ref="DS85" si="1907">+DT85+DU85</f>
        <v>0</v>
      </c>
      <c r="DT85" s="113">
        <f t="shared" si="746"/>
        <v>0</v>
      </c>
      <c r="DU85" s="189">
        <f t="shared" si="747"/>
        <v>0</v>
      </c>
      <c r="DV85" s="102">
        <f t="shared" si="748"/>
        <v>0</v>
      </c>
      <c r="DW85" s="116">
        <f t="shared" si="1765"/>
        <v>0</v>
      </c>
      <c r="DX85" s="116">
        <f t="shared" si="1766"/>
        <v>0</v>
      </c>
      <c r="DY85" s="116">
        <f t="shared" ref="DY85" si="1908">ROUND(DV85*DX85,0)</f>
        <v>0</v>
      </c>
      <c r="DZ85" s="116">
        <f t="shared" ref="DZ85" si="1909">+EA85+EB85</f>
        <v>0</v>
      </c>
      <c r="EA85" s="116">
        <f t="shared" si="1767"/>
        <v>0</v>
      </c>
      <c r="EB85" s="174">
        <f t="shared" si="1768"/>
        <v>0</v>
      </c>
      <c r="EC85" s="194">
        <f t="shared" ref="EC85" si="1910">SUM(DR85,DY85)</f>
        <v>0</v>
      </c>
      <c r="ED85" s="116">
        <f t="shared" ref="ED85" si="1911">+EE85+EF85</f>
        <v>0</v>
      </c>
      <c r="EE85" s="116">
        <f t="shared" ref="EE85" si="1912">SUM(DT85,EA85)</f>
        <v>0</v>
      </c>
      <c r="EF85" s="189">
        <f t="shared" ref="EF85" si="1913">SUM(DU85,EB85)</f>
        <v>0</v>
      </c>
      <c r="EG85" s="129">
        <f t="shared" si="749"/>
        <v>0</v>
      </c>
      <c r="EH85" s="133">
        <f t="shared" si="750"/>
        <v>0</v>
      </c>
      <c r="EI85" s="148">
        <f t="shared" si="751"/>
        <v>0</v>
      </c>
      <c r="EJ85" s="153">
        <f t="shared" ref="EJ85" si="1914">INT(EI85/2)</f>
        <v>0</v>
      </c>
      <c r="EK85" s="167">
        <f t="shared" si="752"/>
        <v>0</v>
      </c>
      <c r="EL85" s="171">
        <f t="shared" si="753"/>
        <v>0</v>
      </c>
      <c r="EM85" s="167">
        <f t="shared" si="754"/>
        <v>0</v>
      </c>
      <c r="EN85" s="171">
        <f t="shared" ref="EN85" si="1915">INT(EM85/2)</f>
        <v>0</v>
      </c>
      <c r="EO85" s="148">
        <f t="shared" si="1769"/>
        <v>0</v>
      </c>
      <c r="EP85" s="153">
        <f t="shared" ref="EP85" si="1916">INT(EO85/2)</f>
        <v>0</v>
      </c>
      <c r="EQ85" s="167">
        <f t="shared" si="1770"/>
        <v>0</v>
      </c>
      <c r="ER85" s="171">
        <f t="shared" ref="ER85" si="1917">INT(EQ85/2)</f>
        <v>0</v>
      </c>
      <c r="ES85" s="148">
        <f t="shared" si="1771"/>
        <v>0</v>
      </c>
      <c r="ET85" s="153">
        <f t="shared" ref="ET85" si="1918">INT(ES85/2)</f>
        <v>0</v>
      </c>
      <c r="EU85" s="167">
        <f t="shared" si="755"/>
        <v>0</v>
      </c>
      <c r="EV85" s="171">
        <f t="shared" si="756"/>
        <v>0</v>
      </c>
      <c r="EW85" s="148">
        <f t="shared" si="1772"/>
        <v>0</v>
      </c>
      <c r="EX85" s="153">
        <f t="shared" ref="EX85" si="1919">INT(EW85/2)</f>
        <v>0</v>
      </c>
      <c r="EY85" s="167">
        <f t="shared" si="1773"/>
        <v>0</v>
      </c>
      <c r="EZ85" s="171">
        <f t="shared" ref="EZ85" si="1920">INT(EY85/2)</f>
        <v>0</v>
      </c>
      <c r="FA85" s="148">
        <f t="shared" si="1774"/>
        <v>0</v>
      </c>
      <c r="FB85" s="171">
        <f t="shared" ref="FB85" si="1921">INT(FA85/2)</f>
        <v>0</v>
      </c>
      <c r="FC85" s="148">
        <f t="shared" si="1775"/>
        <v>0</v>
      </c>
      <c r="FD85" s="171">
        <f t="shared" ref="FD85" si="1922">INT(FC85/2)</f>
        <v>0</v>
      </c>
      <c r="FE85" s="167">
        <f t="shared" ref="FE85" si="1923">SUM(EG85,EI85,EK85,EM85,EO85,EQ85,ES85,EU85,EW85,EY85,FA85,FC85)</f>
        <v>0</v>
      </c>
      <c r="FF85" s="171">
        <f t="shared" ref="FF85" si="1924">SUM(EH85,EJ85,EL85,EN85,EP85,ER85,ET85,EV85,EX85,EZ85,FB85,FD85)</f>
        <v>0</v>
      </c>
      <c r="FG85" s="148">
        <f t="shared" si="1776"/>
        <v>0</v>
      </c>
      <c r="FH85" s="199">
        <f t="shared" ref="FH85" si="1925">+FG85</f>
        <v>0</v>
      </c>
      <c r="FI85" s="95"/>
      <c r="FJ85" s="708">
        <f>+FJ84</f>
        <v>0</v>
      </c>
      <c r="FK85" s="38"/>
      <c r="FL85" s="695">
        <f t="shared" si="1266"/>
        <v>0</v>
      </c>
      <c r="FM85" s="696">
        <f t="shared" si="1267"/>
        <v>0</v>
      </c>
      <c r="FN85" s="697" t="str">
        <f t="shared" si="1268"/>
        <v>OK</v>
      </c>
      <c r="FP85" s="695">
        <f t="shared" si="1825"/>
        <v>0</v>
      </c>
      <c r="FQ85" s="696">
        <f t="shared" si="1826"/>
        <v>0</v>
      </c>
      <c r="FR85" s="697" t="str">
        <f t="shared" si="1827"/>
        <v>OK</v>
      </c>
    </row>
    <row r="86" spans="1:174" ht="18" customHeight="1" x14ac:dyDescent="0.2">
      <c r="A86" s="74">
        <f t="shared" si="1828"/>
        <v>0</v>
      </c>
      <c r="B86" s="75">
        <f t="shared" si="1829"/>
        <v>0</v>
      </c>
      <c r="C86" s="235" t="str">
        <f t="shared" si="1830"/>
        <v>福島県</v>
      </c>
      <c r="D86" s="58">
        <f t="shared" si="1831"/>
        <v>36</v>
      </c>
      <c r="E86" s="49" t="s">
        <v>244</v>
      </c>
      <c r="F86" s="486">
        <f>IF(F87=" "," ",+F87)</f>
        <v>0</v>
      </c>
      <c r="G86" s="554"/>
      <c r="H86" s="537"/>
      <c r="I86" s="544"/>
      <c r="J86" s="545"/>
      <c r="K86" s="544"/>
      <c r="L86" s="229"/>
      <c r="M86" s="532"/>
      <c r="N86" s="66"/>
      <c r="O86" s="70" t="str">
        <f>IF(L86="","",VLOOKUP(L86,リスト!$Q$3:$R$25,2,0))</f>
        <v/>
      </c>
      <c r="P86" s="202"/>
      <c r="Q86" s="230"/>
      <c r="R86" s="154" t="str">
        <f>IF(L86="","",VLOOKUP(L86,リスト!$X$3:$Y$25,2,0))</f>
        <v/>
      </c>
      <c r="S86" s="162">
        <f>IF(T86&gt;0,1,0)</f>
        <v>0</v>
      </c>
      <c r="T86" s="143"/>
      <c r="U86" s="112">
        <f t="shared" si="1739"/>
        <v>0</v>
      </c>
      <c r="V86" s="108"/>
      <c r="W86" s="115">
        <f>+U86+V86</f>
        <v>0</v>
      </c>
      <c r="X86" s="115">
        <f>+Y86+Z86</f>
        <v>0</v>
      </c>
      <c r="Y86" s="137">
        <f t="shared" si="1740"/>
        <v>0</v>
      </c>
      <c r="Z86" s="139">
        <f t="shared" si="1741"/>
        <v>0</v>
      </c>
      <c r="AA86" s="180" t="s">
        <v>216</v>
      </c>
      <c r="AB86" s="162">
        <f>IF(AC86&gt;0,1,0)</f>
        <v>0</v>
      </c>
      <c r="AC86" s="143"/>
      <c r="AD86" s="120"/>
      <c r="AE86" s="137">
        <f>+AF86+AG86</f>
        <v>0</v>
      </c>
      <c r="AF86" s="137">
        <f t="shared" si="1742"/>
        <v>0</v>
      </c>
      <c r="AG86" s="139">
        <f t="shared" si="1743"/>
        <v>0</v>
      </c>
      <c r="AH86" s="101" t="str">
        <f>IF(AJ86="","",VLOOKUP(L86,リスト!$AA$3:$AB$25,2,0))</f>
        <v/>
      </c>
      <c r="AI86" s="162">
        <f>IF(AJ86&gt;0,1,0)</f>
        <v>0</v>
      </c>
      <c r="AJ86" s="143"/>
      <c r="AK86" s="156">
        <f t="shared" si="732"/>
        <v>0</v>
      </c>
      <c r="AL86" s="120"/>
      <c r="AM86" s="162">
        <f>+AK86+AL86</f>
        <v>0</v>
      </c>
      <c r="AN86" s="112">
        <f>+AO86+AP86</f>
        <v>0</v>
      </c>
      <c r="AO86" s="115">
        <f t="shared" si="1744"/>
        <v>0</v>
      </c>
      <c r="AP86" s="173">
        <f t="shared" si="1745"/>
        <v>0</v>
      </c>
      <c r="AQ86" s="183" t="s">
        <v>216</v>
      </c>
      <c r="AR86" s="162">
        <f>IF(AS86&gt;0,1,0)</f>
        <v>0</v>
      </c>
      <c r="AS86" s="143"/>
      <c r="AT86" s="120"/>
      <c r="AU86" s="112">
        <f>+AV86+AW86</f>
        <v>0</v>
      </c>
      <c r="AV86" s="115">
        <f t="shared" si="1746"/>
        <v>0</v>
      </c>
      <c r="AW86" s="176">
        <f t="shared" si="1747"/>
        <v>0</v>
      </c>
      <c r="AX86" s="180" t="s">
        <v>216</v>
      </c>
      <c r="AY86" s="162">
        <f>IF(AZ86&gt;0,1,0)</f>
        <v>0</v>
      </c>
      <c r="AZ86" s="143"/>
      <c r="BA86" s="120"/>
      <c r="BB86" s="112">
        <f>+BC86+BD86</f>
        <v>0</v>
      </c>
      <c r="BC86" s="115">
        <f t="shared" si="1748"/>
        <v>0</v>
      </c>
      <c r="BD86" s="173">
        <f t="shared" si="1749"/>
        <v>0</v>
      </c>
      <c r="BE86" s="180" t="s">
        <v>216</v>
      </c>
      <c r="BF86" s="162">
        <f>IF(BG86&gt;0,1,0)</f>
        <v>0</v>
      </c>
      <c r="BG86" s="143"/>
      <c r="BH86" s="120"/>
      <c r="BI86" s="112">
        <f>+BJ86+BK86</f>
        <v>0</v>
      </c>
      <c r="BJ86" s="115">
        <f t="shared" si="1750"/>
        <v>0</v>
      </c>
      <c r="BK86" s="176">
        <f t="shared" si="1751"/>
        <v>0</v>
      </c>
      <c r="BL86" s="180" t="s">
        <v>216</v>
      </c>
      <c r="BM86" s="162">
        <f>IF(BN86&gt;0,1,0)</f>
        <v>0</v>
      </c>
      <c r="BN86" s="143"/>
      <c r="BO86" s="120"/>
      <c r="BP86" s="112">
        <f>+BQ86+BR86</f>
        <v>0</v>
      </c>
      <c r="BQ86" s="115">
        <f t="shared" si="1752"/>
        <v>0</v>
      </c>
      <c r="BR86" s="176">
        <f t="shared" si="1753"/>
        <v>0</v>
      </c>
      <c r="BS86" s="101">
        <f t="shared" si="733"/>
        <v>0</v>
      </c>
      <c r="BT86" s="112">
        <f t="shared" si="734"/>
        <v>0</v>
      </c>
      <c r="BU86" s="112">
        <f t="shared" si="735"/>
        <v>0</v>
      </c>
      <c r="BV86" s="115">
        <f t="shared" si="736"/>
        <v>0</v>
      </c>
      <c r="BW86" s="112">
        <f t="shared" si="737"/>
        <v>0</v>
      </c>
      <c r="BX86" s="188">
        <f t="shared" si="738"/>
        <v>0</v>
      </c>
      <c r="BY86" s="101" t="str">
        <f>IF(CA86="","",VLOOKUP(L86,リスト!$AD$3:$AE$25,2,0))</f>
        <v/>
      </c>
      <c r="BZ86" s="192">
        <f>IF(CA86&gt;0,1,0)</f>
        <v>0</v>
      </c>
      <c r="CA86" s="143"/>
      <c r="CB86" s="112">
        <f t="shared" si="1754"/>
        <v>0</v>
      </c>
      <c r="CC86" s="120"/>
      <c r="CD86" s="162">
        <f>+CB86+CC86</f>
        <v>0</v>
      </c>
      <c r="CE86" s="112">
        <f>+CF86+CG86</f>
        <v>0</v>
      </c>
      <c r="CF86" s="115">
        <f t="shared" si="1755"/>
        <v>0</v>
      </c>
      <c r="CG86" s="173">
        <f t="shared" si="1756"/>
        <v>0</v>
      </c>
      <c r="CH86" s="180" t="s">
        <v>216</v>
      </c>
      <c r="CI86" s="192">
        <f>IF(CJ86&gt;0,1,0)</f>
        <v>0</v>
      </c>
      <c r="CJ86" s="143"/>
      <c r="CK86" s="120"/>
      <c r="CL86" s="112">
        <f>+CM86+CN86</f>
        <v>0</v>
      </c>
      <c r="CM86" s="115">
        <f t="shared" si="1757"/>
        <v>0</v>
      </c>
      <c r="CN86" s="173">
        <f t="shared" si="1758"/>
        <v>0</v>
      </c>
      <c r="CO86" s="180" t="s">
        <v>216</v>
      </c>
      <c r="CP86" s="192">
        <f>IF(CQ86&gt;0,1,0)</f>
        <v>0</v>
      </c>
      <c r="CQ86" s="143"/>
      <c r="CR86" s="120"/>
      <c r="CS86" s="112">
        <f>+CT86+CU86</f>
        <v>0</v>
      </c>
      <c r="CT86" s="115">
        <f t="shared" si="1759"/>
        <v>0</v>
      </c>
      <c r="CU86" s="173">
        <f t="shared" si="1760"/>
        <v>0</v>
      </c>
      <c r="CV86" s="180" t="s">
        <v>216</v>
      </c>
      <c r="CW86" s="192">
        <f>IF(CX86&gt;0,1,0)</f>
        <v>0</v>
      </c>
      <c r="CX86" s="143"/>
      <c r="CY86" s="120"/>
      <c r="CZ86" s="112">
        <f>+DA86+DB86</f>
        <v>0</v>
      </c>
      <c r="DA86" s="115">
        <f t="shared" si="1761"/>
        <v>0</v>
      </c>
      <c r="DB86" s="173">
        <f t="shared" si="1762"/>
        <v>0</v>
      </c>
      <c r="DC86" s="180" t="s">
        <v>216</v>
      </c>
      <c r="DD86" s="192">
        <f>IF(DE86&gt;0,1,0)</f>
        <v>0</v>
      </c>
      <c r="DE86" s="143"/>
      <c r="DF86" s="120"/>
      <c r="DG86" s="112">
        <f>+DH86+DI86</f>
        <v>0</v>
      </c>
      <c r="DH86" s="115">
        <f t="shared" si="1763"/>
        <v>0</v>
      </c>
      <c r="DI86" s="176">
        <f t="shared" si="1764"/>
        <v>0</v>
      </c>
      <c r="DJ86" s="101">
        <f t="shared" si="739"/>
        <v>0</v>
      </c>
      <c r="DK86" s="115">
        <f t="shared" si="740"/>
        <v>0</v>
      </c>
      <c r="DL86" s="115">
        <f t="shared" si="741"/>
        <v>0</v>
      </c>
      <c r="DM86" s="115">
        <f>+DN86+DO86</f>
        <v>0</v>
      </c>
      <c r="DN86" s="115">
        <f t="shared" si="742"/>
        <v>0</v>
      </c>
      <c r="DO86" s="176">
        <f t="shared" si="743"/>
        <v>0</v>
      </c>
      <c r="DP86" s="193">
        <f t="shared" si="744"/>
        <v>0</v>
      </c>
      <c r="DQ86" s="176">
        <f t="shared" si="745"/>
        <v>0</v>
      </c>
      <c r="DR86" s="115">
        <f t="shared" si="1805"/>
        <v>0</v>
      </c>
      <c r="DS86" s="115">
        <f>+DT86+DU86</f>
        <v>0</v>
      </c>
      <c r="DT86" s="112">
        <f t="shared" si="746"/>
        <v>0</v>
      </c>
      <c r="DU86" s="188">
        <f t="shared" si="747"/>
        <v>0</v>
      </c>
      <c r="DV86" s="101">
        <f t="shared" si="748"/>
        <v>0</v>
      </c>
      <c r="DW86" s="115">
        <f t="shared" si="1765"/>
        <v>0</v>
      </c>
      <c r="DX86" s="115">
        <f t="shared" si="1766"/>
        <v>0</v>
      </c>
      <c r="DY86" s="115">
        <f>ROUND(DV86*DX86,0)</f>
        <v>0</v>
      </c>
      <c r="DZ86" s="115">
        <f>+EA86+EB86</f>
        <v>0</v>
      </c>
      <c r="EA86" s="115">
        <f t="shared" si="1767"/>
        <v>0</v>
      </c>
      <c r="EB86" s="173">
        <f t="shared" si="1768"/>
        <v>0</v>
      </c>
      <c r="EC86" s="193">
        <f>SUM(DR86,DY86)</f>
        <v>0</v>
      </c>
      <c r="ED86" s="115">
        <f>+EE86+EF86</f>
        <v>0</v>
      </c>
      <c r="EE86" s="115">
        <f>SUM(DT86,EA86)</f>
        <v>0</v>
      </c>
      <c r="EF86" s="188">
        <f>SUM(DU86,EB86)</f>
        <v>0</v>
      </c>
      <c r="EG86" s="128">
        <f t="shared" si="749"/>
        <v>0</v>
      </c>
      <c r="EH86" s="132">
        <f t="shared" si="750"/>
        <v>0</v>
      </c>
      <c r="EI86" s="147">
        <f t="shared" si="751"/>
        <v>0</v>
      </c>
      <c r="EJ86" s="152">
        <f>INT(EI86/2)</f>
        <v>0</v>
      </c>
      <c r="EK86" s="166">
        <f t="shared" si="752"/>
        <v>0</v>
      </c>
      <c r="EL86" s="170">
        <f t="shared" si="753"/>
        <v>0</v>
      </c>
      <c r="EM86" s="166">
        <f t="shared" si="754"/>
        <v>0</v>
      </c>
      <c r="EN86" s="170">
        <f>INT(EM86/2)</f>
        <v>0</v>
      </c>
      <c r="EO86" s="147">
        <f t="shared" si="1769"/>
        <v>0</v>
      </c>
      <c r="EP86" s="170">
        <f>INT(EO86/2)</f>
        <v>0</v>
      </c>
      <c r="EQ86" s="166">
        <f t="shared" si="1770"/>
        <v>0</v>
      </c>
      <c r="ER86" s="170">
        <f>INT(EQ86/2)</f>
        <v>0</v>
      </c>
      <c r="ES86" s="147">
        <f t="shared" si="1771"/>
        <v>0</v>
      </c>
      <c r="ET86" s="152">
        <f>INT(ES86/2)</f>
        <v>0</v>
      </c>
      <c r="EU86" s="166">
        <f t="shared" si="755"/>
        <v>0</v>
      </c>
      <c r="EV86" s="170">
        <f t="shared" si="756"/>
        <v>0</v>
      </c>
      <c r="EW86" s="147">
        <f t="shared" si="1772"/>
        <v>0</v>
      </c>
      <c r="EX86" s="152">
        <f>INT(EW86/2)</f>
        <v>0</v>
      </c>
      <c r="EY86" s="166">
        <f t="shared" si="1773"/>
        <v>0</v>
      </c>
      <c r="EZ86" s="170">
        <f>INT(EY86/2)</f>
        <v>0</v>
      </c>
      <c r="FA86" s="147">
        <f t="shared" si="1774"/>
        <v>0</v>
      </c>
      <c r="FB86" s="170">
        <f>INT(FA86/2)</f>
        <v>0</v>
      </c>
      <c r="FC86" s="147">
        <f t="shared" si="1775"/>
        <v>0</v>
      </c>
      <c r="FD86" s="170">
        <f>INT(FC86/2)</f>
        <v>0</v>
      </c>
      <c r="FE86" s="166">
        <f>SUM(EG86,EI86,EK86,EM86,EO86,EQ86,ES86,EU86,EW86,EY86,FA86,FC86)</f>
        <v>0</v>
      </c>
      <c r="FF86" s="170">
        <f>SUM(EH86,EJ86,EL86,EN86,EP86,ER86,ET86,EV86,EX86,EZ86,FB86,FD86)</f>
        <v>0</v>
      </c>
      <c r="FG86" s="147">
        <f t="shared" si="1776"/>
        <v>0</v>
      </c>
      <c r="FH86" s="198">
        <f>+FG86</f>
        <v>0</v>
      </c>
      <c r="FI86" s="201"/>
      <c r="FJ86" s="708">
        <f>+FJ84</f>
        <v>0</v>
      </c>
      <c r="FK86" s="38"/>
      <c r="FL86" s="698">
        <f t="shared" si="1266"/>
        <v>0</v>
      </c>
      <c r="FM86" s="699">
        <f t="shared" si="1267"/>
        <v>0</v>
      </c>
      <c r="FN86" s="700" t="str">
        <f t="shared" si="1268"/>
        <v>OK</v>
      </c>
      <c r="FP86" s="698">
        <f t="shared" si="1825"/>
        <v>0</v>
      </c>
      <c r="FQ86" s="699">
        <f t="shared" si="1826"/>
        <v>0</v>
      </c>
      <c r="FR86" s="700" t="str">
        <f t="shared" si="1827"/>
        <v>OK</v>
      </c>
    </row>
    <row r="87" spans="1:174" ht="18" customHeight="1" x14ac:dyDescent="0.2">
      <c r="A87" s="76">
        <f t="shared" si="1828"/>
        <v>0</v>
      </c>
      <c r="B87" s="77">
        <f t="shared" si="1829"/>
        <v>0</v>
      </c>
      <c r="C87" s="236" t="str">
        <f t="shared" si="1830"/>
        <v>福島県</v>
      </c>
      <c r="D87" s="47">
        <f t="shared" si="1831"/>
        <v>36</v>
      </c>
      <c r="E87" s="56" t="s">
        <v>245</v>
      </c>
      <c r="F87" s="487"/>
      <c r="G87" s="555">
        <f>+G86</f>
        <v>0</v>
      </c>
      <c r="H87" s="536"/>
      <c r="I87" s="542"/>
      <c r="J87" s="543"/>
      <c r="K87" s="542"/>
      <c r="L87" s="64"/>
      <c r="M87" s="531"/>
      <c r="N87" s="67"/>
      <c r="O87" s="71" t="str">
        <f>IF(L87="","",VLOOKUP(L87,リスト!$Q$3:$R$25,2,0))</f>
        <v/>
      </c>
      <c r="P87" s="95"/>
      <c r="Q87" s="124"/>
      <c r="R87" s="102" t="str">
        <f>IF(L87="","",VLOOKUP(L87,リスト!$X$3:$Y$25,2,0))</f>
        <v/>
      </c>
      <c r="S87" s="163">
        <f t="shared" ref="S87" si="1926">IF(T87&gt;0,1,0)</f>
        <v>0</v>
      </c>
      <c r="T87" s="144"/>
      <c r="U87" s="113">
        <f t="shared" si="1739"/>
        <v>0</v>
      </c>
      <c r="V87" s="109"/>
      <c r="W87" s="116">
        <f t="shared" ref="W87" si="1927">+U87+V87</f>
        <v>0</v>
      </c>
      <c r="X87" s="116">
        <f t="shared" ref="X87" si="1928">+Y87+Z87</f>
        <v>0</v>
      </c>
      <c r="Y87" s="138">
        <f t="shared" si="1740"/>
        <v>0</v>
      </c>
      <c r="Z87" s="140">
        <f t="shared" si="1741"/>
        <v>0</v>
      </c>
      <c r="AA87" s="181" t="s">
        <v>216</v>
      </c>
      <c r="AB87" s="163">
        <f t="shared" ref="AB87" si="1929">IF(AC87&gt;0,1,0)</f>
        <v>0</v>
      </c>
      <c r="AC87" s="144"/>
      <c r="AD87" s="121"/>
      <c r="AE87" s="138">
        <f t="shared" ref="AE87" si="1930">+AF87+AG87</f>
        <v>0</v>
      </c>
      <c r="AF87" s="138">
        <f t="shared" si="1742"/>
        <v>0</v>
      </c>
      <c r="AG87" s="140">
        <f t="shared" si="1743"/>
        <v>0</v>
      </c>
      <c r="AH87" s="102" t="str">
        <f>IF(AJ87="","",VLOOKUP(L87,リスト!$AA$3:$AB$25,2,0))</f>
        <v/>
      </c>
      <c r="AI87" s="163">
        <f t="shared" ref="AI87" si="1931">IF(AJ87&gt;0,1,0)</f>
        <v>0</v>
      </c>
      <c r="AJ87" s="144"/>
      <c r="AK87" s="157">
        <f t="shared" si="732"/>
        <v>0</v>
      </c>
      <c r="AL87" s="121"/>
      <c r="AM87" s="163">
        <f t="shared" ref="AM87" si="1932">+AK87+AL87</f>
        <v>0</v>
      </c>
      <c r="AN87" s="113">
        <f t="shared" ref="AN87" si="1933">+AO87+AP87</f>
        <v>0</v>
      </c>
      <c r="AO87" s="116">
        <f t="shared" si="1744"/>
        <v>0</v>
      </c>
      <c r="AP87" s="174">
        <f t="shared" si="1745"/>
        <v>0</v>
      </c>
      <c r="AQ87" s="184" t="s">
        <v>216</v>
      </c>
      <c r="AR87" s="163">
        <f t="shared" ref="AR87" si="1934">IF(AS87&gt;0,1,0)</f>
        <v>0</v>
      </c>
      <c r="AS87" s="144"/>
      <c r="AT87" s="121"/>
      <c r="AU87" s="113">
        <f t="shared" ref="AU87" si="1935">+AV87+AW87</f>
        <v>0</v>
      </c>
      <c r="AV87" s="116">
        <f t="shared" si="1746"/>
        <v>0</v>
      </c>
      <c r="AW87" s="177">
        <f t="shared" si="1747"/>
        <v>0</v>
      </c>
      <c r="AX87" s="181" t="s">
        <v>216</v>
      </c>
      <c r="AY87" s="163">
        <f t="shared" ref="AY87" si="1936">IF(AZ87&gt;0,1,0)</f>
        <v>0</v>
      </c>
      <c r="AZ87" s="144"/>
      <c r="BA87" s="121"/>
      <c r="BB87" s="113">
        <f t="shared" ref="BB87" si="1937">+BC87+BD87</f>
        <v>0</v>
      </c>
      <c r="BC87" s="116">
        <f t="shared" si="1748"/>
        <v>0</v>
      </c>
      <c r="BD87" s="174">
        <f t="shared" si="1749"/>
        <v>0</v>
      </c>
      <c r="BE87" s="181" t="s">
        <v>216</v>
      </c>
      <c r="BF87" s="163">
        <f t="shared" ref="BF87" si="1938">IF(BG87&gt;0,1,0)</f>
        <v>0</v>
      </c>
      <c r="BG87" s="144"/>
      <c r="BH87" s="121"/>
      <c r="BI87" s="113">
        <f t="shared" ref="BI87" si="1939">+BJ87+BK87</f>
        <v>0</v>
      </c>
      <c r="BJ87" s="116">
        <f t="shared" si="1750"/>
        <v>0</v>
      </c>
      <c r="BK87" s="177">
        <f t="shared" si="1751"/>
        <v>0</v>
      </c>
      <c r="BL87" s="181" t="s">
        <v>216</v>
      </c>
      <c r="BM87" s="163">
        <f t="shared" ref="BM87" si="1940">IF(BN87&gt;0,1,0)</f>
        <v>0</v>
      </c>
      <c r="BN87" s="144"/>
      <c r="BO87" s="121"/>
      <c r="BP87" s="113">
        <f t="shared" ref="BP87" si="1941">+BQ87+BR87</f>
        <v>0</v>
      </c>
      <c r="BQ87" s="116">
        <f t="shared" si="1752"/>
        <v>0</v>
      </c>
      <c r="BR87" s="177">
        <f t="shared" si="1753"/>
        <v>0</v>
      </c>
      <c r="BS87" s="102">
        <f t="shared" si="733"/>
        <v>0</v>
      </c>
      <c r="BT87" s="113">
        <f t="shared" si="734"/>
        <v>0</v>
      </c>
      <c r="BU87" s="113">
        <f t="shared" si="735"/>
        <v>0</v>
      </c>
      <c r="BV87" s="116">
        <f t="shared" si="736"/>
        <v>0</v>
      </c>
      <c r="BW87" s="113">
        <f t="shared" si="737"/>
        <v>0</v>
      </c>
      <c r="BX87" s="189">
        <f t="shared" si="738"/>
        <v>0</v>
      </c>
      <c r="BY87" s="102" t="str">
        <f>IF(CA87="","",VLOOKUP(L87,リスト!$AD$3:$AE$25,2,0))</f>
        <v/>
      </c>
      <c r="BZ87" s="105">
        <f t="shared" ref="BZ87" si="1942">IF(CA87&gt;0,1,0)</f>
        <v>0</v>
      </c>
      <c r="CA87" s="144"/>
      <c r="CB87" s="113">
        <f t="shared" si="1754"/>
        <v>0</v>
      </c>
      <c r="CC87" s="121"/>
      <c r="CD87" s="163">
        <f t="shared" ref="CD87" si="1943">+CB87+CC87</f>
        <v>0</v>
      </c>
      <c r="CE87" s="113">
        <f t="shared" ref="CE87" si="1944">+CF87+CG87</f>
        <v>0</v>
      </c>
      <c r="CF87" s="116">
        <f t="shared" si="1755"/>
        <v>0</v>
      </c>
      <c r="CG87" s="177">
        <f t="shared" si="1756"/>
        <v>0</v>
      </c>
      <c r="CH87" s="181" t="s">
        <v>216</v>
      </c>
      <c r="CI87" s="105">
        <f t="shared" ref="CI87" si="1945">IF(CJ87&gt;0,1,0)</f>
        <v>0</v>
      </c>
      <c r="CJ87" s="144"/>
      <c r="CK87" s="121"/>
      <c r="CL87" s="113">
        <f t="shared" ref="CL87" si="1946">+CM87+CN87</f>
        <v>0</v>
      </c>
      <c r="CM87" s="116">
        <f t="shared" si="1757"/>
        <v>0</v>
      </c>
      <c r="CN87" s="174">
        <f t="shared" si="1758"/>
        <v>0</v>
      </c>
      <c r="CO87" s="181" t="s">
        <v>216</v>
      </c>
      <c r="CP87" s="105">
        <f t="shared" ref="CP87" si="1947">IF(CQ87&gt;0,1,0)</f>
        <v>0</v>
      </c>
      <c r="CQ87" s="144"/>
      <c r="CR87" s="121"/>
      <c r="CS87" s="113">
        <f t="shared" ref="CS87" si="1948">+CT87+CU87</f>
        <v>0</v>
      </c>
      <c r="CT87" s="116">
        <f t="shared" si="1759"/>
        <v>0</v>
      </c>
      <c r="CU87" s="174">
        <f t="shared" si="1760"/>
        <v>0</v>
      </c>
      <c r="CV87" s="181" t="s">
        <v>216</v>
      </c>
      <c r="CW87" s="105">
        <f t="shared" ref="CW87" si="1949">IF(CX87&gt;0,1,0)</f>
        <v>0</v>
      </c>
      <c r="CX87" s="144"/>
      <c r="CY87" s="121"/>
      <c r="CZ87" s="113">
        <f t="shared" ref="CZ87" si="1950">+DA87+DB87</f>
        <v>0</v>
      </c>
      <c r="DA87" s="116">
        <f t="shared" si="1761"/>
        <v>0</v>
      </c>
      <c r="DB87" s="174">
        <f t="shared" si="1762"/>
        <v>0</v>
      </c>
      <c r="DC87" s="181" t="s">
        <v>216</v>
      </c>
      <c r="DD87" s="105">
        <f t="shared" ref="DD87" si="1951">IF(DE87&gt;0,1,0)</f>
        <v>0</v>
      </c>
      <c r="DE87" s="144"/>
      <c r="DF87" s="121"/>
      <c r="DG87" s="113">
        <f t="shared" ref="DG87" si="1952">+DH87+DI87</f>
        <v>0</v>
      </c>
      <c r="DH87" s="116">
        <f t="shared" si="1763"/>
        <v>0</v>
      </c>
      <c r="DI87" s="177">
        <f t="shared" si="1764"/>
        <v>0</v>
      </c>
      <c r="DJ87" s="102">
        <f t="shared" si="739"/>
        <v>0</v>
      </c>
      <c r="DK87" s="116">
        <f t="shared" si="740"/>
        <v>0</v>
      </c>
      <c r="DL87" s="116">
        <f t="shared" si="741"/>
        <v>0</v>
      </c>
      <c r="DM87" s="116">
        <f t="shared" ref="DM87" si="1953">+DN87+DO87</f>
        <v>0</v>
      </c>
      <c r="DN87" s="116">
        <f t="shared" si="742"/>
        <v>0</v>
      </c>
      <c r="DO87" s="177">
        <f t="shared" si="743"/>
        <v>0</v>
      </c>
      <c r="DP87" s="194">
        <f t="shared" si="744"/>
        <v>0</v>
      </c>
      <c r="DQ87" s="177">
        <f t="shared" si="745"/>
        <v>0</v>
      </c>
      <c r="DR87" s="116">
        <f t="shared" si="1805"/>
        <v>0</v>
      </c>
      <c r="DS87" s="116">
        <f t="shared" ref="DS87" si="1954">+DT87+DU87</f>
        <v>0</v>
      </c>
      <c r="DT87" s="113">
        <f t="shared" si="746"/>
        <v>0</v>
      </c>
      <c r="DU87" s="189">
        <f t="shared" si="747"/>
        <v>0</v>
      </c>
      <c r="DV87" s="102">
        <f t="shared" si="748"/>
        <v>0</v>
      </c>
      <c r="DW87" s="116">
        <f t="shared" si="1765"/>
        <v>0</v>
      </c>
      <c r="DX87" s="116">
        <f t="shared" si="1766"/>
        <v>0</v>
      </c>
      <c r="DY87" s="116">
        <f t="shared" ref="DY87" si="1955">ROUND(DV87*DX87,0)</f>
        <v>0</v>
      </c>
      <c r="DZ87" s="116">
        <f t="shared" ref="DZ87" si="1956">+EA87+EB87</f>
        <v>0</v>
      </c>
      <c r="EA87" s="116">
        <f t="shared" si="1767"/>
        <v>0</v>
      </c>
      <c r="EB87" s="174">
        <f t="shared" si="1768"/>
        <v>0</v>
      </c>
      <c r="EC87" s="194">
        <f t="shared" ref="EC87" si="1957">SUM(DR87,DY87)</f>
        <v>0</v>
      </c>
      <c r="ED87" s="116">
        <f t="shared" ref="ED87" si="1958">+EE87+EF87</f>
        <v>0</v>
      </c>
      <c r="EE87" s="116">
        <f t="shared" ref="EE87" si="1959">SUM(DT87,EA87)</f>
        <v>0</v>
      </c>
      <c r="EF87" s="189">
        <f t="shared" ref="EF87" si="1960">SUM(DU87,EB87)</f>
        <v>0</v>
      </c>
      <c r="EG87" s="129">
        <f t="shared" si="749"/>
        <v>0</v>
      </c>
      <c r="EH87" s="133">
        <f t="shared" si="750"/>
        <v>0</v>
      </c>
      <c r="EI87" s="148">
        <f t="shared" si="751"/>
        <v>0</v>
      </c>
      <c r="EJ87" s="153">
        <f t="shared" ref="EJ87" si="1961">INT(EI87/2)</f>
        <v>0</v>
      </c>
      <c r="EK87" s="167">
        <f t="shared" si="752"/>
        <v>0</v>
      </c>
      <c r="EL87" s="171">
        <f t="shared" si="753"/>
        <v>0</v>
      </c>
      <c r="EM87" s="167">
        <f t="shared" si="754"/>
        <v>0</v>
      </c>
      <c r="EN87" s="171">
        <f t="shared" ref="EN87" si="1962">INT(EM87/2)</f>
        <v>0</v>
      </c>
      <c r="EO87" s="148">
        <f t="shared" si="1769"/>
        <v>0</v>
      </c>
      <c r="EP87" s="153">
        <f t="shared" ref="EP87" si="1963">INT(EO87/2)</f>
        <v>0</v>
      </c>
      <c r="EQ87" s="167">
        <f t="shared" si="1770"/>
        <v>0</v>
      </c>
      <c r="ER87" s="171">
        <f t="shared" ref="ER87" si="1964">INT(EQ87/2)</f>
        <v>0</v>
      </c>
      <c r="ES87" s="148">
        <f t="shared" si="1771"/>
        <v>0</v>
      </c>
      <c r="ET87" s="153">
        <f t="shared" ref="ET87" si="1965">INT(ES87/2)</f>
        <v>0</v>
      </c>
      <c r="EU87" s="167">
        <f t="shared" si="755"/>
        <v>0</v>
      </c>
      <c r="EV87" s="171">
        <f t="shared" si="756"/>
        <v>0</v>
      </c>
      <c r="EW87" s="148">
        <f t="shared" si="1772"/>
        <v>0</v>
      </c>
      <c r="EX87" s="153">
        <f t="shared" ref="EX87" si="1966">INT(EW87/2)</f>
        <v>0</v>
      </c>
      <c r="EY87" s="167">
        <f t="shared" si="1773"/>
        <v>0</v>
      </c>
      <c r="EZ87" s="171">
        <f t="shared" ref="EZ87" si="1967">INT(EY87/2)</f>
        <v>0</v>
      </c>
      <c r="FA87" s="148">
        <f t="shared" si="1774"/>
        <v>0</v>
      </c>
      <c r="FB87" s="171">
        <f t="shared" ref="FB87" si="1968">INT(FA87/2)</f>
        <v>0</v>
      </c>
      <c r="FC87" s="148">
        <f t="shared" si="1775"/>
        <v>0</v>
      </c>
      <c r="FD87" s="171">
        <f t="shared" ref="FD87" si="1969">INT(FC87/2)</f>
        <v>0</v>
      </c>
      <c r="FE87" s="167">
        <f t="shared" ref="FE87" si="1970">SUM(EG87,EI87,EK87,EM87,EO87,EQ87,ES87,EU87,EW87,EY87,FA87,FC87)</f>
        <v>0</v>
      </c>
      <c r="FF87" s="171">
        <f t="shared" ref="FF87" si="1971">SUM(EH87,EJ87,EL87,EN87,EP87,ER87,ET87,EV87,EX87,EZ87,FB87,FD87)</f>
        <v>0</v>
      </c>
      <c r="FG87" s="148">
        <f t="shared" si="1776"/>
        <v>0</v>
      </c>
      <c r="FH87" s="199">
        <f t="shared" ref="FH87" si="1972">+FG87</f>
        <v>0</v>
      </c>
      <c r="FI87" s="95"/>
      <c r="FJ87" s="708">
        <f>+FJ86</f>
        <v>0</v>
      </c>
      <c r="FK87" s="38"/>
      <c r="FL87" s="692">
        <f t="shared" si="1266"/>
        <v>0</v>
      </c>
      <c r="FM87" s="693">
        <f t="shared" si="1267"/>
        <v>0</v>
      </c>
      <c r="FN87" s="694" t="str">
        <f t="shared" si="1268"/>
        <v>OK</v>
      </c>
      <c r="FP87" s="692">
        <f t="shared" si="1825"/>
        <v>0</v>
      </c>
      <c r="FQ87" s="693">
        <f t="shared" si="1826"/>
        <v>0</v>
      </c>
      <c r="FR87" s="694" t="str">
        <f t="shared" si="1827"/>
        <v>OK</v>
      </c>
    </row>
    <row r="88" spans="1:174" ht="18" customHeight="1" x14ac:dyDescent="0.2">
      <c r="A88" s="74">
        <f t="shared" si="1828"/>
        <v>0</v>
      </c>
      <c r="B88" s="75">
        <f t="shared" si="1829"/>
        <v>0</v>
      </c>
      <c r="C88" s="235" t="str">
        <f t="shared" si="1830"/>
        <v>福島県</v>
      </c>
      <c r="D88" s="58">
        <f t="shared" si="1831"/>
        <v>37</v>
      </c>
      <c r="E88" s="49" t="s">
        <v>244</v>
      </c>
      <c r="F88" s="486">
        <f>IF(F89=" "," ",+F89)</f>
        <v>0</v>
      </c>
      <c r="G88" s="554"/>
      <c r="H88" s="537"/>
      <c r="I88" s="544"/>
      <c r="J88" s="545"/>
      <c r="K88" s="544"/>
      <c r="L88" s="229"/>
      <c r="M88" s="532"/>
      <c r="N88" s="66"/>
      <c r="O88" s="70" t="str">
        <f>IF(L88="","",VLOOKUP(L88,リスト!$Q$3:$R$25,2,0))</f>
        <v/>
      </c>
      <c r="P88" s="202"/>
      <c r="Q88" s="125"/>
      <c r="R88" s="154" t="str">
        <f>IF(L88="","",VLOOKUP(L88,リスト!$X$3:$Y$25,2,0))</f>
        <v/>
      </c>
      <c r="S88" s="162">
        <f>IF(T88&gt;0,1,0)</f>
        <v>0</v>
      </c>
      <c r="T88" s="143"/>
      <c r="U88" s="112">
        <f t="shared" si="1739"/>
        <v>0</v>
      </c>
      <c r="V88" s="108"/>
      <c r="W88" s="115">
        <f>+U88+V88</f>
        <v>0</v>
      </c>
      <c r="X88" s="115">
        <f>+Y88+Z88</f>
        <v>0</v>
      </c>
      <c r="Y88" s="137">
        <f t="shared" si="1740"/>
        <v>0</v>
      </c>
      <c r="Z88" s="139">
        <f t="shared" si="1741"/>
        <v>0</v>
      </c>
      <c r="AA88" s="180" t="s">
        <v>216</v>
      </c>
      <c r="AB88" s="162">
        <f>IF(AC88&gt;0,1,0)</f>
        <v>0</v>
      </c>
      <c r="AC88" s="143"/>
      <c r="AD88" s="120"/>
      <c r="AE88" s="137">
        <f>+AF88+AG88</f>
        <v>0</v>
      </c>
      <c r="AF88" s="137">
        <f t="shared" si="1742"/>
        <v>0</v>
      </c>
      <c r="AG88" s="139">
        <f t="shared" si="1743"/>
        <v>0</v>
      </c>
      <c r="AH88" s="101" t="str">
        <f>IF(AJ88="","",VLOOKUP(L88,リスト!$AA$3:$AB$25,2,0))</f>
        <v/>
      </c>
      <c r="AI88" s="162">
        <f>IF(AJ88&gt;0,1,0)</f>
        <v>0</v>
      </c>
      <c r="AJ88" s="143"/>
      <c r="AK88" s="156">
        <f t="shared" si="732"/>
        <v>0</v>
      </c>
      <c r="AL88" s="120"/>
      <c r="AM88" s="162">
        <f>+AK88+AL88</f>
        <v>0</v>
      </c>
      <c r="AN88" s="112">
        <f>+AO88+AP88</f>
        <v>0</v>
      </c>
      <c r="AO88" s="115">
        <f t="shared" si="1744"/>
        <v>0</v>
      </c>
      <c r="AP88" s="173">
        <f t="shared" si="1745"/>
        <v>0</v>
      </c>
      <c r="AQ88" s="183" t="s">
        <v>216</v>
      </c>
      <c r="AR88" s="162">
        <f>IF(AS88&gt;0,1,0)</f>
        <v>0</v>
      </c>
      <c r="AS88" s="143"/>
      <c r="AT88" s="120"/>
      <c r="AU88" s="112">
        <f>+AV88+AW88</f>
        <v>0</v>
      </c>
      <c r="AV88" s="115">
        <f t="shared" si="1746"/>
        <v>0</v>
      </c>
      <c r="AW88" s="176">
        <f t="shared" si="1747"/>
        <v>0</v>
      </c>
      <c r="AX88" s="180" t="s">
        <v>216</v>
      </c>
      <c r="AY88" s="162">
        <f>IF(AZ88&gt;0,1,0)</f>
        <v>0</v>
      </c>
      <c r="AZ88" s="143"/>
      <c r="BA88" s="120"/>
      <c r="BB88" s="112">
        <f>+BC88+BD88</f>
        <v>0</v>
      </c>
      <c r="BC88" s="115">
        <f t="shared" si="1748"/>
        <v>0</v>
      </c>
      <c r="BD88" s="173">
        <f t="shared" si="1749"/>
        <v>0</v>
      </c>
      <c r="BE88" s="180" t="s">
        <v>216</v>
      </c>
      <c r="BF88" s="162">
        <f>IF(BG88&gt;0,1,0)</f>
        <v>0</v>
      </c>
      <c r="BG88" s="143"/>
      <c r="BH88" s="120"/>
      <c r="BI88" s="112">
        <f>+BJ88+BK88</f>
        <v>0</v>
      </c>
      <c r="BJ88" s="115">
        <f t="shared" si="1750"/>
        <v>0</v>
      </c>
      <c r="BK88" s="176">
        <f t="shared" si="1751"/>
        <v>0</v>
      </c>
      <c r="BL88" s="180" t="s">
        <v>216</v>
      </c>
      <c r="BM88" s="162">
        <f>IF(BN88&gt;0,1,0)</f>
        <v>0</v>
      </c>
      <c r="BN88" s="143"/>
      <c r="BO88" s="120"/>
      <c r="BP88" s="112">
        <f>+BQ88+BR88</f>
        <v>0</v>
      </c>
      <c r="BQ88" s="115">
        <f t="shared" si="1752"/>
        <v>0</v>
      </c>
      <c r="BR88" s="176">
        <f t="shared" si="1753"/>
        <v>0</v>
      </c>
      <c r="BS88" s="101">
        <f t="shared" si="733"/>
        <v>0</v>
      </c>
      <c r="BT88" s="112">
        <f t="shared" si="734"/>
        <v>0</v>
      </c>
      <c r="BU88" s="112">
        <f t="shared" si="735"/>
        <v>0</v>
      </c>
      <c r="BV88" s="115">
        <f t="shared" si="736"/>
        <v>0</v>
      </c>
      <c r="BW88" s="112">
        <f t="shared" si="737"/>
        <v>0</v>
      </c>
      <c r="BX88" s="188">
        <f t="shared" si="738"/>
        <v>0</v>
      </c>
      <c r="BY88" s="101" t="str">
        <f>IF(CA88="","",VLOOKUP(L88,リスト!$AD$3:$AE$25,2,0))</f>
        <v/>
      </c>
      <c r="BZ88" s="192">
        <f>IF(CA88&gt;0,1,0)</f>
        <v>0</v>
      </c>
      <c r="CA88" s="143"/>
      <c r="CB88" s="112">
        <f t="shared" si="1754"/>
        <v>0</v>
      </c>
      <c r="CC88" s="120"/>
      <c r="CD88" s="162">
        <f>+CB88+CC88</f>
        <v>0</v>
      </c>
      <c r="CE88" s="112">
        <f>+CF88+CG88</f>
        <v>0</v>
      </c>
      <c r="CF88" s="115">
        <f t="shared" si="1755"/>
        <v>0</v>
      </c>
      <c r="CG88" s="173">
        <f t="shared" si="1756"/>
        <v>0</v>
      </c>
      <c r="CH88" s="180" t="s">
        <v>216</v>
      </c>
      <c r="CI88" s="192">
        <f>IF(CJ88&gt;0,1,0)</f>
        <v>0</v>
      </c>
      <c r="CJ88" s="143"/>
      <c r="CK88" s="120"/>
      <c r="CL88" s="112">
        <f>+CM88+CN88</f>
        <v>0</v>
      </c>
      <c r="CM88" s="115">
        <f t="shared" si="1757"/>
        <v>0</v>
      </c>
      <c r="CN88" s="173">
        <f t="shared" si="1758"/>
        <v>0</v>
      </c>
      <c r="CO88" s="180" t="s">
        <v>216</v>
      </c>
      <c r="CP88" s="192">
        <f>IF(CQ88&gt;0,1,0)</f>
        <v>0</v>
      </c>
      <c r="CQ88" s="143"/>
      <c r="CR88" s="120"/>
      <c r="CS88" s="112">
        <f>+CT88+CU88</f>
        <v>0</v>
      </c>
      <c r="CT88" s="115">
        <f t="shared" si="1759"/>
        <v>0</v>
      </c>
      <c r="CU88" s="173">
        <f t="shared" si="1760"/>
        <v>0</v>
      </c>
      <c r="CV88" s="180" t="s">
        <v>216</v>
      </c>
      <c r="CW88" s="192">
        <f>IF(CX88&gt;0,1,0)</f>
        <v>0</v>
      </c>
      <c r="CX88" s="143"/>
      <c r="CY88" s="120"/>
      <c r="CZ88" s="112">
        <f>+DA88+DB88</f>
        <v>0</v>
      </c>
      <c r="DA88" s="115">
        <f t="shared" si="1761"/>
        <v>0</v>
      </c>
      <c r="DB88" s="173">
        <f t="shared" si="1762"/>
        <v>0</v>
      </c>
      <c r="DC88" s="180" t="s">
        <v>216</v>
      </c>
      <c r="DD88" s="192">
        <f>IF(DE88&gt;0,1,0)</f>
        <v>0</v>
      </c>
      <c r="DE88" s="143"/>
      <c r="DF88" s="120"/>
      <c r="DG88" s="112">
        <f>+DH88+DI88</f>
        <v>0</v>
      </c>
      <c r="DH88" s="115">
        <f t="shared" si="1763"/>
        <v>0</v>
      </c>
      <c r="DI88" s="176">
        <f t="shared" si="1764"/>
        <v>0</v>
      </c>
      <c r="DJ88" s="101">
        <f t="shared" si="739"/>
        <v>0</v>
      </c>
      <c r="DK88" s="115">
        <f t="shared" si="740"/>
        <v>0</v>
      </c>
      <c r="DL88" s="115">
        <f t="shared" si="741"/>
        <v>0</v>
      </c>
      <c r="DM88" s="115">
        <f>+DN88+DO88</f>
        <v>0</v>
      </c>
      <c r="DN88" s="115">
        <f t="shared" si="742"/>
        <v>0</v>
      </c>
      <c r="DO88" s="176">
        <f t="shared" si="743"/>
        <v>0</v>
      </c>
      <c r="DP88" s="193">
        <f t="shared" si="744"/>
        <v>0</v>
      </c>
      <c r="DQ88" s="176">
        <f t="shared" si="745"/>
        <v>0</v>
      </c>
      <c r="DR88" s="115">
        <f t="shared" si="1805"/>
        <v>0</v>
      </c>
      <c r="DS88" s="115">
        <f>+DT88+DU88</f>
        <v>0</v>
      </c>
      <c r="DT88" s="112">
        <f t="shared" si="746"/>
        <v>0</v>
      </c>
      <c r="DU88" s="188">
        <f t="shared" si="747"/>
        <v>0</v>
      </c>
      <c r="DV88" s="101">
        <f t="shared" si="748"/>
        <v>0</v>
      </c>
      <c r="DW88" s="115">
        <f t="shared" si="1765"/>
        <v>0</v>
      </c>
      <c r="DX88" s="115">
        <f t="shared" si="1766"/>
        <v>0</v>
      </c>
      <c r="DY88" s="115">
        <f>ROUND(DV88*DX88,0)</f>
        <v>0</v>
      </c>
      <c r="DZ88" s="115">
        <f>+EA88+EB88</f>
        <v>0</v>
      </c>
      <c r="EA88" s="115">
        <f t="shared" si="1767"/>
        <v>0</v>
      </c>
      <c r="EB88" s="173">
        <f t="shared" si="1768"/>
        <v>0</v>
      </c>
      <c r="EC88" s="193">
        <f>SUM(DR88,DY88)</f>
        <v>0</v>
      </c>
      <c r="ED88" s="115">
        <f>+EE88+EF88</f>
        <v>0</v>
      </c>
      <c r="EE88" s="115">
        <f>SUM(DT88,EA88)</f>
        <v>0</v>
      </c>
      <c r="EF88" s="188">
        <f>SUM(DU88,EB88)</f>
        <v>0</v>
      </c>
      <c r="EG88" s="128">
        <f t="shared" si="749"/>
        <v>0</v>
      </c>
      <c r="EH88" s="132">
        <f t="shared" si="750"/>
        <v>0</v>
      </c>
      <c r="EI88" s="147">
        <f t="shared" si="751"/>
        <v>0</v>
      </c>
      <c r="EJ88" s="152">
        <f>INT(EI88/2)</f>
        <v>0</v>
      </c>
      <c r="EK88" s="166">
        <f t="shared" si="752"/>
        <v>0</v>
      </c>
      <c r="EL88" s="170">
        <f t="shared" si="753"/>
        <v>0</v>
      </c>
      <c r="EM88" s="166">
        <f t="shared" si="754"/>
        <v>0</v>
      </c>
      <c r="EN88" s="170">
        <f>INT(EM88/2)</f>
        <v>0</v>
      </c>
      <c r="EO88" s="147">
        <f t="shared" si="1769"/>
        <v>0</v>
      </c>
      <c r="EP88" s="170">
        <f>INT(EO88/2)</f>
        <v>0</v>
      </c>
      <c r="EQ88" s="166">
        <f t="shared" si="1770"/>
        <v>0</v>
      </c>
      <c r="ER88" s="170">
        <f>INT(EQ88/2)</f>
        <v>0</v>
      </c>
      <c r="ES88" s="147">
        <f t="shared" si="1771"/>
        <v>0</v>
      </c>
      <c r="ET88" s="152">
        <f>INT(ES88/2)</f>
        <v>0</v>
      </c>
      <c r="EU88" s="166">
        <f t="shared" si="755"/>
        <v>0</v>
      </c>
      <c r="EV88" s="170">
        <f t="shared" si="756"/>
        <v>0</v>
      </c>
      <c r="EW88" s="147">
        <f t="shared" si="1772"/>
        <v>0</v>
      </c>
      <c r="EX88" s="152">
        <f>INT(EW88/2)</f>
        <v>0</v>
      </c>
      <c r="EY88" s="166">
        <f t="shared" si="1773"/>
        <v>0</v>
      </c>
      <c r="EZ88" s="170">
        <f>INT(EY88/2)</f>
        <v>0</v>
      </c>
      <c r="FA88" s="147">
        <f t="shared" si="1774"/>
        <v>0</v>
      </c>
      <c r="FB88" s="170">
        <f>INT(FA88/2)</f>
        <v>0</v>
      </c>
      <c r="FC88" s="147">
        <f t="shared" si="1775"/>
        <v>0</v>
      </c>
      <c r="FD88" s="170">
        <f>INT(FC88/2)</f>
        <v>0</v>
      </c>
      <c r="FE88" s="166">
        <f>SUM(EG88,EI88,EK88,EM88,EO88,EQ88,ES88,EU88,EW88,EY88,FA88,FC88)</f>
        <v>0</v>
      </c>
      <c r="FF88" s="170">
        <f>SUM(EH88,EJ88,EL88,EN88,EP88,ER88,ET88,EV88,EX88,EZ88,FB88,FD88)</f>
        <v>0</v>
      </c>
      <c r="FG88" s="147">
        <f t="shared" si="1776"/>
        <v>0</v>
      </c>
      <c r="FH88" s="198">
        <f>+FG88</f>
        <v>0</v>
      </c>
      <c r="FI88" s="201"/>
      <c r="FJ88" s="708">
        <f>+FJ86</f>
        <v>0</v>
      </c>
      <c r="FK88" s="38"/>
      <c r="FL88" s="698">
        <f t="shared" si="1266"/>
        <v>0</v>
      </c>
      <c r="FM88" s="699">
        <f t="shared" si="1267"/>
        <v>0</v>
      </c>
      <c r="FN88" s="700" t="str">
        <f t="shared" si="1268"/>
        <v>OK</v>
      </c>
      <c r="FP88" s="698">
        <f t="shared" si="1825"/>
        <v>0</v>
      </c>
      <c r="FQ88" s="699">
        <f t="shared" si="1826"/>
        <v>0</v>
      </c>
      <c r="FR88" s="700" t="str">
        <f t="shared" si="1827"/>
        <v>OK</v>
      </c>
    </row>
    <row r="89" spans="1:174" ht="18" customHeight="1" x14ac:dyDescent="0.2">
      <c r="A89" s="76">
        <f t="shared" si="1828"/>
        <v>0</v>
      </c>
      <c r="B89" s="77">
        <f t="shared" si="1829"/>
        <v>0</v>
      </c>
      <c r="C89" s="236" t="str">
        <f t="shared" si="1830"/>
        <v>福島県</v>
      </c>
      <c r="D89" s="47">
        <f t="shared" si="1831"/>
        <v>37</v>
      </c>
      <c r="E89" s="56" t="s">
        <v>245</v>
      </c>
      <c r="F89" s="487"/>
      <c r="G89" s="555">
        <f>+G88</f>
        <v>0</v>
      </c>
      <c r="H89" s="536"/>
      <c r="I89" s="542"/>
      <c r="J89" s="543"/>
      <c r="K89" s="542"/>
      <c r="L89" s="64"/>
      <c r="M89" s="531"/>
      <c r="N89" s="67"/>
      <c r="O89" s="71" t="str">
        <f>IF(L89="","",VLOOKUP(L89,リスト!$Q$3:$R$25,2,0))</f>
        <v/>
      </c>
      <c r="P89" s="95"/>
      <c r="Q89" s="126"/>
      <c r="R89" s="102" t="str">
        <f>IF(L89="","",VLOOKUP(L89,リスト!$X$3:$Y$25,2,0))</f>
        <v/>
      </c>
      <c r="S89" s="163">
        <f t="shared" ref="S89" si="1973">IF(T89&gt;0,1,0)</f>
        <v>0</v>
      </c>
      <c r="T89" s="144"/>
      <c r="U89" s="113">
        <f t="shared" si="1739"/>
        <v>0</v>
      </c>
      <c r="V89" s="109"/>
      <c r="W89" s="116">
        <f t="shared" ref="W89" si="1974">+U89+V89</f>
        <v>0</v>
      </c>
      <c r="X89" s="116">
        <f t="shared" ref="X89" si="1975">+Y89+Z89</f>
        <v>0</v>
      </c>
      <c r="Y89" s="138">
        <f t="shared" si="1740"/>
        <v>0</v>
      </c>
      <c r="Z89" s="140">
        <f t="shared" si="1741"/>
        <v>0</v>
      </c>
      <c r="AA89" s="181" t="s">
        <v>216</v>
      </c>
      <c r="AB89" s="163">
        <f t="shared" ref="AB89" si="1976">IF(AC89&gt;0,1,0)</f>
        <v>0</v>
      </c>
      <c r="AC89" s="144"/>
      <c r="AD89" s="121"/>
      <c r="AE89" s="138">
        <f t="shared" ref="AE89" si="1977">+AF89+AG89</f>
        <v>0</v>
      </c>
      <c r="AF89" s="138">
        <f t="shared" si="1742"/>
        <v>0</v>
      </c>
      <c r="AG89" s="140">
        <f t="shared" si="1743"/>
        <v>0</v>
      </c>
      <c r="AH89" s="102" t="str">
        <f>IF(AJ89="","",VLOOKUP(L89,リスト!$AA$3:$AB$25,2,0))</f>
        <v/>
      </c>
      <c r="AI89" s="163">
        <f t="shared" ref="AI89" si="1978">IF(AJ89&gt;0,1,0)</f>
        <v>0</v>
      </c>
      <c r="AJ89" s="144"/>
      <c r="AK89" s="157">
        <f t="shared" si="732"/>
        <v>0</v>
      </c>
      <c r="AL89" s="121"/>
      <c r="AM89" s="163">
        <f t="shared" ref="AM89" si="1979">+AK89+AL89</f>
        <v>0</v>
      </c>
      <c r="AN89" s="113">
        <f t="shared" ref="AN89" si="1980">+AO89+AP89</f>
        <v>0</v>
      </c>
      <c r="AO89" s="116">
        <f t="shared" si="1744"/>
        <v>0</v>
      </c>
      <c r="AP89" s="174">
        <f t="shared" si="1745"/>
        <v>0</v>
      </c>
      <c r="AQ89" s="184" t="s">
        <v>216</v>
      </c>
      <c r="AR89" s="163">
        <f t="shared" ref="AR89" si="1981">IF(AS89&gt;0,1,0)</f>
        <v>0</v>
      </c>
      <c r="AS89" s="144"/>
      <c r="AT89" s="121"/>
      <c r="AU89" s="113">
        <f t="shared" ref="AU89" si="1982">+AV89+AW89</f>
        <v>0</v>
      </c>
      <c r="AV89" s="116">
        <f t="shared" si="1746"/>
        <v>0</v>
      </c>
      <c r="AW89" s="177">
        <f t="shared" si="1747"/>
        <v>0</v>
      </c>
      <c r="AX89" s="181" t="s">
        <v>216</v>
      </c>
      <c r="AY89" s="163">
        <f t="shared" ref="AY89" si="1983">IF(AZ89&gt;0,1,0)</f>
        <v>0</v>
      </c>
      <c r="AZ89" s="144"/>
      <c r="BA89" s="121"/>
      <c r="BB89" s="113">
        <f t="shared" ref="BB89" si="1984">+BC89+BD89</f>
        <v>0</v>
      </c>
      <c r="BC89" s="116">
        <f t="shared" si="1748"/>
        <v>0</v>
      </c>
      <c r="BD89" s="174">
        <f t="shared" si="1749"/>
        <v>0</v>
      </c>
      <c r="BE89" s="181" t="s">
        <v>216</v>
      </c>
      <c r="BF89" s="163">
        <f t="shared" ref="BF89" si="1985">IF(BG89&gt;0,1,0)</f>
        <v>0</v>
      </c>
      <c r="BG89" s="144"/>
      <c r="BH89" s="121"/>
      <c r="BI89" s="113">
        <f t="shared" ref="BI89" si="1986">+BJ89+BK89</f>
        <v>0</v>
      </c>
      <c r="BJ89" s="116">
        <f t="shared" si="1750"/>
        <v>0</v>
      </c>
      <c r="BK89" s="177">
        <f t="shared" si="1751"/>
        <v>0</v>
      </c>
      <c r="BL89" s="181" t="s">
        <v>216</v>
      </c>
      <c r="BM89" s="163">
        <f t="shared" ref="BM89" si="1987">IF(BN89&gt;0,1,0)</f>
        <v>0</v>
      </c>
      <c r="BN89" s="144"/>
      <c r="BO89" s="121"/>
      <c r="BP89" s="113">
        <f t="shared" ref="BP89" si="1988">+BQ89+BR89</f>
        <v>0</v>
      </c>
      <c r="BQ89" s="116">
        <f t="shared" si="1752"/>
        <v>0</v>
      </c>
      <c r="BR89" s="177">
        <f t="shared" si="1753"/>
        <v>0</v>
      </c>
      <c r="BS89" s="102">
        <f t="shared" si="733"/>
        <v>0</v>
      </c>
      <c r="BT89" s="113">
        <f t="shared" si="734"/>
        <v>0</v>
      </c>
      <c r="BU89" s="113">
        <f t="shared" si="735"/>
        <v>0</v>
      </c>
      <c r="BV89" s="116">
        <f t="shared" si="736"/>
        <v>0</v>
      </c>
      <c r="BW89" s="113">
        <f t="shared" si="737"/>
        <v>0</v>
      </c>
      <c r="BX89" s="189">
        <f t="shared" si="738"/>
        <v>0</v>
      </c>
      <c r="BY89" s="102" t="str">
        <f>IF(CA89="","",VLOOKUP(L89,リスト!$AD$3:$AE$25,2,0))</f>
        <v/>
      </c>
      <c r="BZ89" s="105">
        <f t="shared" ref="BZ89" si="1989">IF(CA89&gt;0,1,0)</f>
        <v>0</v>
      </c>
      <c r="CA89" s="144"/>
      <c r="CB89" s="113">
        <f t="shared" si="1754"/>
        <v>0</v>
      </c>
      <c r="CC89" s="121"/>
      <c r="CD89" s="163">
        <f t="shared" ref="CD89" si="1990">+CB89+CC89</f>
        <v>0</v>
      </c>
      <c r="CE89" s="113">
        <f t="shared" ref="CE89" si="1991">+CF89+CG89</f>
        <v>0</v>
      </c>
      <c r="CF89" s="116">
        <f t="shared" si="1755"/>
        <v>0</v>
      </c>
      <c r="CG89" s="177">
        <f t="shared" si="1756"/>
        <v>0</v>
      </c>
      <c r="CH89" s="181" t="s">
        <v>216</v>
      </c>
      <c r="CI89" s="105">
        <f t="shared" ref="CI89" si="1992">IF(CJ89&gt;0,1,0)</f>
        <v>0</v>
      </c>
      <c r="CJ89" s="144"/>
      <c r="CK89" s="121"/>
      <c r="CL89" s="113">
        <f t="shared" ref="CL89" si="1993">+CM89+CN89</f>
        <v>0</v>
      </c>
      <c r="CM89" s="116">
        <f t="shared" si="1757"/>
        <v>0</v>
      </c>
      <c r="CN89" s="174">
        <f t="shared" si="1758"/>
        <v>0</v>
      </c>
      <c r="CO89" s="181" t="s">
        <v>216</v>
      </c>
      <c r="CP89" s="105">
        <f t="shared" ref="CP89" si="1994">IF(CQ89&gt;0,1,0)</f>
        <v>0</v>
      </c>
      <c r="CQ89" s="144"/>
      <c r="CR89" s="121"/>
      <c r="CS89" s="113">
        <f t="shared" ref="CS89" si="1995">+CT89+CU89</f>
        <v>0</v>
      </c>
      <c r="CT89" s="116">
        <f t="shared" si="1759"/>
        <v>0</v>
      </c>
      <c r="CU89" s="174">
        <f t="shared" si="1760"/>
        <v>0</v>
      </c>
      <c r="CV89" s="181" t="s">
        <v>216</v>
      </c>
      <c r="CW89" s="105">
        <f t="shared" ref="CW89" si="1996">IF(CX89&gt;0,1,0)</f>
        <v>0</v>
      </c>
      <c r="CX89" s="144"/>
      <c r="CY89" s="121"/>
      <c r="CZ89" s="113">
        <f t="shared" ref="CZ89" si="1997">+DA89+DB89</f>
        <v>0</v>
      </c>
      <c r="DA89" s="116">
        <f t="shared" si="1761"/>
        <v>0</v>
      </c>
      <c r="DB89" s="174">
        <f t="shared" si="1762"/>
        <v>0</v>
      </c>
      <c r="DC89" s="181" t="s">
        <v>216</v>
      </c>
      <c r="DD89" s="105">
        <f t="shared" ref="DD89" si="1998">IF(DE89&gt;0,1,0)</f>
        <v>0</v>
      </c>
      <c r="DE89" s="144"/>
      <c r="DF89" s="121"/>
      <c r="DG89" s="113">
        <f t="shared" ref="DG89" si="1999">+DH89+DI89</f>
        <v>0</v>
      </c>
      <c r="DH89" s="116">
        <f t="shared" si="1763"/>
        <v>0</v>
      </c>
      <c r="DI89" s="177">
        <f t="shared" si="1764"/>
        <v>0</v>
      </c>
      <c r="DJ89" s="102">
        <f t="shared" si="739"/>
        <v>0</v>
      </c>
      <c r="DK89" s="116">
        <f t="shared" si="740"/>
        <v>0</v>
      </c>
      <c r="DL89" s="116">
        <f t="shared" si="741"/>
        <v>0</v>
      </c>
      <c r="DM89" s="116">
        <f t="shared" ref="DM89" si="2000">+DN89+DO89</f>
        <v>0</v>
      </c>
      <c r="DN89" s="116">
        <f t="shared" si="742"/>
        <v>0</v>
      </c>
      <c r="DO89" s="177">
        <f t="shared" si="743"/>
        <v>0</v>
      </c>
      <c r="DP89" s="194">
        <f t="shared" si="744"/>
        <v>0</v>
      </c>
      <c r="DQ89" s="177">
        <f t="shared" si="745"/>
        <v>0</v>
      </c>
      <c r="DR89" s="116">
        <f t="shared" si="1805"/>
        <v>0</v>
      </c>
      <c r="DS89" s="116">
        <f t="shared" ref="DS89" si="2001">+DT89+DU89</f>
        <v>0</v>
      </c>
      <c r="DT89" s="113">
        <f t="shared" si="746"/>
        <v>0</v>
      </c>
      <c r="DU89" s="189">
        <f t="shared" si="747"/>
        <v>0</v>
      </c>
      <c r="DV89" s="102">
        <f t="shared" si="748"/>
        <v>0</v>
      </c>
      <c r="DW89" s="116">
        <f t="shared" si="1765"/>
        <v>0</v>
      </c>
      <c r="DX89" s="116">
        <f t="shared" si="1766"/>
        <v>0</v>
      </c>
      <c r="DY89" s="116">
        <f t="shared" ref="DY89" si="2002">ROUND(DV89*DX89,0)</f>
        <v>0</v>
      </c>
      <c r="DZ89" s="116">
        <f t="shared" ref="DZ89" si="2003">+EA89+EB89</f>
        <v>0</v>
      </c>
      <c r="EA89" s="116">
        <f t="shared" si="1767"/>
        <v>0</v>
      </c>
      <c r="EB89" s="174">
        <f t="shared" si="1768"/>
        <v>0</v>
      </c>
      <c r="EC89" s="194">
        <f t="shared" ref="EC89" si="2004">SUM(DR89,DY89)</f>
        <v>0</v>
      </c>
      <c r="ED89" s="116">
        <f t="shared" ref="ED89" si="2005">+EE89+EF89</f>
        <v>0</v>
      </c>
      <c r="EE89" s="116">
        <f t="shared" ref="EE89" si="2006">SUM(DT89,EA89)</f>
        <v>0</v>
      </c>
      <c r="EF89" s="189">
        <f t="shared" ref="EF89" si="2007">SUM(DU89,EB89)</f>
        <v>0</v>
      </c>
      <c r="EG89" s="129">
        <f t="shared" si="749"/>
        <v>0</v>
      </c>
      <c r="EH89" s="133">
        <f t="shared" si="750"/>
        <v>0</v>
      </c>
      <c r="EI89" s="148">
        <f t="shared" si="751"/>
        <v>0</v>
      </c>
      <c r="EJ89" s="153">
        <f t="shared" ref="EJ89" si="2008">INT(EI89/2)</f>
        <v>0</v>
      </c>
      <c r="EK89" s="167">
        <f t="shared" si="752"/>
        <v>0</v>
      </c>
      <c r="EL89" s="171">
        <f t="shared" si="753"/>
        <v>0</v>
      </c>
      <c r="EM89" s="167">
        <f t="shared" si="754"/>
        <v>0</v>
      </c>
      <c r="EN89" s="171">
        <f t="shared" ref="EN89" si="2009">INT(EM89/2)</f>
        <v>0</v>
      </c>
      <c r="EO89" s="148">
        <f t="shared" si="1769"/>
        <v>0</v>
      </c>
      <c r="EP89" s="153">
        <f t="shared" ref="EP89" si="2010">INT(EO89/2)</f>
        <v>0</v>
      </c>
      <c r="EQ89" s="167">
        <f t="shared" si="1770"/>
        <v>0</v>
      </c>
      <c r="ER89" s="171">
        <f t="shared" ref="ER89" si="2011">INT(EQ89/2)</f>
        <v>0</v>
      </c>
      <c r="ES89" s="148">
        <f t="shared" si="1771"/>
        <v>0</v>
      </c>
      <c r="ET89" s="153">
        <f t="shared" ref="ET89" si="2012">INT(ES89/2)</f>
        <v>0</v>
      </c>
      <c r="EU89" s="167">
        <f t="shared" si="755"/>
        <v>0</v>
      </c>
      <c r="EV89" s="171">
        <f t="shared" si="756"/>
        <v>0</v>
      </c>
      <c r="EW89" s="148">
        <f t="shared" si="1772"/>
        <v>0</v>
      </c>
      <c r="EX89" s="153">
        <f t="shared" ref="EX89" si="2013">INT(EW89/2)</f>
        <v>0</v>
      </c>
      <c r="EY89" s="167">
        <f t="shared" si="1773"/>
        <v>0</v>
      </c>
      <c r="EZ89" s="171">
        <f t="shared" ref="EZ89" si="2014">INT(EY89/2)</f>
        <v>0</v>
      </c>
      <c r="FA89" s="148">
        <f t="shared" si="1774"/>
        <v>0</v>
      </c>
      <c r="FB89" s="171">
        <f t="shared" ref="FB89" si="2015">INT(FA89/2)</f>
        <v>0</v>
      </c>
      <c r="FC89" s="148">
        <f t="shared" si="1775"/>
        <v>0</v>
      </c>
      <c r="FD89" s="171">
        <f t="shared" ref="FD89" si="2016">INT(FC89/2)</f>
        <v>0</v>
      </c>
      <c r="FE89" s="167">
        <f t="shared" ref="FE89" si="2017">SUM(EG89,EI89,EK89,EM89,EO89,EQ89,ES89,EU89,EW89,EY89,FA89,FC89)</f>
        <v>0</v>
      </c>
      <c r="FF89" s="171">
        <f t="shared" ref="FF89" si="2018">SUM(EH89,EJ89,EL89,EN89,EP89,ER89,ET89,EV89,EX89,EZ89,FB89,FD89)</f>
        <v>0</v>
      </c>
      <c r="FG89" s="148">
        <f t="shared" si="1776"/>
        <v>0</v>
      </c>
      <c r="FH89" s="199">
        <f t="shared" ref="FH89" si="2019">+FG89</f>
        <v>0</v>
      </c>
      <c r="FI89" s="95"/>
      <c r="FJ89" s="708">
        <f>+FJ88</f>
        <v>0</v>
      </c>
      <c r="FK89" s="38"/>
      <c r="FL89" s="692">
        <f t="shared" si="1266"/>
        <v>0</v>
      </c>
      <c r="FM89" s="693">
        <f t="shared" si="1267"/>
        <v>0</v>
      </c>
      <c r="FN89" s="694" t="str">
        <f t="shared" si="1268"/>
        <v>OK</v>
      </c>
      <c r="FP89" s="692">
        <f t="shared" si="1825"/>
        <v>0</v>
      </c>
      <c r="FQ89" s="693">
        <f t="shared" si="1826"/>
        <v>0</v>
      </c>
      <c r="FR89" s="694" t="str">
        <f t="shared" si="1827"/>
        <v>OK</v>
      </c>
    </row>
    <row r="90" spans="1:174" ht="18" customHeight="1" x14ac:dyDescent="0.2">
      <c r="A90" s="74">
        <f t="shared" si="1828"/>
        <v>0</v>
      </c>
      <c r="B90" s="75">
        <f t="shared" si="1829"/>
        <v>0</v>
      </c>
      <c r="C90" s="235" t="str">
        <f t="shared" si="1830"/>
        <v>福島県</v>
      </c>
      <c r="D90" s="58">
        <f t="shared" si="1831"/>
        <v>38</v>
      </c>
      <c r="E90" s="49" t="s">
        <v>244</v>
      </c>
      <c r="F90" s="486">
        <f>IF(F91=" "," ",+F91)</f>
        <v>0</v>
      </c>
      <c r="G90" s="554"/>
      <c r="H90" s="537"/>
      <c r="I90" s="544"/>
      <c r="J90" s="545"/>
      <c r="K90" s="544"/>
      <c r="L90" s="229"/>
      <c r="M90" s="532"/>
      <c r="N90" s="66"/>
      <c r="O90" s="70" t="str">
        <f>IF(L90="","",VLOOKUP(L90,リスト!$Q$3:$R$25,2,0))</f>
        <v/>
      </c>
      <c r="P90" s="202"/>
      <c r="Q90" s="230"/>
      <c r="R90" s="154" t="str">
        <f>IF(L90="","",VLOOKUP(L90,リスト!$X$3:$Y$25,2,0))</f>
        <v/>
      </c>
      <c r="S90" s="162">
        <f>IF(T90&gt;0,1,0)</f>
        <v>0</v>
      </c>
      <c r="T90" s="143"/>
      <c r="U90" s="112">
        <f t="shared" si="1739"/>
        <v>0</v>
      </c>
      <c r="V90" s="108"/>
      <c r="W90" s="115">
        <f>+U90+V90</f>
        <v>0</v>
      </c>
      <c r="X90" s="115">
        <f>+Y90+Z90</f>
        <v>0</v>
      </c>
      <c r="Y90" s="137">
        <f t="shared" si="1740"/>
        <v>0</v>
      </c>
      <c r="Z90" s="139">
        <f t="shared" si="1741"/>
        <v>0</v>
      </c>
      <c r="AA90" s="180" t="s">
        <v>216</v>
      </c>
      <c r="AB90" s="162">
        <f>IF(AC90&gt;0,1,0)</f>
        <v>0</v>
      </c>
      <c r="AC90" s="143"/>
      <c r="AD90" s="120"/>
      <c r="AE90" s="137">
        <f>+AF90+AG90</f>
        <v>0</v>
      </c>
      <c r="AF90" s="137">
        <f t="shared" si="1742"/>
        <v>0</v>
      </c>
      <c r="AG90" s="139">
        <f t="shared" si="1743"/>
        <v>0</v>
      </c>
      <c r="AH90" s="101" t="str">
        <f>IF(AJ90="","",VLOOKUP(L90,リスト!$AA$3:$AB$25,2,0))</f>
        <v/>
      </c>
      <c r="AI90" s="162">
        <f>IF(AJ90&gt;0,1,0)</f>
        <v>0</v>
      </c>
      <c r="AJ90" s="143"/>
      <c r="AK90" s="156">
        <f t="shared" si="732"/>
        <v>0</v>
      </c>
      <c r="AL90" s="120"/>
      <c r="AM90" s="162">
        <f>+AK90+AL90</f>
        <v>0</v>
      </c>
      <c r="AN90" s="112">
        <f>+AO90+AP90</f>
        <v>0</v>
      </c>
      <c r="AO90" s="115">
        <f t="shared" si="1744"/>
        <v>0</v>
      </c>
      <c r="AP90" s="173">
        <f t="shared" si="1745"/>
        <v>0</v>
      </c>
      <c r="AQ90" s="183" t="s">
        <v>216</v>
      </c>
      <c r="AR90" s="162">
        <f>IF(AS90&gt;0,1,0)</f>
        <v>0</v>
      </c>
      <c r="AS90" s="143"/>
      <c r="AT90" s="120"/>
      <c r="AU90" s="112">
        <f>+AV90+AW90</f>
        <v>0</v>
      </c>
      <c r="AV90" s="115">
        <f t="shared" si="1746"/>
        <v>0</v>
      </c>
      <c r="AW90" s="176">
        <f t="shared" si="1747"/>
        <v>0</v>
      </c>
      <c r="AX90" s="180" t="s">
        <v>216</v>
      </c>
      <c r="AY90" s="162">
        <f>IF(AZ90&gt;0,1,0)</f>
        <v>0</v>
      </c>
      <c r="AZ90" s="143"/>
      <c r="BA90" s="120"/>
      <c r="BB90" s="112">
        <f>+BC90+BD90</f>
        <v>0</v>
      </c>
      <c r="BC90" s="115">
        <f t="shared" si="1748"/>
        <v>0</v>
      </c>
      <c r="BD90" s="173">
        <f t="shared" si="1749"/>
        <v>0</v>
      </c>
      <c r="BE90" s="180" t="s">
        <v>216</v>
      </c>
      <c r="BF90" s="162">
        <f>IF(BG90&gt;0,1,0)</f>
        <v>0</v>
      </c>
      <c r="BG90" s="143"/>
      <c r="BH90" s="120"/>
      <c r="BI90" s="112">
        <f>+BJ90+BK90</f>
        <v>0</v>
      </c>
      <c r="BJ90" s="115">
        <f t="shared" si="1750"/>
        <v>0</v>
      </c>
      <c r="BK90" s="176">
        <f t="shared" si="1751"/>
        <v>0</v>
      </c>
      <c r="BL90" s="180" t="s">
        <v>216</v>
      </c>
      <c r="BM90" s="162">
        <f>IF(BN90&gt;0,1,0)</f>
        <v>0</v>
      </c>
      <c r="BN90" s="143"/>
      <c r="BO90" s="120"/>
      <c r="BP90" s="112">
        <f>+BQ90+BR90</f>
        <v>0</v>
      </c>
      <c r="BQ90" s="115">
        <f t="shared" si="1752"/>
        <v>0</v>
      </c>
      <c r="BR90" s="176">
        <f t="shared" si="1753"/>
        <v>0</v>
      </c>
      <c r="BS90" s="101">
        <f t="shared" si="733"/>
        <v>0</v>
      </c>
      <c r="BT90" s="112">
        <f t="shared" si="734"/>
        <v>0</v>
      </c>
      <c r="BU90" s="112">
        <f t="shared" si="735"/>
        <v>0</v>
      </c>
      <c r="BV90" s="115">
        <f t="shared" si="736"/>
        <v>0</v>
      </c>
      <c r="BW90" s="112">
        <f t="shared" si="737"/>
        <v>0</v>
      </c>
      <c r="BX90" s="188">
        <f t="shared" si="738"/>
        <v>0</v>
      </c>
      <c r="BY90" s="101" t="str">
        <f>IF(CA90="","",VLOOKUP(L90,リスト!$AD$3:$AE$25,2,0))</f>
        <v/>
      </c>
      <c r="BZ90" s="192">
        <f>IF(CA90&gt;0,1,0)</f>
        <v>0</v>
      </c>
      <c r="CA90" s="143"/>
      <c r="CB90" s="112">
        <f t="shared" si="1754"/>
        <v>0</v>
      </c>
      <c r="CC90" s="120"/>
      <c r="CD90" s="162">
        <f>+CB90+CC90</f>
        <v>0</v>
      </c>
      <c r="CE90" s="112">
        <f>+CF90+CG90</f>
        <v>0</v>
      </c>
      <c r="CF90" s="115">
        <f t="shared" si="1755"/>
        <v>0</v>
      </c>
      <c r="CG90" s="173">
        <f t="shared" si="1756"/>
        <v>0</v>
      </c>
      <c r="CH90" s="180" t="s">
        <v>216</v>
      </c>
      <c r="CI90" s="192">
        <f>IF(CJ90&gt;0,1,0)</f>
        <v>0</v>
      </c>
      <c r="CJ90" s="143"/>
      <c r="CK90" s="120"/>
      <c r="CL90" s="112">
        <f>+CM90+CN90</f>
        <v>0</v>
      </c>
      <c r="CM90" s="115">
        <f t="shared" si="1757"/>
        <v>0</v>
      </c>
      <c r="CN90" s="173">
        <f t="shared" si="1758"/>
        <v>0</v>
      </c>
      <c r="CO90" s="180" t="s">
        <v>216</v>
      </c>
      <c r="CP90" s="192">
        <f>IF(CQ90&gt;0,1,0)</f>
        <v>0</v>
      </c>
      <c r="CQ90" s="143"/>
      <c r="CR90" s="120"/>
      <c r="CS90" s="112">
        <f>+CT90+CU90</f>
        <v>0</v>
      </c>
      <c r="CT90" s="115">
        <f t="shared" si="1759"/>
        <v>0</v>
      </c>
      <c r="CU90" s="173">
        <f t="shared" si="1760"/>
        <v>0</v>
      </c>
      <c r="CV90" s="180" t="s">
        <v>216</v>
      </c>
      <c r="CW90" s="192">
        <f>IF(CX90&gt;0,1,0)</f>
        <v>0</v>
      </c>
      <c r="CX90" s="143"/>
      <c r="CY90" s="120"/>
      <c r="CZ90" s="112">
        <f>+DA90+DB90</f>
        <v>0</v>
      </c>
      <c r="DA90" s="115">
        <f t="shared" si="1761"/>
        <v>0</v>
      </c>
      <c r="DB90" s="173">
        <f t="shared" si="1762"/>
        <v>0</v>
      </c>
      <c r="DC90" s="180" t="s">
        <v>216</v>
      </c>
      <c r="DD90" s="192">
        <f>IF(DE90&gt;0,1,0)</f>
        <v>0</v>
      </c>
      <c r="DE90" s="143"/>
      <c r="DF90" s="120"/>
      <c r="DG90" s="112">
        <f>+DH90+DI90</f>
        <v>0</v>
      </c>
      <c r="DH90" s="115">
        <f t="shared" si="1763"/>
        <v>0</v>
      </c>
      <c r="DI90" s="176">
        <f t="shared" si="1764"/>
        <v>0</v>
      </c>
      <c r="DJ90" s="101">
        <f t="shared" si="739"/>
        <v>0</v>
      </c>
      <c r="DK90" s="115">
        <f t="shared" si="740"/>
        <v>0</v>
      </c>
      <c r="DL90" s="115">
        <f t="shared" si="741"/>
        <v>0</v>
      </c>
      <c r="DM90" s="115">
        <f>+DN90+DO90</f>
        <v>0</v>
      </c>
      <c r="DN90" s="115">
        <f t="shared" si="742"/>
        <v>0</v>
      </c>
      <c r="DO90" s="176">
        <f t="shared" si="743"/>
        <v>0</v>
      </c>
      <c r="DP90" s="193">
        <f t="shared" si="744"/>
        <v>0</v>
      </c>
      <c r="DQ90" s="176">
        <f t="shared" si="745"/>
        <v>0</v>
      </c>
      <c r="DR90" s="115">
        <f t="shared" si="1805"/>
        <v>0</v>
      </c>
      <c r="DS90" s="115">
        <f>+DT90+DU90</f>
        <v>0</v>
      </c>
      <c r="DT90" s="112">
        <f t="shared" si="746"/>
        <v>0</v>
      </c>
      <c r="DU90" s="188">
        <f t="shared" si="747"/>
        <v>0</v>
      </c>
      <c r="DV90" s="101">
        <f t="shared" si="748"/>
        <v>0</v>
      </c>
      <c r="DW90" s="115">
        <f t="shared" si="1765"/>
        <v>0</v>
      </c>
      <c r="DX90" s="115">
        <f t="shared" si="1766"/>
        <v>0</v>
      </c>
      <c r="DY90" s="115">
        <f>ROUND(DV90*DX90,0)</f>
        <v>0</v>
      </c>
      <c r="DZ90" s="115">
        <f>+EA90+EB90</f>
        <v>0</v>
      </c>
      <c r="EA90" s="115">
        <f t="shared" si="1767"/>
        <v>0</v>
      </c>
      <c r="EB90" s="173">
        <f t="shared" si="1768"/>
        <v>0</v>
      </c>
      <c r="EC90" s="193">
        <f>SUM(DR90,DY90)</f>
        <v>0</v>
      </c>
      <c r="ED90" s="115">
        <f>+EE90+EF90</f>
        <v>0</v>
      </c>
      <c r="EE90" s="115">
        <f>SUM(DT90,EA90)</f>
        <v>0</v>
      </c>
      <c r="EF90" s="188">
        <f>SUM(DU90,EB90)</f>
        <v>0</v>
      </c>
      <c r="EG90" s="128">
        <f t="shared" si="749"/>
        <v>0</v>
      </c>
      <c r="EH90" s="132">
        <f t="shared" si="750"/>
        <v>0</v>
      </c>
      <c r="EI90" s="147">
        <f t="shared" si="751"/>
        <v>0</v>
      </c>
      <c r="EJ90" s="152">
        <f>INT(EI90/2)</f>
        <v>0</v>
      </c>
      <c r="EK90" s="166">
        <f t="shared" si="752"/>
        <v>0</v>
      </c>
      <c r="EL90" s="170">
        <f t="shared" si="753"/>
        <v>0</v>
      </c>
      <c r="EM90" s="166">
        <f t="shared" si="754"/>
        <v>0</v>
      </c>
      <c r="EN90" s="170">
        <f>INT(EM90/2)</f>
        <v>0</v>
      </c>
      <c r="EO90" s="147">
        <f t="shared" si="1769"/>
        <v>0</v>
      </c>
      <c r="EP90" s="170">
        <f>INT(EO90/2)</f>
        <v>0</v>
      </c>
      <c r="EQ90" s="166">
        <f t="shared" si="1770"/>
        <v>0</v>
      </c>
      <c r="ER90" s="170">
        <f>INT(EQ90/2)</f>
        <v>0</v>
      </c>
      <c r="ES90" s="147">
        <f t="shared" si="1771"/>
        <v>0</v>
      </c>
      <c r="ET90" s="152">
        <f>INT(ES90/2)</f>
        <v>0</v>
      </c>
      <c r="EU90" s="166">
        <f t="shared" si="755"/>
        <v>0</v>
      </c>
      <c r="EV90" s="170">
        <f t="shared" si="756"/>
        <v>0</v>
      </c>
      <c r="EW90" s="147">
        <f t="shared" si="1772"/>
        <v>0</v>
      </c>
      <c r="EX90" s="152">
        <f>INT(EW90/2)</f>
        <v>0</v>
      </c>
      <c r="EY90" s="166">
        <f t="shared" si="1773"/>
        <v>0</v>
      </c>
      <c r="EZ90" s="170">
        <f>INT(EY90/2)</f>
        <v>0</v>
      </c>
      <c r="FA90" s="147">
        <f t="shared" si="1774"/>
        <v>0</v>
      </c>
      <c r="FB90" s="170">
        <f>INT(FA90/2)</f>
        <v>0</v>
      </c>
      <c r="FC90" s="147">
        <f t="shared" si="1775"/>
        <v>0</v>
      </c>
      <c r="FD90" s="170">
        <f>INT(FC90/2)</f>
        <v>0</v>
      </c>
      <c r="FE90" s="166">
        <f>SUM(EG90,EI90,EK90,EM90,EO90,EQ90,ES90,EU90,EW90,EY90,FA90,FC90)</f>
        <v>0</v>
      </c>
      <c r="FF90" s="170">
        <f>SUM(EH90,EJ90,EL90,EN90,EP90,ER90,ET90,EV90,EX90,EZ90,FB90,FD90)</f>
        <v>0</v>
      </c>
      <c r="FG90" s="147">
        <f t="shared" si="1776"/>
        <v>0</v>
      </c>
      <c r="FH90" s="198">
        <f>+FG90</f>
        <v>0</v>
      </c>
      <c r="FI90" s="201"/>
      <c r="FJ90" s="708">
        <f>+FJ88</f>
        <v>0</v>
      </c>
      <c r="FK90" s="38"/>
      <c r="FL90" s="701">
        <f t="shared" si="1266"/>
        <v>0</v>
      </c>
      <c r="FM90" s="688">
        <f t="shared" si="1267"/>
        <v>0</v>
      </c>
      <c r="FN90" s="702" t="str">
        <f t="shared" si="1268"/>
        <v>OK</v>
      </c>
      <c r="FP90" s="701">
        <f t="shared" si="1825"/>
        <v>0</v>
      </c>
      <c r="FQ90" s="688">
        <f t="shared" si="1826"/>
        <v>0</v>
      </c>
      <c r="FR90" s="702" t="str">
        <f t="shared" si="1827"/>
        <v>OK</v>
      </c>
    </row>
    <row r="91" spans="1:174" ht="18" customHeight="1" x14ac:dyDescent="0.2">
      <c r="A91" s="76">
        <f t="shared" si="1828"/>
        <v>0</v>
      </c>
      <c r="B91" s="77">
        <f t="shared" si="1829"/>
        <v>0</v>
      </c>
      <c r="C91" s="236" t="str">
        <f t="shared" si="1830"/>
        <v>福島県</v>
      </c>
      <c r="D91" s="47">
        <f t="shared" si="1831"/>
        <v>38</v>
      </c>
      <c r="E91" s="56" t="s">
        <v>245</v>
      </c>
      <c r="F91" s="487"/>
      <c r="G91" s="555">
        <f>+G90</f>
        <v>0</v>
      </c>
      <c r="H91" s="536"/>
      <c r="I91" s="542"/>
      <c r="J91" s="543"/>
      <c r="K91" s="542"/>
      <c r="L91" s="64"/>
      <c r="M91" s="531"/>
      <c r="N91" s="67"/>
      <c r="O91" s="71" t="str">
        <f>IF(L91="","",VLOOKUP(L91,リスト!$Q$3:$R$25,2,0))</f>
        <v/>
      </c>
      <c r="P91" s="95"/>
      <c r="Q91" s="124"/>
      <c r="R91" s="102" t="str">
        <f>IF(L91="","",VLOOKUP(L91,リスト!$X$3:$Y$25,2,0))</f>
        <v/>
      </c>
      <c r="S91" s="163">
        <f t="shared" ref="S91" si="2020">IF(T91&gt;0,1,0)</f>
        <v>0</v>
      </c>
      <c r="T91" s="144"/>
      <c r="U91" s="113">
        <f t="shared" si="1739"/>
        <v>0</v>
      </c>
      <c r="V91" s="109"/>
      <c r="W91" s="116">
        <f t="shared" ref="W91" si="2021">+U91+V91</f>
        <v>0</v>
      </c>
      <c r="X91" s="116">
        <f t="shared" ref="X91" si="2022">+Y91+Z91</f>
        <v>0</v>
      </c>
      <c r="Y91" s="138">
        <f t="shared" si="1740"/>
        <v>0</v>
      </c>
      <c r="Z91" s="140">
        <f t="shared" si="1741"/>
        <v>0</v>
      </c>
      <c r="AA91" s="181" t="s">
        <v>216</v>
      </c>
      <c r="AB91" s="163">
        <f t="shared" ref="AB91" si="2023">IF(AC91&gt;0,1,0)</f>
        <v>0</v>
      </c>
      <c r="AC91" s="144"/>
      <c r="AD91" s="121"/>
      <c r="AE91" s="138">
        <f t="shared" ref="AE91" si="2024">+AF91+AG91</f>
        <v>0</v>
      </c>
      <c r="AF91" s="138">
        <f t="shared" si="1742"/>
        <v>0</v>
      </c>
      <c r="AG91" s="140">
        <f t="shared" si="1743"/>
        <v>0</v>
      </c>
      <c r="AH91" s="102" t="str">
        <f>IF(AJ91="","",VLOOKUP(L91,リスト!$AA$3:$AB$25,2,0))</f>
        <v/>
      </c>
      <c r="AI91" s="163">
        <f t="shared" ref="AI91" si="2025">IF(AJ91&gt;0,1,0)</f>
        <v>0</v>
      </c>
      <c r="AJ91" s="144"/>
      <c r="AK91" s="157">
        <f t="shared" si="732"/>
        <v>0</v>
      </c>
      <c r="AL91" s="121"/>
      <c r="AM91" s="163">
        <f t="shared" ref="AM91" si="2026">+AK91+AL91</f>
        <v>0</v>
      </c>
      <c r="AN91" s="113">
        <f t="shared" ref="AN91" si="2027">+AO91+AP91</f>
        <v>0</v>
      </c>
      <c r="AO91" s="116">
        <f t="shared" si="1744"/>
        <v>0</v>
      </c>
      <c r="AP91" s="174">
        <f t="shared" si="1745"/>
        <v>0</v>
      </c>
      <c r="AQ91" s="184" t="s">
        <v>216</v>
      </c>
      <c r="AR91" s="163">
        <f t="shared" ref="AR91" si="2028">IF(AS91&gt;0,1,0)</f>
        <v>0</v>
      </c>
      <c r="AS91" s="144"/>
      <c r="AT91" s="121"/>
      <c r="AU91" s="113">
        <f t="shared" ref="AU91" si="2029">+AV91+AW91</f>
        <v>0</v>
      </c>
      <c r="AV91" s="116">
        <f t="shared" si="1746"/>
        <v>0</v>
      </c>
      <c r="AW91" s="177">
        <f t="shared" si="1747"/>
        <v>0</v>
      </c>
      <c r="AX91" s="181" t="s">
        <v>216</v>
      </c>
      <c r="AY91" s="163">
        <f t="shared" ref="AY91" si="2030">IF(AZ91&gt;0,1,0)</f>
        <v>0</v>
      </c>
      <c r="AZ91" s="144"/>
      <c r="BA91" s="121"/>
      <c r="BB91" s="113">
        <f t="shared" ref="BB91" si="2031">+BC91+BD91</f>
        <v>0</v>
      </c>
      <c r="BC91" s="116">
        <f t="shared" si="1748"/>
        <v>0</v>
      </c>
      <c r="BD91" s="174">
        <f t="shared" si="1749"/>
        <v>0</v>
      </c>
      <c r="BE91" s="181" t="s">
        <v>216</v>
      </c>
      <c r="BF91" s="163">
        <f t="shared" ref="BF91" si="2032">IF(BG91&gt;0,1,0)</f>
        <v>0</v>
      </c>
      <c r="BG91" s="144"/>
      <c r="BH91" s="121"/>
      <c r="BI91" s="113">
        <f t="shared" ref="BI91" si="2033">+BJ91+BK91</f>
        <v>0</v>
      </c>
      <c r="BJ91" s="116">
        <f t="shared" si="1750"/>
        <v>0</v>
      </c>
      <c r="BK91" s="177">
        <f t="shared" si="1751"/>
        <v>0</v>
      </c>
      <c r="BL91" s="181" t="s">
        <v>216</v>
      </c>
      <c r="BM91" s="163">
        <f t="shared" ref="BM91" si="2034">IF(BN91&gt;0,1,0)</f>
        <v>0</v>
      </c>
      <c r="BN91" s="144"/>
      <c r="BO91" s="121"/>
      <c r="BP91" s="113">
        <f t="shared" ref="BP91" si="2035">+BQ91+BR91</f>
        <v>0</v>
      </c>
      <c r="BQ91" s="116">
        <f t="shared" si="1752"/>
        <v>0</v>
      </c>
      <c r="BR91" s="177">
        <f t="shared" si="1753"/>
        <v>0</v>
      </c>
      <c r="BS91" s="102">
        <f t="shared" si="733"/>
        <v>0</v>
      </c>
      <c r="BT91" s="113">
        <f t="shared" si="734"/>
        <v>0</v>
      </c>
      <c r="BU91" s="113">
        <f t="shared" si="735"/>
        <v>0</v>
      </c>
      <c r="BV91" s="116">
        <f t="shared" si="736"/>
        <v>0</v>
      </c>
      <c r="BW91" s="113">
        <f t="shared" si="737"/>
        <v>0</v>
      </c>
      <c r="BX91" s="189">
        <f t="shared" si="738"/>
        <v>0</v>
      </c>
      <c r="BY91" s="102" t="str">
        <f>IF(CA91="","",VLOOKUP(L91,リスト!$AD$3:$AE$25,2,0))</f>
        <v/>
      </c>
      <c r="BZ91" s="105">
        <f t="shared" ref="BZ91" si="2036">IF(CA91&gt;0,1,0)</f>
        <v>0</v>
      </c>
      <c r="CA91" s="144"/>
      <c r="CB91" s="113">
        <f t="shared" si="1754"/>
        <v>0</v>
      </c>
      <c r="CC91" s="121"/>
      <c r="CD91" s="163">
        <f t="shared" ref="CD91" si="2037">+CB91+CC91</f>
        <v>0</v>
      </c>
      <c r="CE91" s="113">
        <f t="shared" ref="CE91" si="2038">+CF91+CG91</f>
        <v>0</v>
      </c>
      <c r="CF91" s="116">
        <f t="shared" si="1755"/>
        <v>0</v>
      </c>
      <c r="CG91" s="177">
        <f t="shared" si="1756"/>
        <v>0</v>
      </c>
      <c r="CH91" s="181" t="s">
        <v>216</v>
      </c>
      <c r="CI91" s="105">
        <f t="shared" ref="CI91" si="2039">IF(CJ91&gt;0,1,0)</f>
        <v>0</v>
      </c>
      <c r="CJ91" s="144"/>
      <c r="CK91" s="121"/>
      <c r="CL91" s="113">
        <f t="shared" ref="CL91" si="2040">+CM91+CN91</f>
        <v>0</v>
      </c>
      <c r="CM91" s="116">
        <f t="shared" si="1757"/>
        <v>0</v>
      </c>
      <c r="CN91" s="174">
        <f t="shared" si="1758"/>
        <v>0</v>
      </c>
      <c r="CO91" s="181" t="s">
        <v>216</v>
      </c>
      <c r="CP91" s="105">
        <f t="shared" ref="CP91" si="2041">IF(CQ91&gt;0,1,0)</f>
        <v>0</v>
      </c>
      <c r="CQ91" s="144"/>
      <c r="CR91" s="121"/>
      <c r="CS91" s="113">
        <f t="shared" ref="CS91" si="2042">+CT91+CU91</f>
        <v>0</v>
      </c>
      <c r="CT91" s="116">
        <f t="shared" si="1759"/>
        <v>0</v>
      </c>
      <c r="CU91" s="174">
        <f t="shared" si="1760"/>
        <v>0</v>
      </c>
      <c r="CV91" s="181" t="s">
        <v>216</v>
      </c>
      <c r="CW91" s="105">
        <f t="shared" ref="CW91" si="2043">IF(CX91&gt;0,1,0)</f>
        <v>0</v>
      </c>
      <c r="CX91" s="144"/>
      <c r="CY91" s="121"/>
      <c r="CZ91" s="113">
        <f t="shared" ref="CZ91" si="2044">+DA91+DB91</f>
        <v>0</v>
      </c>
      <c r="DA91" s="116">
        <f t="shared" si="1761"/>
        <v>0</v>
      </c>
      <c r="DB91" s="174">
        <f t="shared" si="1762"/>
        <v>0</v>
      </c>
      <c r="DC91" s="181" t="s">
        <v>216</v>
      </c>
      <c r="DD91" s="105">
        <f t="shared" ref="DD91" si="2045">IF(DE91&gt;0,1,0)</f>
        <v>0</v>
      </c>
      <c r="DE91" s="144"/>
      <c r="DF91" s="121"/>
      <c r="DG91" s="113">
        <f t="shared" ref="DG91" si="2046">+DH91+DI91</f>
        <v>0</v>
      </c>
      <c r="DH91" s="116">
        <f t="shared" si="1763"/>
        <v>0</v>
      </c>
      <c r="DI91" s="177">
        <f t="shared" si="1764"/>
        <v>0</v>
      </c>
      <c r="DJ91" s="102">
        <f t="shared" si="739"/>
        <v>0</v>
      </c>
      <c r="DK91" s="116">
        <f t="shared" si="740"/>
        <v>0</v>
      </c>
      <c r="DL91" s="116">
        <f t="shared" si="741"/>
        <v>0</v>
      </c>
      <c r="DM91" s="116">
        <f t="shared" ref="DM91" si="2047">+DN91+DO91</f>
        <v>0</v>
      </c>
      <c r="DN91" s="116">
        <f t="shared" si="742"/>
        <v>0</v>
      </c>
      <c r="DO91" s="177">
        <f t="shared" si="743"/>
        <v>0</v>
      </c>
      <c r="DP91" s="194">
        <f t="shared" si="744"/>
        <v>0</v>
      </c>
      <c r="DQ91" s="177">
        <f t="shared" si="745"/>
        <v>0</v>
      </c>
      <c r="DR91" s="116">
        <f t="shared" si="1805"/>
        <v>0</v>
      </c>
      <c r="DS91" s="116">
        <f t="shared" ref="DS91" si="2048">+DT91+DU91</f>
        <v>0</v>
      </c>
      <c r="DT91" s="113">
        <f t="shared" si="746"/>
        <v>0</v>
      </c>
      <c r="DU91" s="189">
        <f t="shared" si="747"/>
        <v>0</v>
      </c>
      <c r="DV91" s="102">
        <f t="shared" si="748"/>
        <v>0</v>
      </c>
      <c r="DW91" s="116">
        <f t="shared" si="1765"/>
        <v>0</v>
      </c>
      <c r="DX91" s="116">
        <f t="shared" si="1766"/>
        <v>0</v>
      </c>
      <c r="DY91" s="116">
        <f t="shared" ref="DY91" si="2049">ROUND(DV91*DX91,0)</f>
        <v>0</v>
      </c>
      <c r="DZ91" s="116">
        <f t="shared" ref="DZ91" si="2050">+EA91+EB91</f>
        <v>0</v>
      </c>
      <c r="EA91" s="116">
        <f t="shared" si="1767"/>
        <v>0</v>
      </c>
      <c r="EB91" s="174">
        <f t="shared" si="1768"/>
        <v>0</v>
      </c>
      <c r="EC91" s="194">
        <f t="shared" ref="EC91" si="2051">SUM(DR91,DY91)</f>
        <v>0</v>
      </c>
      <c r="ED91" s="116">
        <f t="shared" ref="ED91" si="2052">+EE91+EF91</f>
        <v>0</v>
      </c>
      <c r="EE91" s="116">
        <f t="shared" ref="EE91" si="2053">SUM(DT91,EA91)</f>
        <v>0</v>
      </c>
      <c r="EF91" s="189">
        <f t="shared" ref="EF91" si="2054">SUM(DU91,EB91)</f>
        <v>0</v>
      </c>
      <c r="EG91" s="129">
        <f t="shared" si="749"/>
        <v>0</v>
      </c>
      <c r="EH91" s="133">
        <f t="shared" si="750"/>
        <v>0</v>
      </c>
      <c r="EI91" s="148">
        <f t="shared" si="751"/>
        <v>0</v>
      </c>
      <c r="EJ91" s="153">
        <f t="shared" ref="EJ91" si="2055">INT(EI91/2)</f>
        <v>0</v>
      </c>
      <c r="EK91" s="167">
        <f t="shared" si="752"/>
        <v>0</v>
      </c>
      <c r="EL91" s="171">
        <f t="shared" si="753"/>
        <v>0</v>
      </c>
      <c r="EM91" s="167">
        <f t="shared" si="754"/>
        <v>0</v>
      </c>
      <c r="EN91" s="171">
        <f t="shared" ref="EN91" si="2056">INT(EM91/2)</f>
        <v>0</v>
      </c>
      <c r="EO91" s="148">
        <f t="shared" si="1769"/>
        <v>0</v>
      </c>
      <c r="EP91" s="153">
        <f t="shared" ref="EP91" si="2057">INT(EO91/2)</f>
        <v>0</v>
      </c>
      <c r="EQ91" s="167">
        <f t="shared" si="1770"/>
        <v>0</v>
      </c>
      <c r="ER91" s="171">
        <f t="shared" ref="ER91" si="2058">INT(EQ91/2)</f>
        <v>0</v>
      </c>
      <c r="ES91" s="148">
        <f t="shared" si="1771"/>
        <v>0</v>
      </c>
      <c r="ET91" s="153">
        <f t="shared" ref="ET91" si="2059">INT(ES91/2)</f>
        <v>0</v>
      </c>
      <c r="EU91" s="167">
        <f t="shared" si="755"/>
        <v>0</v>
      </c>
      <c r="EV91" s="171">
        <f t="shared" si="756"/>
        <v>0</v>
      </c>
      <c r="EW91" s="148">
        <f t="shared" si="1772"/>
        <v>0</v>
      </c>
      <c r="EX91" s="153">
        <f t="shared" ref="EX91" si="2060">INT(EW91/2)</f>
        <v>0</v>
      </c>
      <c r="EY91" s="167">
        <f t="shared" si="1773"/>
        <v>0</v>
      </c>
      <c r="EZ91" s="171">
        <f t="shared" ref="EZ91" si="2061">INT(EY91/2)</f>
        <v>0</v>
      </c>
      <c r="FA91" s="148">
        <f t="shared" si="1774"/>
        <v>0</v>
      </c>
      <c r="FB91" s="171">
        <f t="shared" ref="FB91" si="2062">INT(FA91/2)</f>
        <v>0</v>
      </c>
      <c r="FC91" s="148">
        <f t="shared" si="1775"/>
        <v>0</v>
      </c>
      <c r="FD91" s="171">
        <f t="shared" ref="FD91" si="2063">INT(FC91/2)</f>
        <v>0</v>
      </c>
      <c r="FE91" s="167">
        <f t="shared" ref="FE91" si="2064">SUM(EG91,EI91,EK91,EM91,EO91,EQ91,ES91,EU91,EW91,EY91,FA91,FC91)</f>
        <v>0</v>
      </c>
      <c r="FF91" s="171">
        <f t="shared" ref="FF91" si="2065">SUM(EH91,EJ91,EL91,EN91,EP91,ER91,ET91,EV91,EX91,EZ91,FB91,FD91)</f>
        <v>0</v>
      </c>
      <c r="FG91" s="148">
        <f t="shared" si="1776"/>
        <v>0</v>
      </c>
      <c r="FH91" s="199">
        <f t="shared" ref="FH91" si="2066">+FG91</f>
        <v>0</v>
      </c>
      <c r="FI91" s="95"/>
      <c r="FJ91" s="708">
        <f>+FJ90</f>
        <v>0</v>
      </c>
      <c r="FK91" s="38"/>
      <c r="FL91" s="695">
        <f t="shared" si="1266"/>
        <v>0</v>
      </c>
      <c r="FM91" s="696">
        <f t="shared" si="1267"/>
        <v>0</v>
      </c>
      <c r="FN91" s="697" t="str">
        <f t="shared" si="1268"/>
        <v>OK</v>
      </c>
      <c r="FP91" s="695">
        <f t="shared" si="1825"/>
        <v>0</v>
      </c>
      <c r="FQ91" s="696">
        <f t="shared" si="1826"/>
        <v>0</v>
      </c>
      <c r="FR91" s="697" t="str">
        <f t="shared" si="1827"/>
        <v>OK</v>
      </c>
    </row>
    <row r="92" spans="1:174" ht="18" customHeight="1" x14ac:dyDescent="0.2">
      <c r="A92" s="74">
        <f t="shared" si="1828"/>
        <v>0</v>
      </c>
      <c r="B92" s="75">
        <f t="shared" si="1829"/>
        <v>0</v>
      </c>
      <c r="C92" s="235" t="str">
        <f t="shared" si="1830"/>
        <v>福島県</v>
      </c>
      <c r="D92" s="58">
        <f t="shared" si="1831"/>
        <v>39</v>
      </c>
      <c r="E92" s="49" t="s">
        <v>244</v>
      </c>
      <c r="F92" s="486">
        <f>IF(F93=" "," ",+F93)</f>
        <v>0</v>
      </c>
      <c r="G92" s="554"/>
      <c r="H92" s="537"/>
      <c r="I92" s="544"/>
      <c r="J92" s="545"/>
      <c r="K92" s="544"/>
      <c r="L92" s="229"/>
      <c r="M92" s="532"/>
      <c r="N92" s="66"/>
      <c r="O92" s="70" t="str">
        <f>IF(L92="","",VLOOKUP(L92,リスト!$Q$3:$R$25,2,0))</f>
        <v/>
      </c>
      <c r="P92" s="202"/>
      <c r="Q92" s="125"/>
      <c r="R92" s="154" t="str">
        <f>IF(L92="","",VLOOKUP(L92,リスト!$X$3:$Y$25,2,0))</f>
        <v/>
      </c>
      <c r="S92" s="162">
        <f>IF(T92&gt;0,1,0)</f>
        <v>0</v>
      </c>
      <c r="T92" s="143"/>
      <c r="U92" s="112">
        <f t="shared" si="1739"/>
        <v>0</v>
      </c>
      <c r="V92" s="108"/>
      <c r="W92" s="115">
        <f>+U92+V92</f>
        <v>0</v>
      </c>
      <c r="X92" s="115">
        <f>+Y92+Z92</f>
        <v>0</v>
      </c>
      <c r="Y92" s="137">
        <f t="shared" si="1740"/>
        <v>0</v>
      </c>
      <c r="Z92" s="139">
        <f t="shared" si="1741"/>
        <v>0</v>
      </c>
      <c r="AA92" s="180" t="s">
        <v>216</v>
      </c>
      <c r="AB92" s="162">
        <f>IF(AC92&gt;0,1,0)</f>
        <v>0</v>
      </c>
      <c r="AC92" s="143"/>
      <c r="AD92" s="120"/>
      <c r="AE92" s="137">
        <f>+AF92+AG92</f>
        <v>0</v>
      </c>
      <c r="AF92" s="137">
        <f t="shared" si="1742"/>
        <v>0</v>
      </c>
      <c r="AG92" s="139">
        <f t="shared" si="1743"/>
        <v>0</v>
      </c>
      <c r="AH92" s="101" t="str">
        <f>IF(AJ92="","",VLOOKUP(L92,リスト!$AA$3:$AB$25,2,0))</f>
        <v/>
      </c>
      <c r="AI92" s="162">
        <f>IF(AJ92&gt;0,1,0)</f>
        <v>0</v>
      </c>
      <c r="AJ92" s="143"/>
      <c r="AK92" s="156">
        <f t="shared" si="732"/>
        <v>0</v>
      </c>
      <c r="AL92" s="120"/>
      <c r="AM92" s="162">
        <f>+AK92+AL92</f>
        <v>0</v>
      </c>
      <c r="AN92" s="112">
        <f>+AO92+AP92</f>
        <v>0</v>
      </c>
      <c r="AO92" s="115">
        <f t="shared" si="1744"/>
        <v>0</v>
      </c>
      <c r="AP92" s="173">
        <f t="shared" si="1745"/>
        <v>0</v>
      </c>
      <c r="AQ92" s="183" t="s">
        <v>216</v>
      </c>
      <c r="AR92" s="162">
        <f>IF(AS92&gt;0,1,0)</f>
        <v>0</v>
      </c>
      <c r="AS92" s="143"/>
      <c r="AT92" s="120"/>
      <c r="AU92" s="112">
        <f>+AV92+AW92</f>
        <v>0</v>
      </c>
      <c r="AV92" s="115">
        <f t="shared" si="1746"/>
        <v>0</v>
      </c>
      <c r="AW92" s="176">
        <f t="shared" si="1747"/>
        <v>0</v>
      </c>
      <c r="AX92" s="180" t="s">
        <v>216</v>
      </c>
      <c r="AY92" s="162">
        <f>IF(AZ92&gt;0,1,0)</f>
        <v>0</v>
      </c>
      <c r="AZ92" s="143"/>
      <c r="BA92" s="120"/>
      <c r="BB92" s="112">
        <f>+BC92+BD92</f>
        <v>0</v>
      </c>
      <c r="BC92" s="115">
        <f t="shared" si="1748"/>
        <v>0</v>
      </c>
      <c r="BD92" s="173">
        <f t="shared" si="1749"/>
        <v>0</v>
      </c>
      <c r="BE92" s="180" t="s">
        <v>216</v>
      </c>
      <c r="BF92" s="162">
        <f>IF(BG92&gt;0,1,0)</f>
        <v>0</v>
      </c>
      <c r="BG92" s="143"/>
      <c r="BH92" s="120"/>
      <c r="BI92" s="112">
        <f>+BJ92+BK92</f>
        <v>0</v>
      </c>
      <c r="BJ92" s="115">
        <f t="shared" si="1750"/>
        <v>0</v>
      </c>
      <c r="BK92" s="176">
        <f t="shared" si="1751"/>
        <v>0</v>
      </c>
      <c r="BL92" s="180" t="s">
        <v>216</v>
      </c>
      <c r="BM92" s="162">
        <f>IF(BN92&gt;0,1,0)</f>
        <v>0</v>
      </c>
      <c r="BN92" s="143"/>
      <c r="BO92" s="120"/>
      <c r="BP92" s="112">
        <f>+BQ92+BR92</f>
        <v>0</v>
      </c>
      <c r="BQ92" s="115">
        <f t="shared" si="1752"/>
        <v>0</v>
      </c>
      <c r="BR92" s="176">
        <f t="shared" si="1753"/>
        <v>0</v>
      </c>
      <c r="BS92" s="101">
        <f t="shared" si="733"/>
        <v>0</v>
      </c>
      <c r="BT92" s="112">
        <f t="shared" si="734"/>
        <v>0</v>
      </c>
      <c r="BU92" s="112">
        <f t="shared" si="735"/>
        <v>0</v>
      </c>
      <c r="BV92" s="115">
        <f t="shared" si="736"/>
        <v>0</v>
      </c>
      <c r="BW92" s="112">
        <f t="shared" si="737"/>
        <v>0</v>
      </c>
      <c r="BX92" s="188">
        <f t="shared" si="738"/>
        <v>0</v>
      </c>
      <c r="BY92" s="101" t="str">
        <f>IF(CA92="","",VLOOKUP(L92,リスト!$AD$3:$AE$25,2,0))</f>
        <v/>
      </c>
      <c r="BZ92" s="192">
        <f>IF(CA92&gt;0,1,0)</f>
        <v>0</v>
      </c>
      <c r="CA92" s="143"/>
      <c r="CB92" s="112">
        <f t="shared" si="1754"/>
        <v>0</v>
      </c>
      <c r="CC92" s="120"/>
      <c r="CD92" s="162">
        <f>+CB92+CC92</f>
        <v>0</v>
      </c>
      <c r="CE92" s="112">
        <f>+CF92+CG92</f>
        <v>0</v>
      </c>
      <c r="CF92" s="115">
        <f t="shared" si="1755"/>
        <v>0</v>
      </c>
      <c r="CG92" s="173">
        <f t="shared" si="1756"/>
        <v>0</v>
      </c>
      <c r="CH92" s="180" t="s">
        <v>216</v>
      </c>
      <c r="CI92" s="192">
        <f>IF(CJ92&gt;0,1,0)</f>
        <v>0</v>
      </c>
      <c r="CJ92" s="143"/>
      <c r="CK92" s="120"/>
      <c r="CL92" s="112">
        <f>+CM92+CN92</f>
        <v>0</v>
      </c>
      <c r="CM92" s="115">
        <f t="shared" si="1757"/>
        <v>0</v>
      </c>
      <c r="CN92" s="173">
        <f t="shared" si="1758"/>
        <v>0</v>
      </c>
      <c r="CO92" s="180" t="s">
        <v>216</v>
      </c>
      <c r="CP92" s="192">
        <f>IF(CQ92&gt;0,1,0)</f>
        <v>0</v>
      </c>
      <c r="CQ92" s="143"/>
      <c r="CR92" s="120"/>
      <c r="CS92" s="112">
        <f>+CT92+CU92</f>
        <v>0</v>
      </c>
      <c r="CT92" s="115">
        <f t="shared" si="1759"/>
        <v>0</v>
      </c>
      <c r="CU92" s="173">
        <f t="shared" si="1760"/>
        <v>0</v>
      </c>
      <c r="CV92" s="180" t="s">
        <v>216</v>
      </c>
      <c r="CW92" s="192">
        <f>IF(CX92&gt;0,1,0)</f>
        <v>0</v>
      </c>
      <c r="CX92" s="143"/>
      <c r="CY92" s="120"/>
      <c r="CZ92" s="112">
        <f>+DA92+DB92</f>
        <v>0</v>
      </c>
      <c r="DA92" s="115">
        <f t="shared" si="1761"/>
        <v>0</v>
      </c>
      <c r="DB92" s="173">
        <f t="shared" si="1762"/>
        <v>0</v>
      </c>
      <c r="DC92" s="180" t="s">
        <v>216</v>
      </c>
      <c r="DD92" s="192">
        <f>IF(DE92&gt;0,1,0)</f>
        <v>0</v>
      </c>
      <c r="DE92" s="143"/>
      <c r="DF92" s="120"/>
      <c r="DG92" s="112">
        <f>+DH92+DI92</f>
        <v>0</v>
      </c>
      <c r="DH92" s="115">
        <f t="shared" si="1763"/>
        <v>0</v>
      </c>
      <c r="DI92" s="176">
        <f t="shared" si="1764"/>
        <v>0</v>
      </c>
      <c r="DJ92" s="101">
        <f t="shared" si="739"/>
        <v>0</v>
      </c>
      <c r="DK92" s="115">
        <f t="shared" si="740"/>
        <v>0</v>
      </c>
      <c r="DL92" s="115">
        <f t="shared" si="741"/>
        <v>0</v>
      </c>
      <c r="DM92" s="115">
        <f>+DN92+DO92</f>
        <v>0</v>
      </c>
      <c r="DN92" s="115">
        <f t="shared" si="742"/>
        <v>0</v>
      </c>
      <c r="DO92" s="176">
        <f t="shared" si="743"/>
        <v>0</v>
      </c>
      <c r="DP92" s="193">
        <f t="shared" si="744"/>
        <v>0</v>
      </c>
      <c r="DQ92" s="176">
        <f t="shared" si="745"/>
        <v>0</v>
      </c>
      <c r="DR92" s="115">
        <f t="shared" si="1805"/>
        <v>0</v>
      </c>
      <c r="DS92" s="115">
        <f>+DT92+DU92</f>
        <v>0</v>
      </c>
      <c r="DT92" s="112">
        <f t="shared" si="746"/>
        <v>0</v>
      </c>
      <c r="DU92" s="188">
        <f t="shared" si="747"/>
        <v>0</v>
      </c>
      <c r="DV92" s="101">
        <f t="shared" si="748"/>
        <v>0</v>
      </c>
      <c r="DW92" s="115">
        <f t="shared" si="1765"/>
        <v>0</v>
      </c>
      <c r="DX92" s="115">
        <f t="shared" si="1766"/>
        <v>0</v>
      </c>
      <c r="DY92" s="115">
        <f>ROUND(DV92*DX92,0)</f>
        <v>0</v>
      </c>
      <c r="DZ92" s="115">
        <f>+EA92+EB92</f>
        <v>0</v>
      </c>
      <c r="EA92" s="115">
        <f t="shared" si="1767"/>
        <v>0</v>
      </c>
      <c r="EB92" s="173">
        <f t="shared" si="1768"/>
        <v>0</v>
      </c>
      <c r="EC92" s="193">
        <f>SUM(DR92,DY92)</f>
        <v>0</v>
      </c>
      <c r="ED92" s="115">
        <f>+EE92+EF92</f>
        <v>0</v>
      </c>
      <c r="EE92" s="115">
        <f>SUM(DT92,EA92)</f>
        <v>0</v>
      </c>
      <c r="EF92" s="188">
        <f>SUM(DU92,EB92)</f>
        <v>0</v>
      </c>
      <c r="EG92" s="128">
        <f t="shared" si="749"/>
        <v>0</v>
      </c>
      <c r="EH92" s="132">
        <f t="shared" si="750"/>
        <v>0</v>
      </c>
      <c r="EI92" s="147">
        <f t="shared" si="751"/>
        <v>0</v>
      </c>
      <c r="EJ92" s="152">
        <f>INT(EI92/2)</f>
        <v>0</v>
      </c>
      <c r="EK92" s="166">
        <f t="shared" si="752"/>
        <v>0</v>
      </c>
      <c r="EL92" s="170">
        <f t="shared" si="753"/>
        <v>0</v>
      </c>
      <c r="EM92" s="166">
        <f t="shared" si="754"/>
        <v>0</v>
      </c>
      <c r="EN92" s="170">
        <f>INT(EM92/2)</f>
        <v>0</v>
      </c>
      <c r="EO92" s="147">
        <f t="shared" si="1769"/>
        <v>0</v>
      </c>
      <c r="EP92" s="170">
        <f>INT(EO92/2)</f>
        <v>0</v>
      </c>
      <c r="EQ92" s="166">
        <f t="shared" si="1770"/>
        <v>0</v>
      </c>
      <c r="ER92" s="170">
        <f>INT(EQ92/2)</f>
        <v>0</v>
      </c>
      <c r="ES92" s="147">
        <f t="shared" si="1771"/>
        <v>0</v>
      </c>
      <c r="ET92" s="152">
        <f>INT(ES92/2)</f>
        <v>0</v>
      </c>
      <c r="EU92" s="166">
        <f t="shared" si="755"/>
        <v>0</v>
      </c>
      <c r="EV92" s="170">
        <f t="shared" si="756"/>
        <v>0</v>
      </c>
      <c r="EW92" s="147">
        <f t="shared" si="1772"/>
        <v>0</v>
      </c>
      <c r="EX92" s="152">
        <f>INT(EW92/2)</f>
        <v>0</v>
      </c>
      <c r="EY92" s="166">
        <f t="shared" si="1773"/>
        <v>0</v>
      </c>
      <c r="EZ92" s="170">
        <f>INT(EY92/2)</f>
        <v>0</v>
      </c>
      <c r="FA92" s="147">
        <f t="shared" si="1774"/>
        <v>0</v>
      </c>
      <c r="FB92" s="170">
        <f>INT(FA92/2)</f>
        <v>0</v>
      </c>
      <c r="FC92" s="147">
        <f t="shared" si="1775"/>
        <v>0</v>
      </c>
      <c r="FD92" s="170">
        <f>INT(FC92/2)</f>
        <v>0</v>
      </c>
      <c r="FE92" s="166">
        <f>SUM(EG92,EI92,EK92,EM92,EO92,EQ92,ES92,EU92,EW92,EY92,FA92,FC92)</f>
        <v>0</v>
      </c>
      <c r="FF92" s="170">
        <f>SUM(EH92,EJ92,EL92,EN92,EP92,ER92,ET92,EV92,EX92,EZ92,FB92,FD92)</f>
        <v>0</v>
      </c>
      <c r="FG92" s="147">
        <f t="shared" si="1776"/>
        <v>0</v>
      </c>
      <c r="FH92" s="198">
        <f>+FG92</f>
        <v>0</v>
      </c>
      <c r="FI92" s="201"/>
      <c r="FJ92" s="708">
        <f>+FJ90</f>
        <v>0</v>
      </c>
      <c r="FK92" s="38"/>
      <c r="FL92" s="698">
        <f t="shared" si="1266"/>
        <v>0</v>
      </c>
      <c r="FM92" s="699">
        <f t="shared" si="1267"/>
        <v>0</v>
      </c>
      <c r="FN92" s="700" t="str">
        <f t="shared" si="1268"/>
        <v>OK</v>
      </c>
      <c r="FP92" s="698">
        <f t="shared" si="1825"/>
        <v>0</v>
      </c>
      <c r="FQ92" s="699">
        <f t="shared" si="1826"/>
        <v>0</v>
      </c>
      <c r="FR92" s="700" t="str">
        <f t="shared" si="1827"/>
        <v>OK</v>
      </c>
    </row>
    <row r="93" spans="1:174" ht="18" customHeight="1" x14ac:dyDescent="0.2">
      <c r="A93" s="76">
        <f t="shared" si="1828"/>
        <v>0</v>
      </c>
      <c r="B93" s="77">
        <f t="shared" si="1829"/>
        <v>0</v>
      </c>
      <c r="C93" s="236" t="str">
        <f t="shared" si="1830"/>
        <v>福島県</v>
      </c>
      <c r="D93" s="47">
        <f t="shared" si="1831"/>
        <v>39</v>
      </c>
      <c r="E93" s="56" t="s">
        <v>245</v>
      </c>
      <c r="F93" s="487"/>
      <c r="G93" s="555">
        <f>+G92</f>
        <v>0</v>
      </c>
      <c r="H93" s="536"/>
      <c r="I93" s="542"/>
      <c r="J93" s="543"/>
      <c r="K93" s="542"/>
      <c r="L93" s="64"/>
      <c r="M93" s="531"/>
      <c r="N93" s="67"/>
      <c r="O93" s="71" t="str">
        <f>IF(L93="","",VLOOKUP(L93,リスト!$Q$3:$R$25,2,0))</f>
        <v/>
      </c>
      <c r="P93" s="95"/>
      <c r="Q93" s="126"/>
      <c r="R93" s="102" t="str">
        <f>IF(L93="","",VLOOKUP(L93,リスト!$X$3:$Y$25,2,0))</f>
        <v/>
      </c>
      <c r="S93" s="163">
        <f t="shared" ref="S93" si="2067">IF(T93&gt;0,1,0)</f>
        <v>0</v>
      </c>
      <c r="T93" s="144"/>
      <c r="U93" s="113">
        <f t="shared" si="1739"/>
        <v>0</v>
      </c>
      <c r="V93" s="109"/>
      <c r="W93" s="116">
        <f t="shared" ref="W93" si="2068">+U93+V93</f>
        <v>0</v>
      </c>
      <c r="X93" s="116">
        <f t="shared" ref="X93" si="2069">+Y93+Z93</f>
        <v>0</v>
      </c>
      <c r="Y93" s="138">
        <f t="shared" si="1740"/>
        <v>0</v>
      </c>
      <c r="Z93" s="140">
        <f t="shared" si="1741"/>
        <v>0</v>
      </c>
      <c r="AA93" s="181" t="s">
        <v>216</v>
      </c>
      <c r="AB93" s="163">
        <f t="shared" ref="AB93" si="2070">IF(AC93&gt;0,1,0)</f>
        <v>0</v>
      </c>
      <c r="AC93" s="144"/>
      <c r="AD93" s="121"/>
      <c r="AE93" s="138">
        <f t="shared" ref="AE93" si="2071">+AF93+AG93</f>
        <v>0</v>
      </c>
      <c r="AF93" s="138">
        <f t="shared" si="1742"/>
        <v>0</v>
      </c>
      <c r="AG93" s="140">
        <f t="shared" si="1743"/>
        <v>0</v>
      </c>
      <c r="AH93" s="102" t="str">
        <f>IF(AJ93="","",VLOOKUP(L93,リスト!$AA$3:$AB$25,2,0))</f>
        <v/>
      </c>
      <c r="AI93" s="163">
        <f t="shared" ref="AI93" si="2072">IF(AJ93&gt;0,1,0)</f>
        <v>0</v>
      </c>
      <c r="AJ93" s="144"/>
      <c r="AK93" s="157">
        <f t="shared" si="732"/>
        <v>0</v>
      </c>
      <c r="AL93" s="121"/>
      <c r="AM93" s="163">
        <f t="shared" ref="AM93" si="2073">+AK93+AL93</f>
        <v>0</v>
      </c>
      <c r="AN93" s="113">
        <f t="shared" ref="AN93" si="2074">+AO93+AP93</f>
        <v>0</v>
      </c>
      <c r="AO93" s="116">
        <f t="shared" si="1744"/>
        <v>0</v>
      </c>
      <c r="AP93" s="174">
        <f t="shared" si="1745"/>
        <v>0</v>
      </c>
      <c r="AQ93" s="184" t="s">
        <v>216</v>
      </c>
      <c r="AR93" s="163">
        <f t="shared" ref="AR93" si="2075">IF(AS93&gt;0,1,0)</f>
        <v>0</v>
      </c>
      <c r="AS93" s="144"/>
      <c r="AT93" s="121"/>
      <c r="AU93" s="113">
        <f t="shared" ref="AU93" si="2076">+AV93+AW93</f>
        <v>0</v>
      </c>
      <c r="AV93" s="116">
        <f t="shared" si="1746"/>
        <v>0</v>
      </c>
      <c r="AW93" s="177">
        <f t="shared" si="1747"/>
        <v>0</v>
      </c>
      <c r="AX93" s="181" t="s">
        <v>216</v>
      </c>
      <c r="AY93" s="163">
        <f t="shared" ref="AY93" si="2077">IF(AZ93&gt;0,1,0)</f>
        <v>0</v>
      </c>
      <c r="AZ93" s="144"/>
      <c r="BA93" s="121"/>
      <c r="BB93" s="113">
        <f t="shared" ref="BB93" si="2078">+BC93+BD93</f>
        <v>0</v>
      </c>
      <c r="BC93" s="116">
        <f t="shared" si="1748"/>
        <v>0</v>
      </c>
      <c r="BD93" s="174">
        <f t="shared" si="1749"/>
        <v>0</v>
      </c>
      <c r="BE93" s="181" t="s">
        <v>216</v>
      </c>
      <c r="BF93" s="163">
        <f t="shared" ref="BF93" si="2079">IF(BG93&gt;0,1,0)</f>
        <v>0</v>
      </c>
      <c r="BG93" s="144"/>
      <c r="BH93" s="121"/>
      <c r="BI93" s="113">
        <f t="shared" ref="BI93" si="2080">+BJ93+BK93</f>
        <v>0</v>
      </c>
      <c r="BJ93" s="116">
        <f t="shared" si="1750"/>
        <v>0</v>
      </c>
      <c r="BK93" s="177">
        <f t="shared" si="1751"/>
        <v>0</v>
      </c>
      <c r="BL93" s="181" t="s">
        <v>216</v>
      </c>
      <c r="BM93" s="163">
        <f t="shared" ref="BM93" si="2081">IF(BN93&gt;0,1,0)</f>
        <v>0</v>
      </c>
      <c r="BN93" s="144"/>
      <c r="BO93" s="121"/>
      <c r="BP93" s="113">
        <f t="shared" ref="BP93" si="2082">+BQ93+BR93</f>
        <v>0</v>
      </c>
      <c r="BQ93" s="116">
        <f t="shared" si="1752"/>
        <v>0</v>
      </c>
      <c r="BR93" s="177">
        <f t="shared" si="1753"/>
        <v>0</v>
      </c>
      <c r="BS93" s="102">
        <f t="shared" si="733"/>
        <v>0</v>
      </c>
      <c r="BT93" s="113">
        <f t="shared" si="734"/>
        <v>0</v>
      </c>
      <c r="BU93" s="113">
        <f t="shared" si="735"/>
        <v>0</v>
      </c>
      <c r="BV93" s="116">
        <f t="shared" si="736"/>
        <v>0</v>
      </c>
      <c r="BW93" s="113">
        <f t="shared" si="737"/>
        <v>0</v>
      </c>
      <c r="BX93" s="189">
        <f t="shared" si="738"/>
        <v>0</v>
      </c>
      <c r="BY93" s="102" t="str">
        <f>IF(CA93="","",VLOOKUP(L93,リスト!$AD$3:$AE$25,2,0))</f>
        <v/>
      </c>
      <c r="BZ93" s="105">
        <f t="shared" ref="BZ93" si="2083">IF(CA93&gt;0,1,0)</f>
        <v>0</v>
      </c>
      <c r="CA93" s="144"/>
      <c r="CB93" s="113">
        <f t="shared" si="1754"/>
        <v>0</v>
      </c>
      <c r="CC93" s="121"/>
      <c r="CD93" s="163">
        <f t="shared" ref="CD93" si="2084">+CB93+CC93</f>
        <v>0</v>
      </c>
      <c r="CE93" s="113">
        <f t="shared" ref="CE93" si="2085">+CF93+CG93</f>
        <v>0</v>
      </c>
      <c r="CF93" s="116">
        <f t="shared" si="1755"/>
        <v>0</v>
      </c>
      <c r="CG93" s="177">
        <f t="shared" si="1756"/>
        <v>0</v>
      </c>
      <c r="CH93" s="181" t="s">
        <v>216</v>
      </c>
      <c r="CI93" s="105">
        <f t="shared" ref="CI93" si="2086">IF(CJ93&gt;0,1,0)</f>
        <v>0</v>
      </c>
      <c r="CJ93" s="144"/>
      <c r="CK93" s="121"/>
      <c r="CL93" s="113">
        <f t="shared" ref="CL93" si="2087">+CM93+CN93</f>
        <v>0</v>
      </c>
      <c r="CM93" s="116">
        <f t="shared" si="1757"/>
        <v>0</v>
      </c>
      <c r="CN93" s="174">
        <f t="shared" si="1758"/>
        <v>0</v>
      </c>
      <c r="CO93" s="181" t="s">
        <v>216</v>
      </c>
      <c r="CP93" s="105">
        <f t="shared" ref="CP93" si="2088">IF(CQ93&gt;0,1,0)</f>
        <v>0</v>
      </c>
      <c r="CQ93" s="144"/>
      <c r="CR93" s="121"/>
      <c r="CS93" s="113">
        <f t="shared" ref="CS93" si="2089">+CT93+CU93</f>
        <v>0</v>
      </c>
      <c r="CT93" s="116">
        <f t="shared" si="1759"/>
        <v>0</v>
      </c>
      <c r="CU93" s="174">
        <f t="shared" si="1760"/>
        <v>0</v>
      </c>
      <c r="CV93" s="181" t="s">
        <v>216</v>
      </c>
      <c r="CW93" s="105">
        <f t="shared" ref="CW93" si="2090">IF(CX93&gt;0,1,0)</f>
        <v>0</v>
      </c>
      <c r="CX93" s="144"/>
      <c r="CY93" s="121"/>
      <c r="CZ93" s="113">
        <f t="shared" ref="CZ93" si="2091">+DA93+DB93</f>
        <v>0</v>
      </c>
      <c r="DA93" s="116">
        <f t="shared" si="1761"/>
        <v>0</v>
      </c>
      <c r="DB93" s="174">
        <f t="shared" si="1762"/>
        <v>0</v>
      </c>
      <c r="DC93" s="181" t="s">
        <v>216</v>
      </c>
      <c r="DD93" s="105">
        <f t="shared" ref="DD93" si="2092">IF(DE93&gt;0,1,0)</f>
        <v>0</v>
      </c>
      <c r="DE93" s="144"/>
      <c r="DF93" s="121"/>
      <c r="DG93" s="113">
        <f t="shared" ref="DG93" si="2093">+DH93+DI93</f>
        <v>0</v>
      </c>
      <c r="DH93" s="116">
        <f t="shared" si="1763"/>
        <v>0</v>
      </c>
      <c r="DI93" s="177">
        <f t="shared" si="1764"/>
        <v>0</v>
      </c>
      <c r="DJ93" s="102">
        <f t="shared" si="739"/>
        <v>0</v>
      </c>
      <c r="DK93" s="116">
        <f t="shared" si="740"/>
        <v>0</v>
      </c>
      <c r="DL93" s="116">
        <f t="shared" si="741"/>
        <v>0</v>
      </c>
      <c r="DM93" s="116">
        <f t="shared" ref="DM93" si="2094">+DN93+DO93</f>
        <v>0</v>
      </c>
      <c r="DN93" s="116">
        <f t="shared" si="742"/>
        <v>0</v>
      </c>
      <c r="DO93" s="177">
        <f t="shared" si="743"/>
        <v>0</v>
      </c>
      <c r="DP93" s="194">
        <f t="shared" si="744"/>
        <v>0</v>
      </c>
      <c r="DQ93" s="177">
        <f t="shared" si="745"/>
        <v>0</v>
      </c>
      <c r="DR93" s="116">
        <f t="shared" si="1805"/>
        <v>0</v>
      </c>
      <c r="DS93" s="116">
        <f t="shared" ref="DS93" si="2095">+DT93+DU93</f>
        <v>0</v>
      </c>
      <c r="DT93" s="113">
        <f t="shared" si="746"/>
        <v>0</v>
      </c>
      <c r="DU93" s="189">
        <f t="shared" si="747"/>
        <v>0</v>
      </c>
      <c r="DV93" s="102">
        <f t="shared" si="748"/>
        <v>0</v>
      </c>
      <c r="DW93" s="116">
        <f t="shared" si="1765"/>
        <v>0</v>
      </c>
      <c r="DX93" s="116">
        <f t="shared" si="1766"/>
        <v>0</v>
      </c>
      <c r="DY93" s="116">
        <f t="shared" ref="DY93" si="2096">ROUND(DV93*DX93,0)</f>
        <v>0</v>
      </c>
      <c r="DZ93" s="116">
        <f t="shared" ref="DZ93" si="2097">+EA93+EB93</f>
        <v>0</v>
      </c>
      <c r="EA93" s="116">
        <f t="shared" si="1767"/>
        <v>0</v>
      </c>
      <c r="EB93" s="174">
        <f t="shared" si="1768"/>
        <v>0</v>
      </c>
      <c r="EC93" s="194">
        <f t="shared" ref="EC93" si="2098">SUM(DR93,DY93)</f>
        <v>0</v>
      </c>
      <c r="ED93" s="116">
        <f t="shared" ref="ED93" si="2099">+EE93+EF93</f>
        <v>0</v>
      </c>
      <c r="EE93" s="116">
        <f t="shared" ref="EE93" si="2100">SUM(DT93,EA93)</f>
        <v>0</v>
      </c>
      <c r="EF93" s="189">
        <f t="shared" ref="EF93" si="2101">SUM(DU93,EB93)</f>
        <v>0</v>
      </c>
      <c r="EG93" s="129">
        <f t="shared" si="749"/>
        <v>0</v>
      </c>
      <c r="EH93" s="133">
        <f t="shared" si="750"/>
        <v>0</v>
      </c>
      <c r="EI93" s="148">
        <f t="shared" si="751"/>
        <v>0</v>
      </c>
      <c r="EJ93" s="153">
        <f t="shared" ref="EJ93" si="2102">INT(EI93/2)</f>
        <v>0</v>
      </c>
      <c r="EK93" s="167">
        <f t="shared" si="752"/>
        <v>0</v>
      </c>
      <c r="EL93" s="171">
        <f t="shared" si="753"/>
        <v>0</v>
      </c>
      <c r="EM93" s="167">
        <f t="shared" si="754"/>
        <v>0</v>
      </c>
      <c r="EN93" s="171">
        <f t="shared" ref="EN93" si="2103">INT(EM93/2)</f>
        <v>0</v>
      </c>
      <c r="EO93" s="148">
        <f t="shared" si="1769"/>
        <v>0</v>
      </c>
      <c r="EP93" s="153">
        <f t="shared" ref="EP93" si="2104">INT(EO93/2)</f>
        <v>0</v>
      </c>
      <c r="EQ93" s="167">
        <f t="shared" si="1770"/>
        <v>0</v>
      </c>
      <c r="ER93" s="171">
        <f t="shared" ref="ER93" si="2105">INT(EQ93/2)</f>
        <v>0</v>
      </c>
      <c r="ES93" s="148">
        <f t="shared" si="1771"/>
        <v>0</v>
      </c>
      <c r="ET93" s="153">
        <f t="shared" ref="ET93" si="2106">INT(ES93/2)</f>
        <v>0</v>
      </c>
      <c r="EU93" s="167">
        <f t="shared" si="755"/>
        <v>0</v>
      </c>
      <c r="EV93" s="171">
        <f t="shared" si="756"/>
        <v>0</v>
      </c>
      <c r="EW93" s="148">
        <f t="shared" si="1772"/>
        <v>0</v>
      </c>
      <c r="EX93" s="153">
        <f t="shared" ref="EX93" si="2107">INT(EW93/2)</f>
        <v>0</v>
      </c>
      <c r="EY93" s="167">
        <f t="shared" si="1773"/>
        <v>0</v>
      </c>
      <c r="EZ93" s="171">
        <f t="shared" ref="EZ93" si="2108">INT(EY93/2)</f>
        <v>0</v>
      </c>
      <c r="FA93" s="148">
        <f t="shared" si="1774"/>
        <v>0</v>
      </c>
      <c r="FB93" s="171">
        <f t="shared" ref="FB93" si="2109">INT(FA93/2)</f>
        <v>0</v>
      </c>
      <c r="FC93" s="148">
        <f t="shared" si="1775"/>
        <v>0</v>
      </c>
      <c r="FD93" s="171">
        <f t="shared" ref="FD93" si="2110">INT(FC93/2)</f>
        <v>0</v>
      </c>
      <c r="FE93" s="167">
        <f t="shared" ref="FE93" si="2111">SUM(EG93,EI93,EK93,EM93,EO93,EQ93,ES93,EU93,EW93,EY93,FA93,FC93)</f>
        <v>0</v>
      </c>
      <c r="FF93" s="171">
        <f t="shared" ref="FF93" si="2112">SUM(EH93,EJ93,EL93,EN93,EP93,ER93,ET93,EV93,EX93,EZ93,FB93,FD93)</f>
        <v>0</v>
      </c>
      <c r="FG93" s="148">
        <f t="shared" si="1776"/>
        <v>0</v>
      </c>
      <c r="FH93" s="199">
        <f t="shared" ref="FH93" si="2113">+FG93</f>
        <v>0</v>
      </c>
      <c r="FI93" s="95"/>
      <c r="FJ93" s="708">
        <f>+FJ92</f>
        <v>0</v>
      </c>
      <c r="FK93" s="38"/>
      <c r="FL93" s="692">
        <f t="shared" si="1266"/>
        <v>0</v>
      </c>
      <c r="FM93" s="693">
        <f t="shared" si="1267"/>
        <v>0</v>
      </c>
      <c r="FN93" s="694" t="str">
        <f t="shared" si="1268"/>
        <v>OK</v>
      </c>
      <c r="FP93" s="692">
        <f t="shared" si="1825"/>
        <v>0</v>
      </c>
      <c r="FQ93" s="693">
        <f t="shared" si="1826"/>
        <v>0</v>
      </c>
      <c r="FR93" s="694" t="str">
        <f t="shared" si="1827"/>
        <v>OK</v>
      </c>
    </row>
    <row r="94" spans="1:174" ht="18" customHeight="1" x14ac:dyDescent="0.2">
      <c r="A94" s="74">
        <f t="shared" si="1828"/>
        <v>0</v>
      </c>
      <c r="B94" s="75">
        <f t="shared" si="1829"/>
        <v>0</v>
      </c>
      <c r="C94" s="235" t="str">
        <f t="shared" si="1830"/>
        <v>福島県</v>
      </c>
      <c r="D94" s="58">
        <f t="shared" si="1831"/>
        <v>40</v>
      </c>
      <c r="E94" s="49" t="s">
        <v>244</v>
      </c>
      <c r="F94" s="486">
        <f>IF(F95=" "," ",+F95)</f>
        <v>0</v>
      </c>
      <c r="G94" s="554"/>
      <c r="H94" s="537"/>
      <c r="I94" s="544"/>
      <c r="J94" s="545"/>
      <c r="K94" s="544"/>
      <c r="L94" s="229"/>
      <c r="M94" s="532"/>
      <c r="N94" s="66"/>
      <c r="O94" s="70" t="str">
        <f>IF(L94="","",VLOOKUP(L94,リスト!$Q$3:$R$25,2,0))</f>
        <v/>
      </c>
      <c r="P94" s="202"/>
      <c r="Q94" s="230"/>
      <c r="R94" s="154" t="str">
        <f>IF(L94="","",VLOOKUP(L94,リスト!$X$3:$Y$25,2,0))</f>
        <v/>
      </c>
      <c r="S94" s="162">
        <f>IF(T94&gt;0,1,0)</f>
        <v>0</v>
      </c>
      <c r="T94" s="143"/>
      <c r="U94" s="112">
        <f t="shared" si="1739"/>
        <v>0</v>
      </c>
      <c r="V94" s="108"/>
      <c r="W94" s="115">
        <f>+U94+V94</f>
        <v>0</v>
      </c>
      <c r="X94" s="115">
        <f>+Y94+Z94</f>
        <v>0</v>
      </c>
      <c r="Y94" s="137">
        <f t="shared" si="1740"/>
        <v>0</v>
      </c>
      <c r="Z94" s="139">
        <f t="shared" si="1741"/>
        <v>0</v>
      </c>
      <c r="AA94" s="180" t="s">
        <v>216</v>
      </c>
      <c r="AB94" s="162">
        <f>IF(AC94&gt;0,1,0)</f>
        <v>0</v>
      </c>
      <c r="AC94" s="143"/>
      <c r="AD94" s="120"/>
      <c r="AE94" s="137">
        <f>+AF94+AG94</f>
        <v>0</v>
      </c>
      <c r="AF94" s="137">
        <f t="shared" si="1742"/>
        <v>0</v>
      </c>
      <c r="AG94" s="139">
        <f t="shared" si="1743"/>
        <v>0</v>
      </c>
      <c r="AH94" s="101" t="str">
        <f>IF(AJ94="","",VLOOKUP(L94,リスト!$AA$3:$AB$25,2,0))</f>
        <v/>
      </c>
      <c r="AI94" s="162">
        <f>IF(AJ94&gt;0,1,0)</f>
        <v>0</v>
      </c>
      <c r="AJ94" s="143"/>
      <c r="AK94" s="156">
        <f t="shared" si="732"/>
        <v>0</v>
      </c>
      <c r="AL94" s="120"/>
      <c r="AM94" s="162">
        <f>+AK94+AL94</f>
        <v>0</v>
      </c>
      <c r="AN94" s="112">
        <f>+AO94+AP94</f>
        <v>0</v>
      </c>
      <c r="AO94" s="115">
        <f t="shared" si="1744"/>
        <v>0</v>
      </c>
      <c r="AP94" s="173">
        <f t="shared" si="1745"/>
        <v>0</v>
      </c>
      <c r="AQ94" s="183" t="s">
        <v>216</v>
      </c>
      <c r="AR94" s="162">
        <f>IF(AS94&gt;0,1,0)</f>
        <v>0</v>
      </c>
      <c r="AS94" s="143"/>
      <c r="AT94" s="120"/>
      <c r="AU94" s="112">
        <f>+AV94+AW94</f>
        <v>0</v>
      </c>
      <c r="AV94" s="115">
        <f t="shared" si="1746"/>
        <v>0</v>
      </c>
      <c r="AW94" s="176">
        <f t="shared" si="1747"/>
        <v>0</v>
      </c>
      <c r="AX94" s="180" t="s">
        <v>216</v>
      </c>
      <c r="AY94" s="162">
        <f>IF(AZ94&gt;0,1,0)</f>
        <v>0</v>
      </c>
      <c r="AZ94" s="143"/>
      <c r="BA94" s="120"/>
      <c r="BB94" s="112">
        <f>+BC94+BD94</f>
        <v>0</v>
      </c>
      <c r="BC94" s="115">
        <f t="shared" si="1748"/>
        <v>0</v>
      </c>
      <c r="BD94" s="173">
        <f t="shared" si="1749"/>
        <v>0</v>
      </c>
      <c r="BE94" s="180" t="s">
        <v>216</v>
      </c>
      <c r="BF94" s="162">
        <f>IF(BG94&gt;0,1,0)</f>
        <v>0</v>
      </c>
      <c r="BG94" s="143"/>
      <c r="BH94" s="120"/>
      <c r="BI94" s="112">
        <f>+BJ94+BK94</f>
        <v>0</v>
      </c>
      <c r="BJ94" s="115">
        <f t="shared" si="1750"/>
        <v>0</v>
      </c>
      <c r="BK94" s="176">
        <f t="shared" si="1751"/>
        <v>0</v>
      </c>
      <c r="BL94" s="180" t="s">
        <v>216</v>
      </c>
      <c r="BM94" s="162">
        <f>IF(BN94&gt;0,1,0)</f>
        <v>0</v>
      </c>
      <c r="BN94" s="143"/>
      <c r="BO94" s="120"/>
      <c r="BP94" s="112">
        <f>+BQ94+BR94</f>
        <v>0</v>
      </c>
      <c r="BQ94" s="115">
        <f t="shared" si="1752"/>
        <v>0</v>
      </c>
      <c r="BR94" s="176">
        <f t="shared" si="1753"/>
        <v>0</v>
      </c>
      <c r="BS94" s="101">
        <f t="shared" si="733"/>
        <v>0</v>
      </c>
      <c r="BT94" s="112">
        <f t="shared" si="734"/>
        <v>0</v>
      </c>
      <c r="BU94" s="112">
        <f t="shared" si="735"/>
        <v>0</v>
      </c>
      <c r="BV94" s="115">
        <f t="shared" si="736"/>
        <v>0</v>
      </c>
      <c r="BW94" s="112">
        <f t="shared" si="737"/>
        <v>0</v>
      </c>
      <c r="BX94" s="188">
        <f t="shared" si="738"/>
        <v>0</v>
      </c>
      <c r="BY94" s="101" t="str">
        <f>IF(CA94="","",VLOOKUP(L94,リスト!$AD$3:$AE$25,2,0))</f>
        <v/>
      </c>
      <c r="BZ94" s="192">
        <f>IF(CA94&gt;0,1,0)</f>
        <v>0</v>
      </c>
      <c r="CA94" s="143"/>
      <c r="CB94" s="112">
        <f t="shared" si="1754"/>
        <v>0</v>
      </c>
      <c r="CC94" s="120"/>
      <c r="CD94" s="162">
        <f>+CB94+CC94</f>
        <v>0</v>
      </c>
      <c r="CE94" s="112">
        <f>+CF94+CG94</f>
        <v>0</v>
      </c>
      <c r="CF94" s="115">
        <f t="shared" si="1755"/>
        <v>0</v>
      </c>
      <c r="CG94" s="173">
        <f t="shared" si="1756"/>
        <v>0</v>
      </c>
      <c r="CH94" s="180" t="s">
        <v>216</v>
      </c>
      <c r="CI94" s="192">
        <f>IF(CJ94&gt;0,1,0)</f>
        <v>0</v>
      </c>
      <c r="CJ94" s="143"/>
      <c r="CK94" s="120"/>
      <c r="CL94" s="112">
        <f>+CM94+CN94</f>
        <v>0</v>
      </c>
      <c r="CM94" s="115">
        <f t="shared" si="1757"/>
        <v>0</v>
      </c>
      <c r="CN94" s="173">
        <f t="shared" si="1758"/>
        <v>0</v>
      </c>
      <c r="CO94" s="180" t="s">
        <v>216</v>
      </c>
      <c r="CP94" s="192">
        <f>IF(CQ94&gt;0,1,0)</f>
        <v>0</v>
      </c>
      <c r="CQ94" s="143"/>
      <c r="CR94" s="120"/>
      <c r="CS94" s="112">
        <f>+CT94+CU94</f>
        <v>0</v>
      </c>
      <c r="CT94" s="115">
        <f t="shared" si="1759"/>
        <v>0</v>
      </c>
      <c r="CU94" s="173">
        <f t="shared" si="1760"/>
        <v>0</v>
      </c>
      <c r="CV94" s="180" t="s">
        <v>216</v>
      </c>
      <c r="CW94" s="192">
        <f>IF(CX94&gt;0,1,0)</f>
        <v>0</v>
      </c>
      <c r="CX94" s="143"/>
      <c r="CY94" s="120"/>
      <c r="CZ94" s="112">
        <f>+DA94+DB94</f>
        <v>0</v>
      </c>
      <c r="DA94" s="115">
        <f t="shared" si="1761"/>
        <v>0</v>
      </c>
      <c r="DB94" s="173">
        <f t="shared" si="1762"/>
        <v>0</v>
      </c>
      <c r="DC94" s="180" t="s">
        <v>216</v>
      </c>
      <c r="DD94" s="192">
        <f>IF(DE94&gt;0,1,0)</f>
        <v>0</v>
      </c>
      <c r="DE94" s="143"/>
      <c r="DF94" s="120"/>
      <c r="DG94" s="112">
        <f>+DH94+DI94</f>
        <v>0</v>
      </c>
      <c r="DH94" s="115">
        <f t="shared" si="1763"/>
        <v>0</v>
      </c>
      <c r="DI94" s="176">
        <f t="shared" si="1764"/>
        <v>0</v>
      </c>
      <c r="DJ94" s="101">
        <f t="shared" si="739"/>
        <v>0</v>
      </c>
      <c r="DK94" s="115">
        <f t="shared" si="740"/>
        <v>0</v>
      </c>
      <c r="DL94" s="115">
        <f t="shared" si="741"/>
        <v>0</v>
      </c>
      <c r="DM94" s="115">
        <f>+DN94+DO94</f>
        <v>0</v>
      </c>
      <c r="DN94" s="115">
        <f t="shared" si="742"/>
        <v>0</v>
      </c>
      <c r="DO94" s="176">
        <f t="shared" si="743"/>
        <v>0</v>
      </c>
      <c r="DP94" s="193">
        <f t="shared" si="744"/>
        <v>0</v>
      </c>
      <c r="DQ94" s="176">
        <f t="shared" si="745"/>
        <v>0</v>
      </c>
      <c r="DR94" s="115">
        <f t="shared" si="1805"/>
        <v>0</v>
      </c>
      <c r="DS94" s="115">
        <f>+DT94+DU94</f>
        <v>0</v>
      </c>
      <c r="DT94" s="112">
        <f t="shared" si="746"/>
        <v>0</v>
      </c>
      <c r="DU94" s="188">
        <f t="shared" si="747"/>
        <v>0</v>
      </c>
      <c r="DV94" s="101">
        <f t="shared" si="748"/>
        <v>0</v>
      </c>
      <c r="DW94" s="115">
        <f t="shared" si="1765"/>
        <v>0</v>
      </c>
      <c r="DX94" s="115">
        <f t="shared" si="1766"/>
        <v>0</v>
      </c>
      <c r="DY94" s="115">
        <f>ROUND(DV94*DX94,0)</f>
        <v>0</v>
      </c>
      <c r="DZ94" s="115">
        <f>+EA94+EB94</f>
        <v>0</v>
      </c>
      <c r="EA94" s="115">
        <f t="shared" si="1767"/>
        <v>0</v>
      </c>
      <c r="EB94" s="173">
        <f t="shared" si="1768"/>
        <v>0</v>
      </c>
      <c r="EC94" s="193">
        <f>SUM(DR94,DY94)</f>
        <v>0</v>
      </c>
      <c r="ED94" s="115">
        <f>+EE94+EF94</f>
        <v>0</v>
      </c>
      <c r="EE94" s="115">
        <f>SUM(DT94,EA94)</f>
        <v>0</v>
      </c>
      <c r="EF94" s="188">
        <f>SUM(DU94,EB94)</f>
        <v>0</v>
      </c>
      <c r="EG94" s="128">
        <f t="shared" si="749"/>
        <v>0</v>
      </c>
      <c r="EH94" s="132">
        <f t="shared" si="750"/>
        <v>0</v>
      </c>
      <c r="EI94" s="147">
        <f t="shared" si="751"/>
        <v>0</v>
      </c>
      <c r="EJ94" s="152">
        <f>INT(EI94/2)</f>
        <v>0</v>
      </c>
      <c r="EK94" s="166">
        <f t="shared" si="752"/>
        <v>0</v>
      </c>
      <c r="EL94" s="170">
        <f t="shared" si="753"/>
        <v>0</v>
      </c>
      <c r="EM94" s="166">
        <f t="shared" si="754"/>
        <v>0</v>
      </c>
      <c r="EN94" s="170">
        <f>INT(EM94/2)</f>
        <v>0</v>
      </c>
      <c r="EO94" s="147">
        <f t="shared" si="1769"/>
        <v>0</v>
      </c>
      <c r="EP94" s="170">
        <f>INT(EO94/2)</f>
        <v>0</v>
      </c>
      <c r="EQ94" s="166">
        <f t="shared" si="1770"/>
        <v>0</v>
      </c>
      <c r="ER94" s="170">
        <f>INT(EQ94/2)</f>
        <v>0</v>
      </c>
      <c r="ES94" s="147">
        <f t="shared" si="1771"/>
        <v>0</v>
      </c>
      <c r="ET94" s="152">
        <f>INT(ES94/2)</f>
        <v>0</v>
      </c>
      <c r="EU94" s="166">
        <f t="shared" si="755"/>
        <v>0</v>
      </c>
      <c r="EV94" s="170">
        <f t="shared" si="756"/>
        <v>0</v>
      </c>
      <c r="EW94" s="147">
        <f t="shared" si="1772"/>
        <v>0</v>
      </c>
      <c r="EX94" s="152">
        <f>INT(EW94/2)</f>
        <v>0</v>
      </c>
      <c r="EY94" s="166">
        <f t="shared" si="1773"/>
        <v>0</v>
      </c>
      <c r="EZ94" s="170">
        <f>INT(EY94/2)</f>
        <v>0</v>
      </c>
      <c r="FA94" s="147">
        <f t="shared" si="1774"/>
        <v>0</v>
      </c>
      <c r="FB94" s="170">
        <f>INT(FA94/2)</f>
        <v>0</v>
      </c>
      <c r="FC94" s="147">
        <f t="shared" si="1775"/>
        <v>0</v>
      </c>
      <c r="FD94" s="170">
        <f>INT(FC94/2)</f>
        <v>0</v>
      </c>
      <c r="FE94" s="166">
        <f>SUM(EG94,EI94,EK94,EM94,EO94,EQ94,ES94,EU94,EW94,EY94,FA94,FC94)</f>
        <v>0</v>
      </c>
      <c r="FF94" s="170">
        <f>SUM(EH94,EJ94,EL94,EN94,EP94,ER94,ET94,EV94,EX94,EZ94,FB94,FD94)</f>
        <v>0</v>
      </c>
      <c r="FG94" s="147">
        <f t="shared" si="1776"/>
        <v>0</v>
      </c>
      <c r="FH94" s="198">
        <f>+FG94</f>
        <v>0</v>
      </c>
      <c r="FI94" s="201"/>
      <c r="FJ94" s="708">
        <f>+FJ92</f>
        <v>0</v>
      </c>
      <c r="FK94" s="38"/>
      <c r="FL94" s="701">
        <f t="shared" si="1266"/>
        <v>0</v>
      </c>
      <c r="FM94" s="688">
        <f t="shared" si="1267"/>
        <v>0</v>
      </c>
      <c r="FN94" s="702" t="str">
        <f t="shared" si="1268"/>
        <v>OK</v>
      </c>
      <c r="FP94" s="701">
        <f t="shared" si="1825"/>
        <v>0</v>
      </c>
      <c r="FQ94" s="688">
        <f t="shared" si="1826"/>
        <v>0</v>
      </c>
      <c r="FR94" s="702" t="str">
        <f t="shared" si="1827"/>
        <v>OK</v>
      </c>
    </row>
    <row r="95" spans="1:174" ht="18" customHeight="1" x14ac:dyDescent="0.2">
      <c r="A95" s="76">
        <f t="shared" si="1828"/>
        <v>0</v>
      </c>
      <c r="B95" s="77">
        <f t="shared" si="1829"/>
        <v>0</v>
      </c>
      <c r="C95" s="236" t="str">
        <f t="shared" si="1830"/>
        <v>福島県</v>
      </c>
      <c r="D95" s="47">
        <f t="shared" si="1831"/>
        <v>40</v>
      </c>
      <c r="E95" s="56" t="s">
        <v>245</v>
      </c>
      <c r="F95" s="487"/>
      <c r="G95" s="555">
        <f>+G94</f>
        <v>0</v>
      </c>
      <c r="H95" s="536"/>
      <c r="I95" s="542"/>
      <c r="J95" s="543"/>
      <c r="K95" s="542"/>
      <c r="L95" s="64"/>
      <c r="M95" s="531"/>
      <c r="N95" s="67"/>
      <c r="O95" s="71" t="str">
        <f>IF(L95="","",VLOOKUP(L95,リスト!$Q$3:$R$25,2,0))</f>
        <v/>
      </c>
      <c r="P95" s="95"/>
      <c r="Q95" s="124"/>
      <c r="R95" s="102" t="str">
        <f>IF(L95="","",VLOOKUP(L95,リスト!$X$3:$Y$25,2,0))</f>
        <v/>
      </c>
      <c r="S95" s="163">
        <f t="shared" ref="S95" si="2114">IF(T95&gt;0,1,0)</f>
        <v>0</v>
      </c>
      <c r="T95" s="144"/>
      <c r="U95" s="113">
        <f t="shared" si="1739"/>
        <v>0</v>
      </c>
      <c r="V95" s="109"/>
      <c r="W95" s="116">
        <f t="shared" ref="W95" si="2115">+U95+V95</f>
        <v>0</v>
      </c>
      <c r="X95" s="116">
        <f t="shared" ref="X95" si="2116">+Y95+Z95</f>
        <v>0</v>
      </c>
      <c r="Y95" s="138">
        <f t="shared" si="1740"/>
        <v>0</v>
      </c>
      <c r="Z95" s="140">
        <f t="shared" si="1741"/>
        <v>0</v>
      </c>
      <c r="AA95" s="181" t="s">
        <v>216</v>
      </c>
      <c r="AB95" s="163">
        <f t="shared" ref="AB95" si="2117">IF(AC95&gt;0,1,0)</f>
        <v>0</v>
      </c>
      <c r="AC95" s="144"/>
      <c r="AD95" s="121"/>
      <c r="AE95" s="138">
        <f t="shared" ref="AE95" si="2118">+AF95+AG95</f>
        <v>0</v>
      </c>
      <c r="AF95" s="138">
        <f t="shared" si="1742"/>
        <v>0</v>
      </c>
      <c r="AG95" s="140">
        <f t="shared" si="1743"/>
        <v>0</v>
      </c>
      <c r="AH95" s="102" t="str">
        <f>IF(AJ95="","",VLOOKUP(L95,リスト!$AA$3:$AB$25,2,0))</f>
        <v/>
      </c>
      <c r="AI95" s="163">
        <f t="shared" ref="AI95" si="2119">IF(AJ95&gt;0,1,0)</f>
        <v>0</v>
      </c>
      <c r="AJ95" s="144"/>
      <c r="AK95" s="157">
        <f t="shared" si="732"/>
        <v>0</v>
      </c>
      <c r="AL95" s="121"/>
      <c r="AM95" s="163">
        <f t="shared" ref="AM95" si="2120">+AK95+AL95</f>
        <v>0</v>
      </c>
      <c r="AN95" s="113">
        <f t="shared" ref="AN95" si="2121">+AO95+AP95</f>
        <v>0</v>
      </c>
      <c r="AO95" s="116">
        <f t="shared" si="1744"/>
        <v>0</v>
      </c>
      <c r="AP95" s="174">
        <f t="shared" si="1745"/>
        <v>0</v>
      </c>
      <c r="AQ95" s="184" t="s">
        <v>216</v>
      </c>
      <c r="AR95" s="163">
        <f t="shared" ref="AR95" si="2122">IF(AS95&gt;0,1,0)</f>
        <v>0</v>
      </c>
      <c r="AS95" s="144"/>
      <c r="AT95" s="121"/>
      <c r="AU95" s="113">
        <f t="shared" ref="AU95" si="2123">+AV95+AW95</f>
        <v>0</v>
      </c>
      <c r="AV95" s="116">
        <f t="shared" si="1746"/>
        <v>0</v>
      </c>
      <c r="AW95" s="177">
        <f t="shared" si="1747"/>
        <v>0</v>
      </c>
      <c r="AX95" s="181" t="s">
        <v>216</v>
      </c>
      <c r="AY95" s="163">
        <f t="shared" ref="AY95" si="2124">IF(AZ95&gt;0,1,0)</f>
        <v>0</v>
      </c>
      <c r="AZ95" s="144"/>
      <c r="BA95" s="121"/>
      <c r="BB95" s="113">
        <f t="shared" ref="BB95" si="2125">+BC95+BD95</f>
        <v>0</v>
      </c>
      <c r="BC95" s="116">
        <f t="shared" si="1748"/>
        <v>0</v>
      </c>
      <c r="BD95" s="174">
        <f t="shared" si="1749"/>
        <v>0</v>
      </c>
      <c r="BE95" s="181" t="s">
        <v>216</v>
      </c>
      <c r="BF95" s="163">
        <f t="shared" ref="BF95" si="2126">IF(BG95&gt;0,1,0)</f>
        <v>0</v>
      </c>
      <c r="BG95" s="144"/>
      <c r="BH95" s="121"/>
      <c r="BI95" s="113">
        <f t="shared" ref="BI95" si="2127">+BJ95+BK95</f>
        <v>0</v>
      </c>
      <c r="BJ95" s="116">
        <f t="shared" si="1750"/>
        <v>0</v>
      </c>
      <c r="BK95" s="177">
        <f t="shared" si="1751"/>
        <v>0</v>
      </c>
      <c r="BL95" s="181" t="s">
        <v>216</v>
      </c>
      <c r="BM95" s="163">
        <f t="shared" ref="BM95" si="2128">IF(BN95&gt;0,1,0)</f>
        <v>0</v>
      </c>
      <c r="BN95" s="144"/>
      <c r="BO95" s="121"/>
      <c r="BP95" s="113">
        <f t="shared" ref="BP95" si="2129">+BQ95+BR95</f>
        <v>0</v>
      </c>
      <c r="BQ95" s="116">
        <f t="shared" si="1752"/>
        <v>0</v>
      </c>
      <c r="BR95" s="177">
        <f t="shared" si="1753"/>
        <v>0</v>
      </c>
      <c r="BS95" s="102">
        <f t="shared" si="733"/>
        <v>0</v>
      </c>
      <c r="BT95" s="113">
        <f t="shared" si="734"/>
        <v>0</v>
      </c>
      <c r="BU95" s="113">
        <f t="shared" si="735"/>
        <v>0</v>
      </c>
      <c r="BV95" s="116">
        <f t="shared" si="736"/>
        <v>0</v>
      </c>
      <c r="BW95" s="113">
        <f t="shared" si="737"/>
        <v>0</v>
      </c>
      <c r="BX95" s="189">
        <f t="shared" si="738"/>
        <v>0</v>
      </c>
      <c r="BY95" s="102" t="str">
        <f>IF(CA95="","",VLOOKUP(L95,リスト!$AD$3:$AE$25,2,0))</f>
        <v/>
      </c>
      <c r="BZ95" s="105">
        <f t="shared" ref="BZ95" si="2130">IF(CA95&gt;0,1,0)</f>
        <v>0</v>
      </c>
      <c r="CA95" s="144"/>
      <c r="CB95" s="113">
        <f t="shared" si="1754"/>
        <v>0</v>
      </c>
      <c r="CC95" s="121"/>
      <c r="CD95" s="163">
        <f t="shared" ref="CD95" si="2131">+CB95+CC95</f>
        <v>0</v>
      </c>
      <c r="CE95" s="113">
        <f t="shared" ref="CE95" si="2132">+CF95+CG95</f>
        <v>0</v>
      </c>
      <c r="CF95" s="116">
        <f t="shared" si="1755"/>
        <v>0</v>
      </c>
      <c r="CG95" s="177">
        <f t="shared" si="1756"/>
        <v>0</v>
      </c>
      <c r="CH95" s="181" t="s">
        <v>216</v>
      </c>
      <c r="CI95" s="105">
        <f t="shared" ref="CI95" si="2133">IF(CJ95&gt;0,1,0)</f>
        <v>0</v>
      </c>
      <c r="CJ95" s="144"/>
      <c r="CK95" s="121"/>
      <c r="CL95" s="113">
        <f t="shared" ref="CL95" si="2134">+CM95+CN95</f>
        <v>0</v>
      </c>
      <c r="CM95" s="116">
        <f t="shared" si="1757"/>
        <v>0</v>
      </c>
      <c r="CN95" s="174">
        <f t="shared" si="1758"/>
        <v>0</v>
      </c>
      <c r="CO95" s="181" t="s">
        <v>216</v>
      </c>
      <c r="CP95" s="105">
        <f t="shared" ref="CP95" si="2135">IF(CQ95&gt;0,1,0)</f>
        <v>0</v>
      </c>
      <c r="CQ95" s="144"/>
      <c r="CR95" s="121"/>
      <c r="CS95" s="113">
        <f t="shared" ref="CS95" si="2136">+CT95+CU95</f>
        <v>0</v>
      </c>
      <c r="CT95" s="116">
        <f t="shared" si="1759"/>
        <v>0</v>
      </c>
      <c r="CU95" s="174">
        <f t="shared" si="1760"/>
        <v>0</v>
      </c>
      <c r="CV95" s="181" t="s">
        <v>216</v>
      </c>
      <c r="CW95" s="105">
        <f t="shared" ref="CW95" si="2137">IF(CX95&gt;0,1,0)</f>
        <v>0</v>
      </c>
      <c r="CX95" s="144"/>
      <c r="CY95" s="121"/>
      <c r="CZ95" s="113">
        <f t="shared" ref="CZ95" si="2138">+DA95+DB95</f>
        <v>0</v>
      </c>
      <c r="DA95" s="116">
        <f t="shared" si="1761"/>
        <v>0</v>
      </c>
      <c r="DB95" s="174">
        <f t="shared" si="1762"/>
        <v>0</v>
      </c>
      <c r="DC95" s="181" t="s">
        <v>216</v>
      </c>
      <c r="DD95" s="105">
        <f t="shared" ref="DD95" si="2139">IF(DE95&gt;0,1,0)</f>
        <v>0</v>
      </c>
      <c r="DE95" s="144"/>
      <c r="DF95" s="121"/>
      <c r="DG95" s="113">
        <f t="shared" ref="DG95" si="2140">+DH95+DI95</f>
        <v>0</v>
      </c>
      <c r="DH95" s="116">
        <f t="shared" si="1763"/>
        <v>0</v>
      </c>
      <c r="DI95" s="177">
        <f t="shared" si="1764"/>
        <v>0</v>
      </c>
      <c r="DJ95" s="102">
        <f t="shared" si="739"/>
        <v>0</v>
      </c>
      <c r="DK95" s="116">
        <f t="shared" si="740"/>
        <v>0</v>
      </c>
      <c r="DL95" s="116">
        <f t="shared" si="741"/>
        <v>0</v>
      </c>
      <c r="DM95" s="116">
        <f t="shared" ref="DM95" si="2141">+DN95+DO95</f>
        <v>0</v>
      </c>
      <c r="DN95" s="116">
        <f t="shared" si="742"/>
        <v>0</v>
      </c>
      <c r="DO95" s="177">
        <f t="shared" si="743"/>
        <v>0</v>
      </c>
      <c r="DP95" s="194">
        <f t="shared" si="744"/>
        <v>0</v>
      </c>
      <c r="DQ95" s="177">
        <f t="shared" si="745"/>
        <v>0</v>
      </c>
      <c r="DR95" s="116">
        <f t="shared" si="1805"/>
        <v>0</v>
      </c>
      <c r="DS95" s="116">
        <f t="shared" ref="DS95" si="2142">+DT95+DU95</f>
        <v>0</v>
      </c>
      <c r="DT95" s="113">
        <f t="shared" si="746"/>
        <v>0</v>
      </c>
      <c r="DU95" s="189">
        <f t="shared" si="747"/>
        <v>0</v>
      </c>
      <c r="DV95" s="102">
        <f t="shared" si="748"/>
        <v>0</v>
      </c>
      <c r="DW95" s="116">
        <f t="shared" si="1765"/>
        <v>0</v>
      </c>
      <c r="DX95" s="116">
        <f t="shared" si="1766"/>
        <v>0</v>
      </c>
      <c r="DY95" s="116">
        <f t="shared" ref="DY95" si="2143">ROUND(DV95*DX95,0)</f>
        <v>0</v>
      </c>
      <c r="DZ95" s="116">
        <f t="shared" ref="DZ95" si="2144">+EA95+EB95</f>
        <v>0</v>
      </c>
      <c r="EA95" s="116">
        <f t="shared" si="1767"/>
        <v>0</v>
      </c>
      <c r="EB95" s="174">
        <f t="shared" si="1768"/>
        <v>0</v>
      </c>
      <c r="EC95" s="194">
        <f t="shared" ref="EC95" si="2145">SUM(DR95,DY95)</f>
        <v>0</v>
      </c>
      <c r="ED95" s="116">
        <f t="shared" ref="ED95" si="2146">+EE95+EF95</f>
        <v>0</v>
      </c>
      <c r="EE95" s="116">
        <f t="shared" ref="EE95" si="2147">SUM(DT95,EA95)</f>
        <v>0</v>
      </c>
      <c r="EF95" s="189">
        <f t="shared" ref="EF95" si="2148">SUM(DU95,EB95)</f>
        <v>0</v>
      </c>
      <c r="EG95" s="129">
        <f t="shared" si="749"/>
        <v>0</v>
      </c>
      <c r="EH95" s="133">
        <f t="shared" si="750"/>
        <v>0</v>
      </c>
      <c r="EI95" s="148">
        <f t="shared" si="751"/>
        <v>0</v>
      </c>
      <c r="EJ95" s="153">
        <f t="shared" ref="EJ95" si="2149">INT(EI95/2)</f>
        <v>0</v>
      </c>
      <c r="EK95" s="167">
        <f t="shared" si="752"/>
        <v>0</v>
      </c>
      <c r="EL95" s="171">
        <f t="shared" si="753"/>
        <v>0</v>
      </c>
      <c r="EM95" s="167">
        <f t="shared" si="754"/>
        <v>0</v>
      </c>
      <c r="EN95" s="171">
        <f t="shared" ref="EN95" si="2150">INT(EM95/2)</f>
        <v>0</v>
      </c>
      <c r="EO95" s="148">
        <f t="shared" si="1769"/>
        <v>0</v>
      </c>
      <c r="EP95" s="153">
        <f t="shared" ref="EP95" si="2151">INT(EO95/2)</f>
        <v>0</v>
      </c>
      <c r="EQ95" s="167">
        <f t="shared" si="1770"/>
        <v>0</v>
      </c>
      <c r="ER95" s="171">
        <f t="shared" ref="ER95" si="2152">INT(EQ95/2)</f>
        <v>0</v>
      </c>
      <c r="ES95" s="148">
        <f t="shared" si="1771"/>
        <v>0</v>
      </c>
      <c r="ET95" s="153">
        <f t="shared" ref="ET95" si="2153">INT(ES95/2)</f>
        <v>0</v>
      </c>
      <c r="EU95" s="167">
        <f t="shared" si="755"/>
        <v>0</v>
      </c>
      <c r="EV95" s="171">
        <f t="shared" si="756"/>
        <v>0</v>
      </c>
      <c r="EW95" s="148">
        <f t="shared" si="1772"/>
        <v>0</v>
      </c>
      <c r="EX95" s="153">
        <f t="shared" ref="EX95" si="2154">INT(EW95/2)</f>
        <v>0</v>
      </c>
      <c r="EY95" s="167">
        <f t="shared" si="1773"/>
        <v>0</v>
      </c>
      <c r="EZ95" s="171">
        <f t="shared" ref="EZ95" si="2155">INT(EY95/2)</f>
        <v>0</v>
      </c>
      <c r="FA95" s="148">
        <f t="shared" si="1774"/>
        <v>0</v>
      </c>
      <c r="FB95" s="171">
        <f t="shared" ref="FB95" si="2156">INT(FA95/2)</f>
        <v>0</v>
      </c>
      <c r="FC95" s="148">
        <f t="shared" si="1775"/>
        <v>0</v>
      </c>
      <c r="FD95" s="171">
        <f t="shared" ref="FD95" si="2157">INT(FC95/2)</f>
        <v>0</v>
      </c>
      <c r="FE95" s="167">
        <f t="shared" ref="FE95" si="2158">SUM(EG95,EI95,EK95,EM95,EO95,EQ95,ES95,EU95,EW95,EY95,FA95,FC95)</f>
        <v>0</v>
      </c>
      <c r="FF95" s="171">
        <f t="shared" ref="FF95" si="2159">SUM(EH95,EJ95,EL95,EN95,EP95,ER95,ET95,EV95,EX95,EZ95,FB95,FD95)</f>
        <v>0</v>
      </c>
      <c r="FG95" s="148">
        <f t="shared" si="1776"/>
        <v>0</v>
      </c>
      <c r="FH95" s="199">
        <f t="shared" ref="FH95" si="2160">+FG95</f>
        <v>0</v>
      </c>
      <c r="FI95" s="95"/>
      <c r="FJ95" s="708">
        <f>+FJ94</f>
        <v>0</v>
      </c>
      <c r="FK95" s="38"/>
      <c r="FL95" s="695">
        <f t="shared" si="1266"/>
        <v>0</v>
      </c>
      <c r="FM95" s="696">
        <f t="shared" si="1267"/>
        <v>0</v>
      </c>
      <c r="FN95" s="697" t="str">
        <f t="shared" si="1268"/>
        <v>OK</v>
      </c>
      <c r="FP95" s="695">
        <f t="shared" si="1825"/>
        <v>0</v>
      </c>
      <c r="FQ95" s="696">
        <f t="shared" si="1826"/>
        <v>0</v>
      </c>
      <c r="FR95" s="697" t="str">
        <f t="shared" si="1827"/>
        <v>OK</v>
      </c>
    </row>
    <row r="96" spans="1:174" ht="18" customHeight="1" x14ac:dyDescent="0.2">
      <c r="A96" s="74">
        <f t="shared" si="1828"/>
        <v>0</v>
      </c>
      <c r="B96" s="75">
        <f t="shared" si="1829"/>
        <v>0</v>
      </c>
      <c r="C96" s="235" t="str">
        <f t="shared" si="1830"/>
        <v>福島県</v>
      </c>
      <c r="D96" s="58">
        <f t="shared" si="1831"/>
        <v>41</v>
      </c>
      <c r="E96" s="49" t="s">
        <v>244</v>
      </c>
      <c r="F96" s="486">
        <f>IF(F97=" "," ",+F97)</f>
        <v>0</v>
      </c>
      <c r="G96" s="554"/>
      <c r="H96" s="537"/>
      <c r="I96" s="544"/>
      <c r="J96" s="545"/>
      <c r="K96" s="544"/>
      <c r="L96" s="229"/>
      <c r="M96" s="532"/>
      <c r="N96" s="66"/>
      <c r="O96" s="70" t="str">
        <f>IF(L96="","",VLOOKUP(L96,リスト!$Q$3:$R$25,2,0))</f>
        <v/>
      </c>
      <c r="P96" s="202"/>
      <c r="Q96" s="125"/>
      <c r="R96" s="154" t="str">
        <f>IF(L96="","",VLOOKUP(L96,リスト!$X$3:$Y$25,2,0))</f>
        <v/>
      </c>
      <c r="S96" s="162">
        <f>IF(T96&gt;0,1,0)</f>
        <v>0</v>
      </c>
      <c r="T96" s="143"/>
      <c r="U96" s="112">
        <f t="shared" si="1739"/>
        <v>0</v>
      </c>
      <c r="V96" s="108"/>
      <c r="W96" s="115">
        <f>+U96+V96</f>
        <v>0</v>
      </c>
      <c r="X96" s="115">
        <f>+Y96+Z96</f>
        <v>0</v>
      </c>
      <c r="Y96" s="137">
        <f t="shared" si="1740"/>
        <v>0</v>
      </c>
      <c r="Z96" s="139">
        <f t="shared" si="1741"/>
        <v>0</v>
      </c>
      <c r="AA96" s="180" t="s">
        <v>216</v>
      </c>
      <c r="AB96" s="162">
        <f>IF(AC96&gt;0,1,0)</f>
        <v>0</v>
      </c>
      <c r="AC96" s="143"/>
      <c r="AD96" s="120"/>
      <c r="AE96" s="137">
        <f>+AF96+AG96</f>
        <v>0</v>
      </c>
      <c r="AF96" s="137">
        <f t="shared" si="1742"/>
        <v>0</v>
      </c>
      <c r="AG96" s="139">
        <f t="shared" si="1743"/>
        <v>0</v>
      </c>
      <c r="AH96" s="101" t="str">
        <f>IF(AJ96="","",VLOOKUP(L96,リスト!$AA$3:$AB$25,2,0))</f>
        <v/>
      </c>
      <c r="AI96" s="162">
        <f>IF(AJ96&gt;0,1,0)</f>
        <v>0</v>
      </c>
      <c r="AJ96" s="143"/>
      <c r="AK96" s="156">
        <f t="shared" si="732"/>
        <v>0</v>
      </c>
      <c r="AL96" s="120"/>
      <c r="AM96" s="162">
        <f>+AK96+AL96</f>
        <v>0</v>
      </c>
      <c r="AN96" s="112">
        <f>+AO96+AP96</f>
        <v>0</v>
      </c>
      <c r="AO96" s="115">
        <f t="shared" si="1744"/>
        <v>0</v>
      </c>
      <c r="AP96" s="173">
        <f t="shared" si="1745"/>
        <v>0</v>
      </c>
      <c r="AQ96" s="183" t="s">
        <v>216</v>
      </c>
      <c r="AR96" s="162">
        <f>IF(AS96&gt;0,1,0)</f>
        <v>0</v>
      </c>
      <c r="AS96" s="143"/>
      <c r="AT96" s="120"/>
      <c r="AU96" s="112">
        <f>+AV96+AW96</f>
        <v>0</v>
      </c>
      <c r="AV96" s="115">
        <f t="shared" si="1746"/>
        <v>0</v>
      </c>
      <c r="AW96" s="176">
        <f t="shared" si="1747"/>
        <v>0</v>
      </c>
      <c r="AX96" s="180" t="s">
        <v>216</v>
      </c>
      <c r="AY96" s="162">
        <f>IF(AZ96&gt;0,1,0)</f>
        <v>0</v>
      </c>
      <c r="AZ96" s="143"/>
      <c r="BA96" s="120"/>
      <c r="BB96" s="112">
        <f>+BC96+BD96</f>
        <v>0</v>
      </c>
      <c r="BC96" s="115">
        <f t="shared" si="1748"/>
        <v>0</v>
      </c>
      <c r="BD96" s="173">
        <f t="shared" si="1749"/>
        <v>0</v>
      </c>
      <c r="BE96" s="180" t="s">
        <v>216</v>
      </c>
      <c r="BF96" s="162">
        <f>IF(BG96&gt;0,1,0)</f>
        <v>0</v>
      </c>
      <c r="BG96" s="143"/>
      <c r="BH96" s="120"/>
      <c r="BI96" s="112">
        <f>+BJ96+BK96</f>
        <v>0</v>
      </c>
      <c r="BJ96" s="115">
        <f t="shared" si="1750"/>
        <v>0</v>
      </c>
      <c r="BK96" s="176">
        <f t="shared" si="1751"/>
        <v>0</v>
      </c>
      <c r="BL96" s="180" t="s">
        <v>216</v>
      </c>
      <c r="BM96" s="162">
        <f>IF(BN96&gt;0,1,0)</f>
        <v>0</v>
      </c>
      <c r="BN96" s="143"/>
      <c r="BO96" s="120"/>
      <c r="BP96" s="112">
        <f>+BQ96+BR96</f>
        <v>0</v>
      </c>
      <c r="BQ96" s="115">
        <f t="shared" si="1752"/>
        <v>0</v>
      </c>
      <c r="BR96" s="176">
        <f t="shared" si="1753"/>
        <v>0</v>
      </c>
      <c r="BS96" s="101">
        <f t="shared" si="733"/>
        <v>0</v>
      </c>
      <c r="BT96" s="112">
        <f t="shared" si="734"/>
        <v>0</v>
      </c>
      <c r="BU96" s="112">
        <f t="shared" si="735"/>
        <v>0</v>
      </c>
      <c r="BV96" s="115">
        <f t="shared" si="736"/>
        <v>0</v>
      </c>
      <c r="BW96" s="112">
        <f t="shared" si="737"/>
        <v>0</v>
      </c>
      <c r="BX96" s="188">
        <f t="shared" si="738"/>
        <v>0</v>
      </c>
      <c r="BY96" s="101" t="str">
        <f>IF(CA96="","",VLOOKUP(L96,リスト!$AD$3:$AE$25,2,0))</f>
        <v/>
      </c>
      <c r="BZ96" s="192">
        <f>IF(CA96&gt;0,1,0)</f>
        <v>0</v>
      </c>
      <c r="CA96" s="143"/>
      <c r="CB96" s="112">
        <f t="shared" si="1754"/>
        <v>0</v>
      </c>
      <c r="CC96" s="120"/>
      <c r="CD96" s="162">
        <f>+CB96+CC96</f>
        <v>0</v>
      </c>
      <c r="CE96" s="112">
        <f>+CF96+CG96</f>
        <v>0</v>
      </c>
      <c r="CF96" s="115">
        <f t="shared" si="1755"/>
        <v>0</v>
      </c>
      <c r="CG96" s="173">
        <f t="shared" si="1756"/>
        <v>0</v>
      </c>
      <c r="CH96" s="180" t="s">
        <v>216</v>
      </c>
      <c r="CI96" s="192">
        <f>IF(CJ96&gt;0,1,0)</f>
        <v>0</v>
      </c>
      <c r="CJ96" s="143"/>
      <c r="CK96" s="120"/>
      <c r="CL96" s="112">
        <f>+CM96+CN96</f>
        <v>0</v>
      </c>
      <c r="CM96" s="115">
        <f t="shared" si="1757"/>
        <v>0</v>
      </c>
      <c r="CN96" s="173">
        <f t="shared" si="1758"/>
        <v>0</v>
      </c>
      <c r="CO96" s="180" t="s">
        <v>216</v>
      </c>
      <c r="CP96" s="192">
        <f>IF(CQ96&gt;0,1,0)</f>
        <v>0</v>
      </c>
      <c r="CQ96" s="143"/>
      <c r="CR96" s="120"/>
      <c r="CS96" s="112">
        <f>+CT96+CU96</f>
        <v>0</v>
      </c>
      <c r="CT96" s="115">
        <f t="shared" si="1759"/>
        <v>0</v>
      </c>
      <c r="CU96" s="173">
        <f t="shared" si="1760"/>
        <v>0</v>
      </c>
      <c r="CV96" s="180" t="s">
        <v>216</v>
      </c>
      <c r="CW96" s="192">
        <f>IF(CX96&gt;0,1,0)</f>
        <v>0</v>
      </c>
      <c r="CX96" s="143"/>
      <c r="CY96" s="120"/>
      <c r="CZ96" s="112">
        <f>+DA96+DB96</f>
        <v>0</v>
      </c>
      <c r="DA96" s="115">
        <f t="shared" si="1761"/>
        <v>0</v>
      </c>
      <c r="DB96" s="173">
        <f t="shared" si="1762"/>
        <v>0</v>
      </c>
      <c r="DC96" s="180" t="s">
        <v>216</v>
      </c>
      <c r="DD96" s="192">
        <f>IF(DE96&gt;0,1,0)</f>
        <v>0</v>
      </c>
      <c r="DE96" s="143"/>
      <c r="DF96" s="120"/>
      <c r="DG96" s="112">
        <f>+DH96+DI96</f>
        <v>0</v>
      </c>
      <c r="DH96" s="115">
        <f t="shared" si="1763"/>
        <v>0</v>
      </c>
      <c r="DI96" s="176">
        <f t="shared" si="1764"/>
        <v>0</v>
      </c>
      <c r="DJ96" s="101">
        <f t="shared" si="739"/>
        <v>0</v>
      </c>
      <c r="DK96" s="115">
        <f t="shared" si="740"/>
        <v>0</v>
      </c>
      <c r="DL96" s="115">
        <f t="shared" si="741"/>
        <v>0</v>
      </c>
      <c r="DM96" s="115">
        <f>+DN96+DO96</f>
        <v>0</v>
      </c>
      <c r="DN96" s="115">
        <f t="shared" si="742"/>
        <v>0</v>
      </c>
      <c r="DO96" s="176">
        <f t="shared" si="743"/>
        <v>0</v>
      </c>
      <c r="DP96" s="193">
        <f t="shared" si="744"/>
        <v>0</v>
      </c>
      <c r="DQ96" s="176">
        <f t="shared" si="745"/>
        <v>0</v>
      </c>
      <c r="DR96" s="115">
        <f t="shared" si="1805"/>
        <v>0</v>
      </c>
      <c r="DS96" s="115">
        <f>+DT96+DU96</f>
        <v>0</v>
      </c>
      <c r="DT96" s="112">
        <f t="shared" si="746"/>
        <v>0</v>
      </c>
      <c r="DU96" s="188">
        <f t="shared" si="747"/>
        <v>0</v>
      </c>
      <c r="DV96" s="101">
        <f t="shared" si="748"/>
        <v>0</v>
      </c>
      <c r="DW96" s="115">
        <f t="shared" si="1765"/>
        <v>0</v>
      </c>
      <c r="DX96" s="115">
        <f t="shared" si="1766"/>
        <v>0</v>
      </c>
      <c r="DY96" s="115">
        <f>ROUND(DV96*DX96,0)</f>
        <v>0</v>
      </c>
      <c r="DZ96" s="115">
        <f>+EA96+EB96</f>
        <v>0</v>
      </c>
      <c r="EA96" s="115">
        <f t="shared" si="1767"/>
        <v>0</v>
      </c>
      <c r="EB96" s="173">
        <f t="shared" si="1768"/>
        <v>0</v>
      </c>
      <c r="EC96" s="193">
        <f>SUM(DR96,DY96)</f>
        <v>0</v>
      </c>
      <c r="ED96" s="115">
        <f>+EE96+EF96</f>
        <v>0</v>
      </c>
      <c r="EE96" s="115">
        <f>SUM(DT96,EA96)</f>
        <v>0</v>
      </c>
      <c r="EF96" s="188">
        <f>SUM(DU96,EB96)</f>
        <v>0</v>
      </c>
      <c r="EG96" s="128">
        <f t="shared" si="749"/>
        <v>0</v>
      </c>
      <c r="EH96" s="132">
        <f t="shared" si="750"/>
        <v>0</v>
      </c>
      <c r="EI96" s="147">
        <f t="shared" si="751"/>
        <v>0</v>
      </c>
      <c r="EJ96" s="152">
        <f>INT(EI96/2)</f>
        <v>0</v>
      </c>
      <c r="EK96" s="166">
        <f t="shared" si="752"/>
        <v>0</v>
      </c>
      <c r="EL96" s="170">
        <f t="shared" si="753"/>
        <v>0</v>
      </c>
      <c r="EM96" s="166">
        <f t="shared" si="754"/>
        <v>0</v>
      </c>
      <c r="EN96" s="170">
        <f>INT(EM96/2)</f>
        <v>0</v>
      </c>
      <c r="EO96" s="147">
        <f t="shared" si="1769"/>
        <v>0</v>
      </c>
      <c r="EP96" s="170">
        <f>INT(EO96/2)</f>
        <v>0</v>
      </c>
      <c r="EQ96" s="166">
        <f t="shared" si="1770"/>
        <v>0</v>
      </c>
      <c r="ER96" s="170">
        <f>INT(EQ96/2)</f>
        <v>0</v>
      </c>
      <c r="ES96" s="147">
        <f t="shared" si="1771"/>
        <v>0</v>
      </c>
      <c r="ET96" s="152">
        <f>INT(ES96/2)</f>
        <v>0</v>
      </c>
      <c r="EU96" s="166">
        <f t="shared" si="755"/>
        <v>0</v>
      </c>
      <c r="EV96" s="170">
        <f t="shared" si="756"/>
        <v>0</v>
      </c>
      <c r="EW96" s="147">
        <f t="shared" si="1772"/>
        <v>0</v>
      </c>
      <c r="EX96" s="152">
        <f>INT(EW96/2)</f>
        <v>0</v>
      </c>
      <c r="EY96" s="166">
        <f t="shared" si="1773"/>
        <v>0</v>
      </c>
      <c r="EZ96" s="170">
        <f>INT(EY96/2)</f>
        <v>0</v>
      </c>
      <c r="FA96" s="147">
        <f t="shared" si="1774"/>
        <v>0</v>
      </c>
      <c r="FB96" s="170">
        <f>INT(FA96/2)</f>
        <v>0</v>
      </c>
      <c r="FC96" s="147">
        <f t="shared" si="1775"/>
        <v>0</v>
      </c>
      <c r="FD96" s="170">
        <f>INT(FC96/2)</f>
        <v>0</v>
      </c>
      <c r="FE96" s="166">
        <f>SUM(EG96,EI96,EK96,EM96,EO96,EQ96,ES96,EU96,EW96,EY96,FA96,FC96)</f>
        <v>0</v>
      </c>
      <c r="FF96" s="170">
        <f>SUM(EH96,EJ96,EL96,EN96,EP96,ER96,ET96,EV96,EX96,EZ96,FB96,FD96)</f>
        <v>0</v>
      </c>
      <c r="FG96" s="147">
        <f t="shared" si="1776"/>
        <v>0</v>
      </c>
      <c r="FH96" s="198">
        <f>+FG96</f>
        <v>0</v>
      </c>
      <c r="FI96" s="201"/>
      <c r="FJ96" s="708">
        <f>+FJ94</f>
        <v>0</v>
      </c>
      <c r="FK96" s="38"/>
      <c r="FL96" s="698">
        <f t="shared" si="1266"/>
        <v>0</v>
      </c>
      <c r="FM96" s="699">
        <f t="shared" si="1267"/>
        <v>0</v>
      </c>
      <c r="FN96" s="700" t="str">
        <f t="shared" si="1268"/>
        <v>OK</v>
      </c>
      <c r="FP96" s="698">
        <f t="shared" si="1825"/>
        <v>0</v>
      </c>
      <c r="FQ96" s="699">
        <f t="shared" si="1826"/>
        <v>0</v>
      </c>
      <c r="FR96" s="700" t="str">
        <f t="shared" si="1827"/>
        <v>OK</v>
      </c>
    </row>
    <row r="97" spans="1:174" ht="18" customHeight="1" x14ac:dyDescent="0.2">
      <c r="A97" s="76">
        <f t="shared" si="1828"/>
        <v>0</v>
      </c>
      <c r="B97" s="77">
        <f t="shared" si="1829"/>
        <v>0</v>
      </c>
      <c r="C97" s="236" t="str">
        <f t="shared" si="1830"/>
        <v>福島県</v>
      </c>
      <c r="D97" s="47">
        <f t="shared" si="1831"/>
        <v>41</v>
      </c>
      <c r="E97" s="56" t="s">
        <v>245</v>
      </c>
      <c r="F97" s="487"/>
      <c r="G97" s="555">
        <f>+G96</f>
        <v>0</v>
      </c>
      <c r="H97" s="536"/>
      <c r="I97" s="542"/>
      <c r="J97" s="543"/>
      <c r="K97" s="542"/>
      <c r="L97" s="64"/>
      <c r="M97" s="531"/>
      <c r="N97" s="67"/>
      <c r="O97" s="71" t="str">
        <f>IF(L97="","",VLOOKUP(L97,リスト!$Q$3:$R$25,2,0))</f>
        <v/>
      </c>
      <c r="P97" s="95"/>
      <c r="Q97" s="126"/>
      <c r="R97" s="102" t="str">
        <f>IF(L97="","",VLOOKUP(L97,リスト!$X$3:$Y$25,2,0))</f>
        <v/>
      </c>
      <c r="S97" s="163">
        <f t="shared" ref="S97" si="2161">IF(T97&gt;0,1,0)</f>
        <v>0</v>
      </c>
      <c r="T97" s="144"/>
      <c r="U97" s="113">
        <f t="shared" si="1739"/>
        <v>0</v>
      </c>
      <c r="V97" s="109"/>
      <c r="W97" s="116">
        <f t="shared" ref="W97" si="2162">+U97+V97</f>
        <v>0</v>
      </c>
      <c r="X97" s="116">
        <f t="shared" ref="X97" si="2163">+Y97+Z97</f>
        <v>0</v>
      </c>
      <c r="Y97" s="138">
        <f t="shared" si="1740"/>
        <v>0</v>
      </c>
      <c r="Z97" s="140">
        <f t="shared" si="1741"/>
        <v>0</v>
      </c>
      <c r="AA97" s="181" t="s">
        <v>216</v>
      </c>
      <c r="AB97" s="163">
        <f t="shared" ref="AB97" si="2164">IF(AC97&gt;0,1,0)</f>
        <v>0</v>
      </c>
      <c r="AC97" s="144"/>
      <c r="AD97" s="121"/>
      <c r="AE97" s="138">
        <f t="shared" ref="AE97" si="2165">+AF97+AG97</f>
        <v>0</v>
      </c>
      <c r="AF97" s="138">
        <f t="shared" si="1742"/>
        <v>0</v>
      </c>
      <c r="AG97" s="140">
        <f t="shared" si="1743"/>
        <v>0</v>
      </c>
      <c r="AH97" s="102" t="str">
        <f>IF(AJ97="","",VLOOKUP(L97,リスト!$AA$3:$AB$25,2,0))</f>
        <v/>
      </c>
      <c r="AI97" s="163">
        <f t="shared" ref="AI97" si="2166">IF(AJ97&gt;0,1,0)</f>
        <v>0</v>
      </c>
      <c r="AJ97" s="144"/>
      <c r="AK97" s="157">
        <f t="shared" si="732"/>
        <v>0</v>
      </c>
      <c r="AL97" s="121"/>
      <c r="AM97" s="163">
        <f t="shared" ref="AM97" si="2167">+AK97+AL97</f>
        <v>0</v>
      </c>
      <c r="AN97" s="113">
        <f t="shared" ref="AN97" si="2168">+AO97+AP97</f>
        <v>0</v>
      </c>
      <c r="AO97" s="116">
        <f t="shared" si="1744"/>
        <v>0</v>
      </c>
      <c r="AP97" s="174">
        <f t="shared" si="1745"/>
        <v>0</v>
      </c>
      <c r="AQ97" s="184" t="s">
        <v>216</v>
      </c>
      <c r="AR97" s="163">
        <f t="shared" ref="AR97" si="2169">IF(AS97&gt;0,1,0)</f>
        <v>0</v>
      </c>
      <c r="AS97" s="144"/>
      <c r="AT97" s="121"/>
      <c r="AU97" s="113">
        <f t="shared" ref="AU97" si="2170">+AV97+AW97</f>
        <v>0</v>
      </c>
      <c r="AV97" s="116">
        <f t="shared" si="1746"/>
        <v>0</v>
      </c>
      <c r="AW97" s="177">
        <f t="shared" si="1747"/>
        <v>0</v>
      </c>
      <c r="AX97" s="181" t="s">
        <v>216</v>
      </c>
      <c r="AY97" s="163">
        <f t="shared" ref="AY97" si="2171">IF(AZ97&gt;0,1,0)</f>
        <v>0</v>
      </c>
      <c r="AZ97" s="144"/>
      <c r="BA97" s="121"/>
      <c r="BB97" s="113">
        <f t="shared" ref="BB97" si="2172">+BC97+BD97</f>
        <v>0</v>
      </c>
      <c r="BC97" s="116">
        <f t="shared" si="1748"/>
        <v>0</v>
      </c>
      <c r="BD97" s="174">
        <f t="shared" si="1749"/>
        <v>0</v>
      </c>
      <c r="BE97" s="181" t="s">
        <v>216</v>
      </c>
      <c r="BF97" s="163">
        <f t="shared" ref="BF97" si="2173">IF(BG97&gt;0,1,0)</f>
        <v>0</v>
      </c>
      <c r="BG97" s="144"/>
      <c r="BH97" s="121"/>
      <c r="BI97" s="113">
        <f t="shared" ref="BI97" si="2174">+BJ97+BK97</f>
        <v>0</v>
      </c>
      <c r="BJ97" s="116">
        <f t="shared" si="1750"/>
        <v>0</v>
      </c>
      <c r="BK97" s="177">
        <f t="shared" si="1751"/>
        <v>0</v>
      </c>
      <c r="BL97" s="181" t="s">
        <v>216</v>
      </c>
      <c r="BM97" s="163">
        <f t="shared" ref="BM97" si="2175">IF(BN97&gt;0,1,0)</f>
        <v>0</v>
      </c>
      <c r="BN97" s="144"/>
      <c r="BO97" s="121"/>
      <c r="BP97" s="113">
        <f t="shared" ref="BP97" si="2176">+BQ97+BR97</f>
        <v>0</v>
      </c>
      <c r="BQ97" s="116">
        <f t="shared" si="1752"/>
        <v>0</v>
      </c>
      <c r="BR97" s="177">
        <f t="shared" si="1753"/>
        <v>0</v>
      </c>
      <c r="BS97" s="102">
        <f t="shared" si="733"/>
        <v>0</v>
      </c>
      <c r="BT97" s="113">
        <f t="shared" si="734"/>
        <v>0</v>
      </c>
      <c r="BU97" s="113">
        <f t="shared" si="735"/>
        <v>0</v>
      </c>
      <c r="BV97" s="116">
        <f t="shared" si="736"/>
        <v>0</v>
      </c>
      <c r="BW97" s="113">
        <f t="shared" si="737"/>
        <v>0</v>
      </c>
      <c r="BX97" s="189">
        <f t="shared" si="738"/>
        <v>0</v>
      </c>
      <c r="BY97" s="102" t="str">
        <f>IF(CA97="","",VLOOKUP(L97,リスト!$AD$3:$AE$25,2,0))</f>
        <v/>
      </c>
      <c r="BZ97" s="105">
        <f t="shared" ref="BZ97" si="2177">IF(CA97&gt;0,1,0)</f>
        <v>0</v>
      </c>
      <c r="CA97" s="144"/>
      <c r="CB97" s="113">
        <f t="shared" si="1754"/>
        <v>0</v>
      </c>
      <c r="CC97" s="121"/>
      <c r="CD97" s="163">
        <f t="shared" ref="CD97" si="2178">+CB97+CC97</f>
        <v>0</v>
      </c>
      <c r="CE97" s="113">
        <f t="shared" ref="CE97" si="2179">+CF97+CG97</f>
        <v>0</v>
      </c>
      <c r="CF97" s="116">
        <f t="shared" si="1755"/>
        <v>0</v>
      </c>
      <c r="CG97" s="177">
        <f t="shared" si="1756"/>
        <v>0</v>
      </c>
      <c r="CH97" s="181" t="s">
        <v>216</v>
      </c>
      <c r="CI97" s="105">
        <f t="shared" ref="CI97" si="2180">IF(CJ97&gt;0,1,0)</f>
        <v>0</v>
      </c>
      <c r="CJ97" s="144"/>
      <c r="CK97" s="121"/>
      <c r="CL97" s="113">
        <f t="shared" ref="CL97" si="2181">+CM97+CN97</f>
        <v>0</v>
      </c>
      <c r="CM97" s="116">
        <f t="shared" si="1757"/>
        <v>0</v>
      </c>
      <c r="CN97" s="174">
        <f t="shared" si="1758"/>
        <v>0</v>
      </c>
      <c r="CO97" s="181" t="s">
        <v>216</v>
      </c>
      <c r="CP97" s="105">
        <f t="shared" ref="CP97" si="2182">IF(CQ97&gt;0,1,0)</f>
        <v>0</v>
      </c>
      <c r="CQ97" s="144"/>
      <c r="CR97" s="121"/>
      <c r="CS97" s="113">
        <f t="shared" ref="CS97" si="2183">+CT97+CU97</f>
        <v>0</v>
      </c>
      <c r="CT97" s="116">
        <f t="shared" si="1759"/>
        <v>0</v>
      </c>
      <c r="CU97" s="174">
        <f t="shared" si="1760"/>
        <v>0</v>
      </c>
      <c r="CV97" s="181" t="s">
        <v>216</v>
      </c>
      <c r="CW97" s="105">
        <f t="shared" ref="CW97" si="2184">IF(CX97&gt;0,1,0)</f>
        <v>0</v>
      </c>
      <c r="CX97" s="144"/>
      <c r="CY97" s="121"/>
      <c r="CZ97" s="113">
        <f t="shared" ref="CZ97" si="2185">+DA97+DB97</f>
        <v>0</v>
      </c>
      <c r="DA97" s="116">
        <f t="shared" si="1761"/>
        <v>0</v>
      </c>
      <c r="DB97" s="174">
        <f t="shared" si="1762"/>
        <v>0</v>
      </c>
      <c r="DC97" s="181" t="s">
        <v>216</v>
      </c>
      <c r="DD97" s="105">
        <f t="shared" ref="DD97" si="2186">IF(DE97&gt;0,1,0)</f>
        <v>0</v>
      </c>
      <c r="DE97" s="144"/>
      <c r="DF97" s="121"/>
      <c r="DG97" s="113">
        <f t="shared" ref="DG97" si="2187">+DH97+DI97</f>
        <v>0</v>
      </c>
      <c r="DH97" s="116">
        <f t="shared" si="1763"/>
        <v>0</v>
      </c>
      <c r="DI97" s="177">
        <f t="shared" si="1764"/>
        <v>0</v>
      </c>
      <c r="DJ97" s="102">
        <f t="shared" si="739"/>
        <v>0</v>
      </c>
      <c r="DK97" s="116">
        <f t="shared" si="740"/>
        <v>0</v>
      </c>
      <c r="DL97" s="116">
        <f t="shared" si="741"/>
        <v>0</v>
      </c>
      <c r="DM97" s="116">
        <f t="shared" ref="DM97" si="2188">+DN97+DO97</f>
        <v>0</v>
      </c>
      <c r="DN97" s="116">
        <f t="shared" si="742"/>
        <v>0</v>
      </c>
      <c r="DO97" s="177">
        <f t="shared" si="743"/>
        <v>0</v>
      </c>
      <c r="DP97" s="194">
        <f t="shared" si="744"/>
        <v>0</v>
      </c>
      <c r="DQ97" s="177">
        <f t="shared" si="745"/>
        <v>0</v>
      </c>
      <c r="DR97" s="116">
        <f t="shared" si="1805"/>
        <v>0</v>
      </c>
      <c r="DS97" s="116">
        <f t="shared" ref="DS97" si="2189">+DT97+DU97</f>
        <v>0</v>
      </c>
      <c r="DT97" s="113">
        <f t="shared" si="746"/>
        <v>0</v>
      </c>
      <c r="DU97" s="189">
        <f t="shared" si="747"/>
        <v>0</v>
      </c>
      <c r="DV97" s="102">
        <f t="shared" si="748"/>
        <v>0</v>
      </c>
      <c r="DW97" s="116">
        <f t="shared" si="1765"/>
        <v>0</v>
      </c>
      <c r="DX97" s="116">
        <f t="shared" si="1766"/>
        <v>0</v>
      </c>
      <c r="DY97" s="116">
        <f t="shared" ref="DY97" si="2190">ROUND(DV97*DX97,0)</f>
        <v>0</v>
      </c>
      <c r="DZ97" s="116">
        <f t="shared" ref="DZ97" si="2191">+EA97+EB97</f>
        <v>0</v>
      </c>
      <c r="EA97" s="116">
        <f t="shared" si="1767"/>
        <v>0</v>
      </c>
      <c r="EB97" s="174">
        <f t="shared" si="1768"/>
        <v>0</v>
      </c>
      <c r="EC97" s="194">
        <f t="shared" ref="EC97" si="2192">SUM(DR97,DY97)</f>
        <v>0</v>
      </c>
      <c r="ED97" s="116">
        <f t="shared" ref="ED97" si="2193">+EE97+EF97</f>
        <v>0</v>
      </c>
      <c r="EE97" s="116">
        <f t="shared" ref="EE97" si="2194">SUM(DT97,EA97)</f>
        <v>0</v>
      </c>
      <c r="EF97" s="189">
        <f t="shared" ref="EF97" si="2195">SUM(DU97,EB97)</f>
        <v>0</v>
      </c>
      <c r="EG97" s="129">
        <f t="shared" si="749"/>
        <v>0</v>
      </c>
      <c r="EH97" s="133">
        <f t="shared" si="750"/>
        <v>0</v>
      </c>
      <c r="EI97" s="148">
        <f t="shared" si="751"/>
        <v>0</v>
      </c>
      <c r="EJ97" s="153">
        <f t="shared" ref="EJ97" si="2196">INT(EI97/2)</f>
        <v>0</v>
      </c>
      <c r="EK97" s="167">
        <f t="shared" si="752"/>
        <v>0</v>
      </c>
      <c r="EL97" s="171">
        <f t="shared" si="753"/>
        <v>0</v>
      </c>
      <c r="EM97" s="167">
        <f t="shared" si="754"/>
        <v>0</v>
      </c>
      <c r="EN97" s="171">
        <f t="shared" ref="EN97" si="2197">INT(EM97/2)</f>
        <v>0</v>
      </c>
      <c r="EO97" s="148">
        <f t="shared" si="1769"/>
        <v>0</v>
      </c>
      <c r="EP97" s="153">
        <f t="shared" ref="EP97" si="2198">INT(EO97/2)</f>
        <v>0</v>
      </c>
      <c r="EQ97" s="167">
        <f t="shared" si="1770"/>
        <v>0</v>
      </c>
      <c r="ER97" s="171">
        <f t="shared" ref="ER97" si="2199">INT(EQ97/2)</f>
        <v>0</v>
      </c>
      <c r="ES97" s="148">
        <f t="shared" si="1771"/>
        <v>0</v>
      </c>
      <c r="ET97" s="153">
        <f t="shared" ref="ET97" si="2200">INT(ES97/2)</f>
        <v>0</v>
      </c>
      <c r="EU97" s="167">
        <f t="shared" si="755"/>
        <v>0</v>
      </c>
      <c r="EV97" s="171">
        <f t="shared" si="756"/>
        <v>0</v>
      </c>
      <c r="EW97" s="148">
        <f t="shared" si="1772"/>
        <v>0</v>
      </c>
      <c r="EX97" s="153">
        <f t="shared" ref="EX97" si="2201">INT(EW97/2)</f>
        <v>0</v>
      </c>
      <c r="EY97" s="167">
        <f t="shared" si="1773"/>
        <v>0</v>
      </c>
      <c r="EZ97" s="171">
        <f t="shared" ref="EZ97" si="2202">INT(EY97/2)</f>
        <v>0</v>
      </c>
      <c r="FA97" s="148">
        <f t="shared" si="1774"/>
        <v>0</v>
      </c>
      <c r="FB97" s="171">
        <f t="shared" ref="FB97" si="2203">INT(FA97/2)</f>
        <v>0</v>
      </c>
      <c r="FC97" s="148">
        <f t="shared" si="1775"/>
        <v>0</v>
      </c>
      <c r="FD97" s="171">
        <f t="shared" ref="FD97" si="2204">INT(FC97/2)</f>
        <v>0</v>
      </c>
      <c r="FE97" s="167">
        <f t="shared" ref="FE97" si="2205">SUM(EG97,EI97,EK97,EM97,EO97,EQ97,ES97,EU97,EW97,EY97,FA97,FC97)</f>
        <v>0</v>
      </c>
      <c r="FF97" s="171">
        <f t="shared" ref="FF97" si="2206">SUM(EH97,EJ97,EL97,EN97,EP97,ER97,ET97,EV97,EX97,EZ97,FB97,FD97)</f>
        <v>0</v>
      </c>
      <c r="FG97" s="148">
        <f t="shared" si="1776"/>
        <v>0</v>
      </c>
      <c r="FH97" s="199">
        <f t="shared" ref="FH97" si="2207">+FG97</f>
        <v>0</v>
      </c>
      <c r="FI97" s="95"/>
      <c r="FJ97" s="708">
        <f>+FJ96</f>
        <v>0</v>
      </c>
      <c r="FK97" s="38"/>
      <c r="FL97" s="692">
        <f t="shared" si="1266"/>
        <v>0</v>
      </c>
      <c r="FM97" s="693">
        <f t="shared" si="1267"/>
        <v>0</v>
      </c>
      <c r="FN97" s="694" t="str">
        <f t="shared" si="1268"/>
        <v>OK</v>
      </c>
      <c r="FP97" s="692">
        <f t="shared" si="1825"/>
        <v>0</v>
      </c>
      <c r="FQ97" s="693">
        <f t="shared" si="1826"/>
        <v>0</v>
      </c>
      <c r="FR97" s="694" t="str">
        <f t="shared" si="1827"/>
        <v>OK</v>
      </c>
    </row>
    <row r="98" spans="1:174" ht="18" customHeight="1" x14ac:dyDescent="0.2">
      <c r="A98" s="74">
        <f t="shared" si="1828"/>
        <v>0</v>
      </c>
      <c r="B98" s="75">
        <f t="shared" si="1829"/>
        <v>0</v>
      </c>
      <c r="C98" s="235" t="str">
        <f t="shared" si="1830"/>
        <v>福島県</v>
      </c>
      <c r="D98" s="58">
        <f t="shared" si="1831"/>
        <v>42</v>
      </c>
      <c r="E98" s="49" t="s">
        <v>244</v>
      </c>
      <c r="F98" s="486">
        <f>IF(F99=" "," ",+F99)</f>
        <v>0</v>
      </c>
      <c r="G98" s="554"/>
      <c r="H98" s="537"/>
      <c r="I98" s="544"/>
      <c r="J98" s="545"/>
      <c r="K98" s="544"/>
      <c r="L98" s="229"/>
      <c r="M98" s="532"/>
      <c r="N98" s="66"/>
      <c r="O98" s="70" t="str">
        <f>IF(L98="","",VLOOKUP(L98,リスト!$Q$3:$R$25,2,0))</f>
        <v/>
      </c>
      <c r="P98" s="202"/>
      <c r="Q98" s="230"/>
      <c r="R98" s="154" t="str">
        <f>IF(L98="","",VLOOKUP(L98,リスト!$X$3:$Y$25,2,0))</f>
        <v/>
      </c>
      <c r="S98" s="162">
        <f>IF(T98&gt;0,1,0)</f>
        <v>0</v>
      </c>
      <c r="T98" s="143"/>
      <c r="U98" s="112">
        <f t="shared" si="1739"/>
        <v>0</v>
      </c>
      <c r="V98" s="108"/>
      <c r="W98" s="115">
        <f>+U98+V98</f>
        <v>0</v>
      </c>
      <c r="X98" s="115">
        <f>+Y98+Z98</f>
        <v>0</v>
      </c>
      <c r="Y98" s="137">
        <f t="shared" si="1740"/>
        <v>0</v>
      </c>
      <c r="Z98" s="139">
        <f t="shared" si="1741"/>
        <v>0</v>
      </c>
      <c r="AA98" s="180" t="s">
        <v>216</v>
      </c>
      <c r="AB98" s="162">
        <f>IF(AC98&gt;0,1,0)</f>
        <v>0</v>
      </c>
      <c r="AC98" s="143"/>
      <c r="AD98" s="120"/>
      <c r="AE98" s="137">
        <f>+AF98+AG98</f>
        <v>0</v>
      </c>
      <c r="AF98" s="137">
        <f t="shared" si="1742"/>
        <v>0</v>
      </c>
      <c r="AG98" s="139">
        <f t="shared" si="1743"/>
        <v>0</v>
      </c>
      <c r="AH98" s="101" t="str">
        <f>IF(AJ98="","",VLOOKUP(L98,リスト!$AA$3:$AB$25,2,0))</f>
        <v/>
      </c>
      <c r="AI98" s="162">
        <f>IF(AJ98&gt;0,1,0)</f>
        <v>0</v>
      </c>
      <c r="AJ98" s="143"/>
      <c r="AK98" s="156">
        <f t="shared" si="732"/>
        <v>0</v>
      </c>
      <c r="AL98" s="120"/>
      <c r="AM98" s="162">
        <f>+AK98+AL98</f>
        <v>0</v>
      </c>
      <c r="AN98" s="112">
        <f>+AO98+AP98</f>
        <v>0</v>
      </c>
      <c r="AO98" s="115">
        <f t="shared" si="1744"/>
        <v>0</v>
      </c>
      <c r="AP98" s="173">
        <f t="shared" si="1745"/>
        <v>0</v>
      </c>
      <c r="AQ98" s="183" t="s">
        <v>216</v>
      </c>
      <c r="AR98" s="162">
        <f>IF(AS98&gt;0,1,0)</f>
        <v>0</v>
      </c>
      <c r="AS98" s="143"/>
      <c r="AT98" s="120"/>
      <c r="AU98" s="112">
        <f>+AV98+AW98</f>
        <v>0</v>
      </c>
      <c r="AV98" s="115">
        <f t="shared" si="1746"/>
        <v>0</v>
      </c>
      <c r="AW98" s="176">
        <f t="shared" si="1747"/>
        <v>0</v>
      </c>
      <c r="AX98" s="180" t="s">
        <v>216</v>
      </c>
      <c r="AY98" s="162">
        <f>IF(AZ98&gt;0,1,0)</f>
        <v>0</v>
      </c>
      <c r="AZ98" s="143"/>
      <c r="BA98" s="120"/>
      <c r="BB98" s="112">
        <f>+BC98+BD98</f>
        <v>0</v>
      </c>
      <c r="BC98" s="115">
        <f t="shared" si="1748"/>
        <v>0</v>
      </c>
      <c r="BD98" s="173">
        <f t="shared" si="1749"/>
        <v>0</v>
      </c>
      <c r="BE98" s="180" t="s">
        <v>216</v>
      </c>
      <c r="BF98" s="162">
        <f>IF(BG98&gt;0,1,0)</f>
        <v>0</v>
      </c>
      <c r="BG98" s="143"/>
      <c r="BH98" s="120"/>
      <c r="BI98" s="112">
        <f>+BJ98+BK98</f>
        <v>0</v>
      </c>
      <c r="BJ98" s="115">
        <f t="shared" si="1750"/>
        <v>0</v>
      </c>
      <c r="BK98" s="176">
        <f t="shared" si="1751"/>
        <v>0</v>
      </c>
      <c r="BL98" s="180" t="s">
        <v>216</v>
      </c>
      <c r="BM98" s="162">
        <f>IF(BN98&gt;0,1,0)</f>
        <v>0</v>
      </c>
      <c r="BN98" s="143"/>
      <c r="BO98" s="120"/>
      <c r="BP98" s="112">
        <f>+BQ98+BR98</f>
        <v>0</v>
      </c>
      <c r="BQ98" s="115">
        <f t="shared" si="1752"/>
        <v>0</v>
      </c>
      <c r="BR98" s="176">
        <f t="shared" si="1753"/>
        <v>0</v>
      </c>
      <c r="BS98" s="101">
        <f t="shared" si="733"/>
        <v>0</v>
      </c>
      <c r="BT98" s="112">
        <f t="shared" si="734"/>
        <v>0</v>
      </c>
      <c r="BU98" s="112">
        <f t="shared" si="735"/>
        <v>0</v>
      </c>
      <c r="BV98" s="115">
        <f t="shared" si="736"/>
        <v>0</v>
      </c>
      <c r="BW98" s="112">
        <f t="shared" si="737"/>
        <v>0</v>
      </c>
      <c r="BX98" s="188">
        <f t="shared" si="738"/>
        <v>0</v>
      </c>
      <c r="BY98" s="101" t="str">
        <f>IF(CA98="","",VLOOKUP(L98,リスト!$AD$3:$AE$25,2,0))</f>
        <v/>
      </c>
      <c r="BZ98" s="192">
        <f>IF(CA98&gt;0,1,0)</f>
        <v>0</v>
      </c>
      <c r="CA98" s="143"/>
      <c r="CB98" s="112">
        <f t="shared" si="1754"/>
        <v>0</v>
      </c>
      <c r="CC98" s="120"/>
      <c r="CD98" s="162">
        <f>+CB98+CC98</f>
        <v>0</v>
      </c>
      <c r="CE98" s="112">
        <f>+CF98+CG98</f>
        <v>0</v>
      </c>
      <c r="CF98" s="115">
        <f t="shared" si="1755"/>
        <v>0</v>
      </c>
      <c r="CG98" s="173">
        <f t="shared" si="1756"/>
        <v>0</v>
      </c>
      <c r="CH98" s="180" t="s">
        <v>216</v>
      </c>
      <c r="CI98" s="192">
        <f>IF(CJ98&gt;0,1,0)</f>
        <v>0</v>
      </c>
      <c r="CJ98" s="143"/>
      <c r="CK98" s="120"/>
      <c r="CL98" s="112">
        <f>+CM98+CN98</f>
        <v>0</v>
      </c>
      <c r="CM98" s="115">
        <f t="shared" si="1757"/>
        <v>0</v>
      </c>
      <c r="CN98" s="173">
        <f t="shared" si="1758"/>
        <v>0</v>
      </c>
      <c r="CO98" s="180" t="s">
        <v>216</v>
      </c>
      <c r="CP98" s="192">
        <f>IF(CQ98&gt;0,1,0)</f>
        <v>0</v>
      </c>
      <c r="CQ98" s="143"/>
      <c r="CR98" s="120"/>
      <c r="CS98" s="112">
        <f>+CT98+CU98</f>
        <v>0</v>
      </c>
      <c r="CT98" s="115">
        <f t="shared" si="1759"/>
        <v>0</v>
      </c>
      <c r="CU98" s="173">
        <f t="shared" si="1760"/>
        <v>0</v>
      </c>
      <c r="CV98" s="180" t="s">
        <v>216</v>
      </c>
      <c r="CW98" s="192">
        <f>IF(CX98&gt;0,1,0)</f>
        <v>0</v>
      </c>
      <c r="CX98" s="143"/>
      <c r="CY98" s="120"/>
      <c r="CZ98" s="112">
        <f>+DA98+DB98</f>
        <v>0</v>
      </c>
      <c r="DA98" s="115">
        <f t="shared" si="1761"/>
        <v>0</v>
      </c>
      <c r="DB98" s="173">
        <f t="shared" si="1762"/>
        <v>0</v>
      </c>
      <c r="DC98" s="180" t="s">
        <v>216</v>
      </c>
      <c r="DD98" s="192">
        <f>IF(DE98&gt;0,1,0)</f>
        <v>0</v>
      </c>
      <c r="DE98" s="143"/>
      <c r="DF98" s="120"/>
      <c r="DG98" s="112">
        <f>+DH98+DI98</f>
        <v>0</v>
      </c>
      <c r="DH98" s="115">
        <f t="shared" si="1763"/>
        <v>0</v>
      </c>
      <c r="DI98" s="176">
        <f t="shared" si="1764"/>
        <v>0</v>
      </c>
      <c r="DJ98" s="101">
        <f t="shared" si="739"/>
        <v>0</v>
      </c>
      <c r="DK98" s="115">
        <f t="shared" si="740"/>
        <v>0</v>
      </c>
      <c r="DL98" s="115">
        <f t="shared" si="741"/>
        <v>0</v>
      </c>
      <c r="DM98" s="115">
        <f>+DN98+DO98</f>
        <v>0</v>
      </c>
      <c r="DN98" s="115">
        <f t="shared" si="742"/>
        <v>0</v>
      </c>
      <c r="DO98" s="176">
        <f t="shared" si="743"/>
        <v>0</v>
      </c>
      <c r="DP98" s="193">
        <f t="shared" si="744"/>
        <v>0</v>
      </c>
      <c r="DQ98" s="176">
        <f t="shared" si="745"/>
        <v>0</v>
      </c>
      <c r="DR98" s="115">
        <f t="shared" si="1805"/>
        <v>0</v>
      </c>
      <c r="DS98" s="115">
        <f>+DT98+DU98</f>
        <v>0</v>
      </c>
      <c r="DT98" s="112">
        <f t="shared" si="746"/>
        <v>0</v>
      </c>
      <c r="DU98" s="188">
        <f t="shared" si="747"/>
        <v>0</v>
      </c>
      <c r="DV98" s="101">
        <f t="shared" si="748"/>
        <v>0</v>
      </c>
      <c r="DW98" s="115">
        <f t="shared" si="1765"/>
        <v>0</v>
      </c>
      <c r="DX98" s="115">
        <f t="shared" si="1766"/>
        <v>0</v>
      </c>
      <c r="DY98" s="115">
        <f>ROUND(DV98*DX98,0)</f>
        <v>0</v>
      </c>
      <c r="DZ98" s="115">
        <f>+EA98+EB98</f>
        <v>0</v>
      </c>
      <c r="EA98" s="115">
        <f t="shared" si="1767"/>
        <v>0</v>
      </c>
      <c r="EB98" s="173">
        <f t="shared" si="1768"/>
        <v>0</v>
      </c>
      <c r="EC98" s="193">
        <f>SUM(DR98,DY98)</f>
        <v>0</v>
      </c>
      <c r="ED98" s="115">
        <f>+EE98+EF98</f>
        <v>0</v>
      </c>
      <c r="EE98" s="115">
        <f>SUM(DT98,EA98)</f>
        <v>0</v>
      </c>
      <c r="EF98" s="188">
        <f>SUM(DU98,EB98)</f>
        <v>0</v>
      </c>
      <c r="EG98" s="128">
        <f t="shared" si="749"/>
        <v>0</v>
      </c>
      <c r="EH98" s="132">
        <f t="shared" si="750"/>
        <v>0</v>
      </c>
      <c r="EI98" s="147">
        <f t="shared" si="751"/>
        <v>0</v>
      </c>
      <c r="EJ98" s="152">
        <f>INT(EI98/2)</f>
        <v>0</v>
      </c>
      <c r="EK98" s="166">
        <f t="shared" si="752"/>
        <v>0</v>
      </c>
      <c r="EL98" s="170">
        <f t="shared" si="753"/>
        <v>0</v>
      </c>
      <c r="EM98" s="166">
        <f t="shared" si="754"/>
        <v>0</v>
      </c>
      <c r="EN98" s="170">
        <f>INT(EM98/2)</f>
        <v>0</v>
      </c>
      <c r="EO98" s="147">
        <f t="shared" si="1769"/>
        <v>0</v>
      </c>
      <c r="EP98" s="170">
        <f>INT(EO98/2)</f>
        <v>0</v>
      </c>
      <c r="EQ98" s="166">
        <f t="shared" si="1770"/>
        <v>0</v>
      </c>
      <c r="ER98" s="170">
        <f>INT(EQ98/2)</f>
        <v>0</v>
      </c>
      <c r="ES98" s="147">
        <f t="shared" si="1771"/>
        <v>0</v>
      </c>
      <c r="ET98" s="152">
        <f>INT(ES98/2)</f>
        <v>0</v>
      </c>
      <c r="EU98" s="166">
        <f t="shared" si="755"/>
        <v>0</v>
      </c>
      <c r="EV98" s="170">
        <f t="shared" si="756"/>
        <v>0</v>
      </c>
      <c r="EW98" s="147">
        <f t="shared" si="1772"/>
        <v>0</v>
      </c>
      <c r="EX98" s="152">
        <f>INT(EW98/2)</f>
        <v>0</v>
      </c>
      <c r="EY98" s="166">
        <f t="shared" si="1773"/>
        <v>0</v>
      </c>
      <c r="EZ98" s="170">
        <f>INT(EY98/2)</f>
        <v>0</v>
      </c>
      <c r="FA98" s="147">
        <f t="shared" si="1774"/>
        <v>0</v>
      </c>
      <c r="FB98" s="170">
        <f>INT(FA98/2)</f>
        <v>0</v>
      </c>
      <c r="FC98" s="147">
        <f t="shared" si="1775"/>
        <v>0</v>
      </c>
      <c r="FD98" s="170">
        <f>INT(FC98/2)</f>
        <v>0</v>
      </c>
      <c r="FE98" s="166">
        <f>SUM(EG98,EI98,EK98,EM98,EO98,EQ98,ES98,EU98,EW98,EY98,FA98,FC98)</f>
        <v>0</v>
      </c>
      <c r="FF98" s="170">
        <f>SUM(EH98,EJ98,EL98,EN98,EP98,ER98,ET98,EV98,EX98,EZ98,FB98,FD98)</f>
        <v>0</v>
      </c>
      <c r="FG98" s="147">
        <f t="shared" si="1776"/>
        <v>0</v>
      </c>
      <c r="FH98" s="198">
        <f>+FG98</f>
        <v>0</v>
      </c>
      <c r="FI98" s="201"/>
      <c r="FJ98" s="708">
        <f>+FJ96</f>
        <v>0</v>
      </c>
      <c r="FK98" s="38"/>
      <c r="FL98" s="701">
        <f t="shared" si="1266"/>
        <v>0</v>
      </c>
      <c r="FM98" s="688">
        <f t="shared" si="1267"/>
        <v>0</v>
      </c>
      <c r="FN98" s="702" t="str">
        <f t="shared" si="1268"/>
        <v>OK</v>
      </c>
      <c r="FP98" s="701">
        <f t="shared" si="1825"/>
        <v>0</v>
      </c>
      <c r="FQ98" s="688">
        <f t="shared" si="1826"/>
        <v>0</v>
      </c>
      <c r="FR98" s="702" t="str">
        <f t="shared" si="1827"/>
        <v>OK</v>
      </c>
    </row>
    <row r="99" spans="1:174" ht="18" customHeight="1" x14ac:dyDescent="0.2">
      <c r="A99" s="76">
        <f t="shared" si="1828"/>
        <v>0</v>
      </c>
      <c r="B99" s="77">
        <f t="shared" si="1829"/>
        <v>0</v>
      </c>
      <c r="C99" s="236" t="str">
        <f t="shared" si="1830"/>
        <v>福島県</v>
      </c>
      <c r="D99" s="47">
        <f t="shared" si="1831"/>
        <v>42</v>
      </c>
      <c r="E99" s="56" t="s">
        <v>245</v>
      </c>
      <c r="F99" s="487"/>
      <c r="G99" s="555">
        <f>+G98</f>
        <v>0</v>
      </c>
      <c r="H99" s="536"/>
      <c r="I99" s="542"/>
      <c r="J99" s="543"/>
      <c r="K99" s="542"/>
      <c r="L99" s="64"/>
      <c r="M99" s="531"/>
      <c r="N99" s="67"/>
      <c r="O99" s="71" t="str">
        <f>IF(L99="","",VLOOKUP(L99,リスト!$Q$3:$R$25,2,0))</f>
        <v/>
      </c>
      <c r="P99" s="95"/>
      <c r="Q99" s="124"/>
      <c r="R99" s="102" t="str">
        <f>IF(L99="","",VLOOKUP(L99,リスト!$X$3:$Y$25,2,0))</f>
        <v/>
      </c>
      <c r="S99" s="163">
        <f t="shared" ref="S99" si="2208">IF(T99&gt;0,1,0)</f>
        <v>0</v>
      </c>
      <c r="T99" s="144"/>
      <c r="U99" s="113">
        <f t="shared" si="1739"/>
        <v>0</v>
      </c>
      <c r="V99" s="109"/>
      <c r="W99" s="116">
        <f t="shared" ref="W99" si="2209">+U99+V99</f>
        <v>0</v>
      </c>
      <c r="X99" s="116">
        <f t="shared" ref="X99" si="2210">+Y99+Z99</f>
        <v>0</v>
      </c>
      <c r="Y99" s="138">
        <f t="shared" si="1740"/>
        <v>0</v>
      </c>
      <c r="Z99" s="140">
        <f t="shared" si="1741"/>
        <v>0</v>
      </c>
      <c r="AA99" s="181" t="s">
        <v>216</v>
      </c>
      <c r="AB99" s="163">
        <f t="shared" ref="AB99" si="2211">IF(AC99&gt;0,1,0)</f>
        <v>0</v>
      </c>
      <c r="AC99" s="144"/>
      <c r="AD99" s="121"/>
      <c r="AE99" s="138">
        <f t="shared" ref="AE99" si="2212">+AF99+AG99</f>
        <v>0</v>
      </c>
      <c r="AF99" s="138">
        <f t="shared" si="1742"/>
        <v>0</v>
      </c>
      <c r="AG99" s="140">
        <f t="shared" si="1743"/>
        <v>0</v>
      </c>
      <c r="AH99" s="102" t="str">
        <f>IF(AJ99="","",VLOOKUP(L99,リスト!$AA$3:$AB$25,2,0))</f>
        <v/>
      </c>
      <c r="AI99" s="163">
        <f t="shared" ref="AI99" si="2213">IF(AJ99&gt;0,1,0)</f>
        <v>0</v>
      </c>
      <c r="AJ99" s="144"/>
      <c r="AK99" s="157">
        <f t="shared" si="732"/>
        <v>0</v>
      </c>
      <c r="AL99" s="121"/>
      <c r="AM99" s="163">
        <f t="shared" ref="AM99" si="2214">+AK99+AL99</f>
        <v>0</v>
      </c>
      <c r="AN99" s="113">
        <f t="shared" ref="AN99" si="2215">+AO99+AP99</f>
        <v>0</v>
      </c>
      <c r="AO99" s="116">
        <f t="shared" si="1744"/>
        <v>0</v>
      </c>
      <c r="AP99" s="174">
        <f t="shared" si="1745"/>
        <v>0</v>
      </c>
      <c r="AQ99" s="184" t="s">
        <v>216</v>
      </c>
      <c r="AR99" s="163">
        <f t="shared" ref="AR99" si="2216">IF(AS99&gt;0,1,0)</f>
        <v>0</v>
      </c>
      <c r="AS99" s="144"/>
      <c r="AT99" s="121"/>
      <c r="AU99" s="113">
        <f t="shared" ref="AU99" si="2217">+AV99+AW99</f>
        <v>0</v>
      </c>
      <c r="AV99" s="116">
        <f t="shared" si="1746"/>
        <v>0</v>
      </c>
      <c r="AW99" s="177">
        <f t="shared" si="1747"/>
        <v>0</v>
      </c>
      <c r="AX99" s="181" t="s">
        <v>216</v>
      </c>
      <c r="AY99" s="163">
        <f t="shared" ref="AY99" si="2218">IF(AZ99&gt;0,1,0)</f>
        <v>0</v>
      </c>
      <c r="AZ99" s="144"/>
      <c r="BA99" s="121"/>
      <c r="BB99" s="113">
        <f t="shared" ref="BB99" si="2219">+BC99+BD99</f>
        <v>0</v>
      </c>
      <c r="BC99" s="116">
        <f t="shared" si="1748"/>
        <v>0</v>
      </c>
      <c r="BD99" s="174">
        <f t="shared" si="1749"/>
        <v>0</v>
      </c>
      <c r="BE99" s="181" t="s">
        <v>216</v>
      </c>
      <c r="BF99" s="163">
        <f t="shared" ref="BF99" si="2220">IF(BG99&gt;0,1,0)</f>
        <v>0</v>
      </c>
      <c r="BG99" s="144"/>
      <c r="BH99" s="121"/>
      <c r="BI99" s="113">
        <f t="shared" ref="BI99" si="2221">+BJ99+BK99</f>
        <v>0</v>
      </c>
      <c r="BJ99" s="116">
        <f t="shared" si="1750"/>
        <v>0</v>
      </c>
      <c r="BK99" s="177">
        <f t="shared" si="1751"/>
        <v>0</v>
      </c>
      <c r="BL99" s="181" t="s">
        <v>216</v>
      </c>
      <c r="BM99" s="163">
        <f t="shared" ref="BM99" si="2222">IF(BN99&gt;0,1,0)</f>
        <v>0</v>
      </c>
      <c r="BN99" s="144"/>
      <c r="BO99" s="121"/>
      <c r="BP99" s="113">
        <f t="shared" ref="BP99" si="2223">+BQ99+BR99</f>
        <v>0</v>
      </c>
      <c r="BQ99" s="116">
        <f t="shared" si="1752"/>
        <v>0</v>
      </c>
      <c r="BR99" s="177">
        <f t="shared" si="1753"/>
        <v>0</v>
      </c>
      <c r="BS99" s="102">
        <f t="shared" si="733"/>
        <v>0</v>
      </c>
      <c r="BT99" s="113">
        <f t="shared" si="734"/>
        <v>0</v>
      </c>
      <c r="BU99" s="113">
        <f t="shared" si="735"/>
        <v>0</v>
      </c>
      <c r="BV99" s="116">
        <f t="shared" si="736"/>
        <v>0</v>
      </c>
      <c r="BW99" s="113">
        <f t="shared" si="737"/>
        <v>0</v>
      </c>
      <c r="BX99" s="189">
        <f t="shared" si="738"/>
        <v>0</v>
      </c>
      <c r="BY99" s="102" t="str">
        <f>IF(CA99="","",VLOOKUP(L99,リスト!$AD$3:$AE$25,2,0))</f>
        <v/>
      </c>
      <c r="BZ99" s="105">
        <f t="shared" ref="BZ99" si="2224">IF(CA99&gt;0,1,0)</f>
        <v>0</v>
      </c>
      <c r="CA99" s="144"/>
      <c r="CB99" s="113">
        <f t="shared" si="1754"/>
        <v>0</v>
      </c>
      <c r="CC99" s="121"/>
      <c r="CD99" s="163">
        <f t="shared" ref="CD99" si="2225">+CB99+CC99</f>
        <v>0</v>
      </c>
      <c r="CE99" s="113">
        <f t="shared" ref="CE99" si="2226">+CF99+CG99</f>
        <v>0</v>
      </c>
      <c r="CF99" s="116">
        <f t="shared" si="1755"/>
        <v>0</v>
      </c>
      <c r="CG99" s="177">
        <f t="shared" si="1756"/>
        <v>0</v>
      </c>
      <c r="CH99" s="181" t="s">
        <v>216</v>
      </c>
      <c r="CI99" s="105">
        <f t="shared" ref="CI99" si="2227">IF(CJ99&gt;0,1,0)</f>
        <v>0</v>
      </c>
      <c r="CJ99" s="144"/>
      <c r="CK99" s="121"/>
      <c r="CL99" s="113">
        <f t="shared" ref="CL99" si="2228">+CM99+CN99</f>
        <v>0</v>
      </c>
      <c r="CM99" s="116">
        <f t="shared" si="1757"/>
        <v>0</v>
      </c>
      <c r="CN99" s="174">
        <f t="shared" si="1758"/>
        <v>0</v>
      </c>
      <c r="CO99" s="181" t="s">
        <v>216</v>
      </c>
      <c r="CP99" s="105">
        <f t="shared" ref="CP99" si="2229">IF(CQ99&gt;0,1,0)</f>
        <v>0</v>
      </c>
      <c r="CQ99" s="144"/>
      <c r="CR99" s="121"/>
      <c r="CS99" s="113">
        <f t="shared" ref="CS99" si="2230">+CT99+CU99</f>
        <v>0</v>
      </c>
      <c r="CT99" s="116">
        <f t="shared" si="1759"/>
        <v>0</v>
      </c>
      <c r="CU99" s="174">
        <f t="shared" si="1760"/>
        <v>0</v>
      </c>
      <c r="CV99" s="181" t="s">
        <v>216</v>
      </c>
      <c r="CW99" s="105">
        <f t="shared" ref="CW99" si="2231">IF(CX99&gt;0,1,0)</f>
        <v>0</v>
      </c>
      <c r="CX99" s="144"/>
      <c r="CY99" s="121"/>
      <c r="CZ99" s="113">
        <f t="shared" ref="CZ99" si="2232">+DA99+DB99</f>
        <v>0</v>
      </c>
      <c r="DA99" s="116">
        <f t="shared" si="1761"/>
        <v>0</v>
      </c>
      <c r="DB99" s="174">
        <f t="shared" si="1762"/>
        <v>0</v>
      </c>
      <c r="DC99" s="181" t="s">
        <v>216</v>
      </c>
      <c r="DD99" s="105">
        <f t="shared" ref="DD99" si="2233">IF(DE99&gt;0,1,0)</f>
        <v>0</v>
      </c>
      <c r="DE99" s="144"/>
      <c r="DF99" s="121"/>
      <c r="DG99" s="113">
        <f t="shared" ref="DG99" si="2234">+DH99+DI99</f>
        <v>0</v>
      </c>
      <c r="DH99" s="116">
        <f t="shared" si="1763"/>
        <v>0</v>
      </c>
      <c r="DI99" s="177">
        <f t="shared" si="1764"/>
        <v>0</v>
      </c>
      <c r="DJ99" s="102">
        <f t="shared" si="739"/>
        <v>0</v>
      </c>
      <c r="DK99" s="116">
        <f t="shared" si="740"/>
        <v>0</v>
      </c>
      <c r="DL99" s="116">
        <f t="shared" si="741"/>
        <v>0</v>
      </c>
      <c r="DM99" s="116">
        <f t="shared" ref="DM99" si="2235">+DN99+DO99</f>
        <v>0</v>
      </c>
      <c r="DN99" s="116">
        <f t="shared" si="742"/>
        <v>0</v>
      </c>
      <c r="DO99" s="177">
        <f t="shared" si="743"/>
        <v>0</v>
      </c>
      <c r="DP99" s="194">
        <f t="shared" si="744"/>
        <v>0</v>
      </c>
      <c r="DQ99" s="177">
        <f t="shared" si="745"/>
        <v>0</v>
      </c>
      <c r="DR99" s="116">
        <f t="shared" si="1805"/>
        <v>0</v>
      </c>
      <c r="DS99" s="116">
        <f t="shared" ref="DS99" si="2236">+DT99+DU99</f>
        <v>0</v>
      </c>
      <c r="DT99" s="113">
        <f t="shared" si="746"/>
        <v>0</v>
      </c>
      <c r="DU99" s="189">
        <f t="shared" si="747"/>
        <v>0</v>
      </c>
      <c r="DV99" s="102">
        <f t="shared" si="748"/>
        <v>0</v>
      </c>
      <c r="DW99" s="116">
        <f t="shared" si="1765"/>
        <v>0</v>
      </c>
      <c r="DX99" s="116">
        <f t="shared" si="1766"/>
        <v>0</v>
      </c>
      <c r="DY99" s="116">
        <f t="shared" ref="DY99" si="2237">ROUND(DV99*DX99,0)</f>
        <v>0</v>
      </c>
      <c r="DZ99" s="116">
        <f t="shared" ref="DZ99" si="2238">+EA99+EB99</f>
        <v>0</v>
      </c>
      <c r="EA99" s="116">
        <f t="shared" si="1767"/>
        <v>0</v>
      </c>
      <c r="EB99" s="174">
        <f t="shared" si="1768"/>
        <v>0</v>
      </c>
      <c r="EC99" s="194">
        <f t="shared" ref="EC99" si="2239">SUM(DR99,DY99)</f>
        <v>0</v>
      </c>
      <c r="ED99" s="116">
        <f t="shared" ref="ED99" si="2240">+EE99+EF99</f>
        <v>0</v>
      </c>
      <c r="EE99" s="116">
        <f t="shared" ref="EE99" si="2241">SUM(DT99,EA99)</f>
        <v>0</v>
      </c>
      <c r="EF99" s="189">
        <f t="shared" ref="EF99" si="2242">SUM(DU99,EB99)</f>
        <v>0</v>
      </c>
      <c r="EG99" s="129">
        <f t="shared" si="749"/>
        <v>0</v>
      </c>
      <c r="EH99" s="133">
        <f t="shared" si="750"/>
        <v>0</v>
      </c>
      <c r="EI99" s="148">
        <f t="shared" si="751"/>
        <v>0</v>
      </c>
      <c r="EJ99" s="153">
        <f t="shared" ref="EJ99" si="2243">INT(EI99/2)</f>
        <v>0</v>
      </c>
      <c r="EK99" s="167">
        <f t="shared" si="752"/>
        <v>0</v>
      </c>
      <c r="EL99" s="171">
        <f t="shared" si="753"/>
        <v>0</v>
      </c>
      <c r="EM99" s="167">
        <f t="shared" si="754"/>
        <v>0</v>
      </c>
      <c r="EN99" s="171">
        <f t="shared" ref="EN99" si="2244">INT(EM99/2)</f>
        <v>0</v>
      </c>
      <c r="EO99" s="148">
        <f t="shared" si="1769"/>
        <v>0</v>
      </c>
      <c r="EP99" s="153">
        <f t="shared" ref="EP99" si="2245">INT(EO99/2)</f>
        <v>0</v>
      </c>
      <c r="EQ99" s="167">
        <f t="shared" si="1770"/>
        <v>0</v>
      </c>
      <c r="ER99" s="171">
        <f t="shared" ref="ER99" si="2246">INT(EQ99/2)</f>
        <v>0</v>
      </c>
      <c r="ES99" s="148">
        <f t="shared" si="1771"/>
        <v>0</v>
      </c>
      <c r="ET99" s="153">
        <f t="shared" ref="ET99" si="2247">INT(ES99/2)</f>
        <v>0</v>
      </c>
      <c r="EU99" s="167">
        <f t="shared" si="755"/>
        <v>0</v>
      </c>
      <c r="EV99" s="171">
        <f t="shared" si="756"/>
        <v>0</v>
      </c>
      <c r="EW99" s="148">
        <f t="shared" si="1772"/>
        <v>0</v>
      </c>
      <c r="EX99" s="153">
        <f t="shared" ref="EX99" si="2248">INT(EW99/2)</f>
        <v>0</v>
      </c>
      <c r="EY99" s="167">
        <f t="shared" si="1773"/>
        <v>0</v>
      </c>
      <c r="EZ99" s="171">
        <f t="shared" ref="EZ99" si="2249">INT(EY99/2)</f>
        <v>0</v>
      </c>
      <c r="FA99" s="148">
        <f t="shared" si="1774"/>
        <v>0</v>
      </c>
      <c r="FB99" s="171">
        <f t="shared" ref="FB99" si="2250">INT(FA99/2)</f>
        <v>0</v>
      </c>
      <c r="FC99" s="148">
        <f t="shared" si="1775"/>
        <v>0</v>
      </c>
      <c r="FD99" s="171">
        <f t="shared" ref="FD99" si="2251">INT(FC99/2)</f>
        <v>0</v>
      </c>
      <c r="FE99" s="167">
        <f t="shared" ref="FE99" si="2252">SUM(EG99,EI99,EK99,EM99,EO99,EQ99,ES99,EU99,EW99,EY99,FA99,FC99)</f>
        <v>0</v>
      </c>
      <c r="FF99" s="171">
        <f t="shared" ref="FF99" si="2253">SUM(EH99,EJ99,EL99,EN99,EP99,ER99,ET99,EV99,EX99,EZ99,FB99,FD99)</f>
        <v>0</v>
      </c>
      <c r="FG99" s="148">
        <f t="shared" si="1776"/>
        <v>0</v>
      </c>
      <c r="FH99" s="199">
        <f t="shared" ref="FH99" si="2254">+FG99</f>
        <v>0</v>
      </c>
      <c r="FI99" s="95"/>
      <c r="FJ99" s="708">
        <f>+FJ98</f>
        <v>0</v>
      </c>
      <c r="FK99" s="38"/>
      <c r="FL99" s="695">
        <f t="shared" si="1266"/>
        <v>0</v>
      </c>
      <c r="FM99" s="696">
        <f t="shared" si="1267"/>
        <v>0</v>
      </c>
      <c r="FN99" s="697" t="str">
        <f t="shared" si="1268"/>
        <v>OK</v>
      </c>
      <c r="FP99" s="695">
        <f t="shared" si="1825"/>
        <v>0</v>
      </c>
      <c r="FQ99" s="696">
        <f t="shared" si="1826"/>
        <v>0</v>
      </c>
      <c r="FR99" s="697" t="str">
        <f t="shared" si="1827"/>
        <v>OK</v>
      </c>
    </row>
    <row r="100" spans="1:174" ht="18" customHeight="1" x14ac:dyDescent="0.2">
      <c r="A100" s="74">
        <f t="shared" si="1828"/>
        <v>0</v>
      </c>
      <c r="B100" s="75">
        <f t="shared" si="1829"/>
        <v>0</v>
      </c>
      <c r="C100" s="235" t="str">
        <f t="shared" si="1830"/>
        <v>福島県</v>
      </c>
      <c r="D100" s="58">
        <f t="shared" si="1831"/>
        <v>43</v>
      </c>
      <c r="E100" s="49" t="s">
        <v>244</v>
      </c>
      <c r="F100" s="486">
        <f>IF(F101=" "," ",+F101)</f>
        <v>0</v>
      </c>
      <c r="G100" s="554"/>
      <c r="H100" s="537"/>
      <c r="I100" s="544"/>
      <c r="J100" s="545"/>
      <c r="K100" s="544"/>
      <c r="L100" s="229"/>
      <c r="M100" s="532"/>
      <c r="N100" s="66"/>
      <c r="O100" s="70" t="str">
        <f>IF(L100="","",VLOOKUP(L100,リスト!$Q$3:$R$25,2,0))</f>
        <v/>
      </c>
      <c r="P100" s="202"/>
      <c r="Q100" s="125"/>
      <c r="R100" s="154" t="str">
        <f>IF(L100="","",VLOOKUP(L100,リスト!$X$3:$Y$25,2,0))</f>
        <v/>
      </c>
      <c r="S100" s="162">
        <f>IF(T100&gt;0,1,0)</f>
        <v>0</v>
      </c>
      <c r="T100" s="143"/>
      <c r="U100" s="112">
        <f t="shared" si="1739"/>
        <v>0</v>
      </c>
      <c r="V100" s="108"/>
      <c r="W100" s="115">
        <f>+U100+V100</f>
        <v>0</v>
      </c>
      <c r="X100" s="115">
        <f>+Y100+Z100</f>
        <v>0</v>
      </c>
      <c r="Y100" s="137">
        <f t="shared" si="1740"/>
        <v>0</v>
      </c>
      <c r="Z100" s="139">
        <f t="shared" si="1741"/>
        <v>0</v>
      </c>
      <c r="AA100" s="180" t="s">
        <v>216</v>
      </c>
      <c r="AB100" s="162">
        <f>IF(AC100&gt;0,1,0)</f>
        <v>0</v>
      </c>
      <c r="AC100" s="143"/>
      <c r="AD100" s="120"/>
      <c r="AE100" s="137">
        <f>+AF100+AG100</f>
        <v>0</v>
      </c>
      <c r="AF100" s="137">
        <f t="shared" si="1742"/>
        <v>0</v>
      </c>
      <c r="AG100" s="139">
        <f t="shared" si="1743"/>
        <v>0</v>
      </c>
      <c r="AH100" s="101" t="str">
        <f>IF(AJ100="","",VLOOKUP(L100,リスト!$AA$3:$AB$25,2,0))</f>
        <v/>
      </c>
      <c r="AI100" s="162">
        <f>IF(AJ100&gt;0,1,0)</f>
        <v>0</v>
      </c>
      <c r="AJ100" s="143"/>
      <c r="AK100" s="156">
        <f t="shared" si="732"/>
        <v>0</v>
      </c>
      <c r="AL100" s="120"/>
      <c r="AM100" s="162">
        <f>+AK100+AL100</f>
        <v>0</v>
      </c>
      <c r="AN100" s="112">
        <f>+AO100+AP100</f>
        <v>0</v>
      </c>
      <c r="AO100" s="115">
        <f t="shared" si="1744"/>
        <v>0</v>
      </c>
      <c r="AP100" s="173">
        <f t="shared" si="1745"/>
        <v>0</v>
      </c>
      <c r="AQ100" s="183" t="s">
        <v>216</v>
      </c>
      <c r="AR100" s="162">
        <f>IF(AS100&gt;0,1,0)</f>
        <v>0</v>
      </c>
      <c r="AS100" s="143"/>
      <c r="AT100" s="120"/>
      <c r="AU100" s="112">
        <f>+AV100+AW100</f>
        <v>0</v>
      </c>
      <c r="AV100" s="115">
        <f t="shared" si="1746"/>
        <v>0</v>
      </c>
      <c r="AW100" s="176">
        <f t="shared" si="1747"/>
        <v>0</v>
      </c>
      <c r="AX100" s="180" t="s">
        <v>216</v>
      </c>
      <c r="AY100" s="162">
        <f>IF(AZ100&gt;0,1,0)</f>
        <v>0</v>
      </c>
      <c r="AZ100" s="143"/>
      <c r="BA100" s="120"/>
      <c r="BB100" s="112">
        <f>+BC100+BD100</f>
        <v>0</v>
      </c>
      <c r="BC100" s="115">
        <f t="shared" si="1748"/>
        <v>0</v>
      </c>
      <c r="BD100" s="173">
        <f t="shared" si="1749"/>
        <v>0</v>
      </c>
      <c r="BE100" s="180" t="s">
        <v>216</v>
      </c>
      <c r="BF100" s="162">
        <f>IF(BG100&gt;0,1,0)</f>
        <v>0</v>
      </c>
      <c r="BG100" s="143"/>
      <c r="BH100" s="120"/>
      <c r="BI100" s="112">
        <f>+BJ100+BK100</f>
        <v>0</v>
      </c>
      <c r="BJ100" s="115">
        <f t="shared" si="1750"/>
        <v>0</v>
      </c>
      <c r="BK100" s="176">
        <f t="shared" si="1751"/>
        <v>0</v>
      </c>
      <c r="BL100" s="180" t="s">
        <v>216</v>
      </c>
      <c r="BM100" s="162">
        <f>IF(BN100&gt;0,1,0)</f>
        <v>0</v>
      </c>
      <c r="BN100" s="143"/>
      <c r="BO100" s="120"/>
      <c r="BP100" s="112">
        <f>+BQ100+BR100</f>
        <v>0</v>
      </c>
      <c r="BQ100" s="115">
        <f t="shared" si="1752"/>
        <v>0</v>
      </c>
      <c r="BR100" s="176">
        <f t="shared" si="1753"/>
        <v>0</v>
      </c>
      <c r="BS100" s="101">
        <f t="shared" si="733"/>
        <v>0</v>
      </c>
      <c r="BT100" s="112">
        <f t="shared" si="734"/>
        <v>0</v>
      </c>
      <c r="BU100" s="112">
        <f t="shared" si="735"/>
        <v>0</v>
      </c>
      <c r="BV100" s="115">
        <f t="shared" si="736"/>
        <v>0</v>
      </c>
      <c r="BW100" s="112">
        <f t="shared" si="737"/>
        <v>0</v>
      </c>
      <c r="BX100" s="188">
        <f t="shared" si="738"/>
        <v>0</v>
      </c>
      <c r="BY100" s="101" t="str">
        <f>IF(CA100="","",VLOOKUP(L100,リスト!$AD$3:$AE$25,2,0))</f>
        <v/>
      </c>
      <c r="BZ100" s="192">
        <f>IF(CA100&gt;0,1,0)</f>
        <v>0</v>
      </c>
      <c r="CA100" s="143"/>
      <c r="CB100" s="112">
        <f t="shared" si="1754"/>
        <v>0</v>
      </c>
      <c r="CC100" s="120"/>
      <c r="CD100" s="162">
        <f>+CB100+CC100</f>
        <v>0</v>
      </c>
      <c r="CE100" s="112">
        <f>+CF100+CG100</f>
        <v>0</v>
      </c>
      <c r="CF100" s="115">
        <f t="shared" si="1755"/>
        <v>0</v>
      </c>
      <c r="CG100" s="173">
        <f t="shared" si="1756"/>
        <v>0</v>
      </c>
      <c r="CH100" s="180" t="s">
        <v>216</v>
      </c>
      <c r="CI100" s="192">
        <f>IF(CJ100&gt;0,1,0)</f>
        <v>0</v>
      </c>
      <c r="CJ100" s="143"/>
      <c r="CK100" s="120"/>
      <c r="CL100" s="112">
        <f>+CM100+CN100</f>
        <v>0</v>
      </c>
      <c r="CM100" s="115">
        <f t="shared" si="1757"/>
        <v>0</v>
      </c>
      <c r="CN100" s="173">
        <f t="shared" si="1758"/>
        <v>0</v>
      </c>
      <c r="CO100" s="180" t="s">
        <v>216</v>
      </c>
      <c r="CP100" s="192">
        <f>IF(CQ100&gt;0,1,0)</f>
        <v>0</v>
      </c>
      <c r="CQ100" s="143"/>
      <c r="CR100" s="120"/>
      <c r="CS100" s="112">
        <f>+CT100+CU100</f>
        <v>0</v>
      </c>
      <c r="CT100" s="115">
        <f t="shared" si="1759"/>
        <v>0</v>
      </c>
      <c r="CU100" s="173">
        <f t="shared" si="1760"/>
        <v>0</v>
      </c>
      <c r="CV100" s="180" t="s">
        <v>216</v>
      </c>
      <c r="CW100" s="192">
        <f>IF(CX100&gt;0,1,0)</f>
        <v>0</v>
      </c>
      <c r="CX100" s="143"/>
      <c r="CY100" s="120"/>
      <c r="CZ100" s="112">
        <f>+DA100+DB100</f>
        <v>0</v>
      </c>
      <c r="DA100" s="115">
        <f t="shared" si="1761"/>
        <v>0</v>
      </c>
      <c r="DB100" s="173">
        <f t="shared" si="1762"/>
        <v>0</v>
      </c>
      <c r="DC100" s="180" t="s">
        <v>216</v>
      </c>
      <c r="DD100" s="192">
        <f>IF(DE100&gt;0,1,0)</f>
        <v>0</v>
      </c>
      <c r="DE100" s="143"/>
      <c r="DF100" s="120"/>
      <c r="DG100" s="112">
        <f>+DH100+DI100</f>
        <v>0</v>
      </c>
      <c r="DH100" s="115">
        <f t="shared" si="1763"/>
        <v>0</v>
      </c>
      <c r="DI100" s="176">
        <f t="shared" si="1764"/>
        <v>0</v>
      </c>
      <c r="DJ100" s="101">
        <f t="shared" si="739"/>
        <v>0</v>
      </c>
      <c r="DK100" s="115">
        <f t="shared" si="740"/>
        <v>0</v>
      </c>
      <c r="DL100" s="115">
        <f t="shared" si="741"/>
        <v>0</v>
      </c>
      <c r="DM100" s="115">
        <f>+DN100+DO100</f>
        <v>0</v>
      </c>
      <c r="DN100" s="115">
        <f t="shared" si="742"/>
        <v>0</v>
      </c>
      <c r="DO100" s="176">
        <f t="shared" si="743"/>
        <v>0</v>
      </c>
      <c r="DP100" s="193">
        <f t="shared" si="744"/>
        <v>0</v>
      </c>
      <c r="DQ100" s="176">
        <f t="shared" si="745"/>
        <v>0</v>
      </c>
      <c r="DR100" s="115">
        <f t="shared" si="1805"/>
        <v>0</v>
      </c>
      <c r="DS100" s="115">
        <f>+DT100+DU100</f>
        <v>0</v>
      </c>
      <c r="DT100" s="112">
        <f t="shared" si="746"/>
        <v>0</v>
      </c>
      <c r="DU100" s="188">
        <f t="shared" si="747"/>
        <v>0</v>
      </c>
      <c r="DV100" s="101">
        <f t="shared" si="748"/>
        <v>0</v>
      </c>
      <c r="DW100" s="115">
        <f t="shared" si="1765"/>
        <v>0</v>
      </c>
      <c r="DX100" s="115">
        <f t="shared" si="1766"/>
        <v>0</v>
      </c>
      <c r="DY100" s="115">
        <f>ROUND(DV100*DX100,0)</f>
        <v>0</v>
      </c>
      <c r="DZ100" s="115">
        <f>+EA100+EB100</f>
        <v>0</v>
      </c>
      <c r="EA100" s="115">
        <f t="shared" si="1767"/>
        <v>0</v>
      </c>
      <c r="EB100" s="173">
        <f t="shared" si="1768"/>
        <v>0</v>
      </c>
      <c r="EC100" s="193">
        <f>SUM(DR100,DY100)</f>
        <v>0</v>
      </c>
      <c r="ED100" s="115">
        <f>+EE100+EF100</f>
        <v>0</v>
      </c>
      <c r="EE100" s="115">
        <f>SUM(DT100,EA100)</f>
        <v>0</v>
      </c>
      <c r="EF100" s="188">
        <f>SUM(DU100,EB100)</f>
        <v>0</v>
      </c>
      <c r="EG100" s="128">
        <f t="shared" si="749"/>
        <v>0</v>
      </c>
      <c r="EH100" s="132">
        <f t="shared" si="750"/>
        <v>0</v>
      </c>
      <c r="EI100" s="147">
        <f t="shared" si="751"/>
        <v>0</v>
      </c>
      <c r="EJ100" s="152">
        <f>INT(EI100/2)</f>
        <v>0</v>
      </c>
      <c r="EK100" s="166">
        <f t="shared" si="752"/>
        <v>0</v>
      </c>
      <c r="EL100" s="170">
        <f t="shared" si="753"/>
        <v>0</v>
      </c>
      <c r="EM100" s="166">
        <f t="shared" si="754"/>
        <v>0</v>
      </c>
      <c r="EN100" s="170">
        <f>INT(EM100/2)</f>
        <v>0</v>
      </c>
      <c r="EO100" s="147">
        <f t="shared" si="1769"/>
        <v>0</v>
      </c>
      <c r="EP100" s="170">
        <f>INT(EO100/2)</f>
        <v>0</v>
      </c>
      <c r="EQ100" s="166">
        <f t="shared" si="1770"/>
        <v>0</v>
      </c>
      <c r="ER100" s="170">
        <f>INT(EQ100/2)</f>
        <v>0</v>
      </c>
      <c r="ES100" s="147">
        <f t="shared" si="1771"/>
        <v>0</v>
      </c>
      <c r="ET100" s="152">
        <f>INT(ES100/2)</f>
        <v>0</v>
      </c>
      <c r="EU100" s="166">
        <f t="shared" si="755"/>
        <v>0</v>
      </c>
      <c r="EV100" s="170">
        <f t="shared" si="756"/>
        <v>0</v>
      </c>
      <c r="EW100" s="147">
        <f t="shared" si="1772"/>
        <v>0</v>
      </c>
      <c r="EX100" s="152">
        <f>INT(EW100/2)</f>
        <v>0</v>
      </c>
      <c r="EY100" s="166">
        <f t="shared" si="1773"/>
        <v>0</v>
      </c>
      <c r="EZ100" s="170">
        <f>INT(EY100/2)</f>
        <v>0</v>
      </c>
      <c r="FA100" s="147">
        <f t="shared" si="1774"/>
        <v>0</v>
      </c>
      <c r="FB100" s="170">
        <f>INT(FA100/2)</f>
        <v>0</v>
      </c>
      <c r="FC100" s="147">
        <f t="shared" si="1775"/>
        <v>0</v>
      </c>
      <c r="FD100" s="170">
        <f>INT(FC100/2)</f>
        <v>0</v>
      </c>
      <c r="FE100" s="166">
        <f>SUM(EG100,EI100,EK100,EM100,EO100,EQ100,ES100,EU100,EW100,EY100,FA100,FC100)</f>
        <v>0</v>
      </c>
      <c r="FF100" s="170">
        <f>SUM(EH100,EJ100,EL100,EN100,EP100,ER100,ET100,EV100,EX100,EZ100,FB100,FD100)</f>
        <v>0</v>
      </c>
      <c r="FG100" s="147">
        <f t="shared" si="1776"/>
        <v>0</v>
      </c>
      <c r="FH100" s="198">
        <f>+FG100</f>
        <v>0</v>
      </c>
      <c r="FI100" s="201"/>
      <c r="FJ100" s="708">
        <f>+FJ98</f>
        <v>0</v>
      </c>
      <c r="FK100" s="38"/>
      <c r="FL100" s="698">
        <f t="shared" si="1266"/>
        <v>0</v>
      </c>
      <c r="FM100" s="699">
        <f t="shared" si="1267"/>
        <v>0</v>
      </c>
      <c r="FN100" s="700" t="str">
        <f t="shared" si="1268"/>
        <v>OK</v>
      </c>
      <c r="FP100" s="698">
        <f t="shared" si="1825"/>
        <v>0</v>
      </c>
      <c r="FQ100" s="699">
        <f t="shared" si="1826"/>
        <v>0</v>
      </c>
      <c r="FR100" s="700" t="str">
        <f t="shared" si="1827"/>
        <v>OK</v>
      </c>
    </row>
    <row r="101" spans="1:174" ht="18" customHeight="1" x14ac:dyDescent="0.2">
      <c r="A101" s="76">
        <f t="shared" si="1828"/>
        <v>0</v>
      </c>
      <c r="B101" s="77">
        <f t="shared" si="1829"/>
        <v>0</v>
      </c>
      <c r="C101" s="236" t="str">
        <f t="shared" si="1830"/>
        <v>福島県</v>
      </c>
      <c r="D101" s="47">
        <f t="shared" si="1831"/>
        <v>43</v>
      </c>
      <c r="E101" s="56" t="s">
        <v>245</v>
      </c>
      <c r="F101" s="487"/>
      <c r="G101" s="555">
        <f>+G100</f>
        <v>0</v>
      </c>
      <c r="H101" s="536"/>
      <c r="I101" s="542"/>
      <c r="J101" s="543"/>
      <c r="K101" s="542"/>
      <c r="L101" s="64"/>
      <c r="M101" s="531"/>
      <c r="N101" s="67"/>
      <c r="O101" s="71" t="str">
        <f>IF(L101="","",VLOOKUP(L101,リスト!$Q$3:$R$25,2,0))</f>
        <v/>
      </c>
      <c r="P101" s="95"/>
      <c r="Q101" s="126"/>
      <c r="R101" s="102" t="str">
        <f>IF(L101="","",VLOOKUP(L101,リスト!$X$3:$Y$25,2,0))</f>
        <v/>
      </c>
      <c r="S101" s="163">
        <f t="shared" ref="S101" si="2255">IF(T101&gt;0,1,0)</f>
        <v>0</v>
      </c>
      <c r="T101" s="144"/>
      <c r="U101" s="113">
        <f t="shared" si="1739"/>
        <v>0</v>
      </c>
      <c r="V101" s="109"/>
      <c r="W101" s="116">
        <f t="shared" ref="W101" si="2256">+U101+V101</f>
        <v>0</v>
      </c>
      <c r="X101" s="116">
        <f t="shared" ref="X101" si="2257">+Y101+Z101</f>
        <v>0</v>
      </c>
      <c r="Y101" s="138">
        <f t="shared" si="1740"/>
        <v>0</v>
      </c>
      <c r="Z101" s="140">
        <f t="shared" si="1741"/>
        <v>0</v>
      </c>
      <c r="AA101" s="181" t="s">
        <v>216</v>
      </c>
      <c r="AB101" s="163">
        <f t="shared" ref="AB101" si="2258">IF(AC101&gt;0,1,0)</f>
        <v>0</v>
      </c>
      <c r="AC101" s="144"/>
      <c r="AD101" s="121"/>
      <c r="AE101" s="138">
        <f t="shared" ref="AE101" si="2259">+AF101+AG101</f>
        <v>0</v>
      </c>
      <c r="AF101" s="138">
        <f t="shared" si="1742"/>
        <v>0</v>
      </c>
      <c r="AG101" s="140">
        <f t="shared" si="1743"/>
        <v>0</v>
      </c>
      <c r="AH101" s="102" t="str">
        <f>IF(AJ101="","",VLOOKUP(L101,リスト!$AA$3:$AB$25,2,0))</f>
        <v/>
      </c>
      <c r="AI101" s="163">
        <f t="shared" ref="AI101" si="2260">IF(AJ101&gt;0,1,0)</f>
        <v>0</v>
      </c>
      <c r="AJ101" s="144"/>
      <c r="AK101" s="157">
        <f t="shared" si="732"/>
        <v>0</v>
      </c>
      <c r="AL101" s="121"/>
      <c r="AM101" s="163">
        <f t="shared" ref="AM101" si="2261">+AK101+AL101</f>
        <v>0</v>
      </c>
      <c r="AN101" s="113">
        <f t="shared" ref="AN101" si="2262">+AO101+AP101</f>
        <v>0</v>
      </c>
      <c r="AO101" s="116">
        <f t="shared" si="1744"/>
        <v>0</v>
      </c>
      <c r="AP101" s="174">
        <f t="shared" si="1745"/>
        <v>0</v>
      </c>
      <c r="AQ101" s="184" t="s">
        <v>216</v>
      </c>
      <c r="AR101" s="163">
        <f t="shared" ref="AR101" si="2263">IF(AS101&gt;0,1,0)</f>
        <v>0</v>
      </c>
      <c r="AS101" s="144"/>
      <c r="AT101" s="121"/>
      <c r="AU101" s="113">
        <f t="shared" ref="AU101" si="2264">+AV101+AW101</f>
        <v>0</v>
      </c>
      <c r="AV101" s="116">
        <f t="shared" si="1746"/>
        <v>0</v>
      </c>
      <c r="AW101" s="177">
        <f t="shared" si="1747"/>
        <v>0</v>
      </c>
      <c r="AX101" s="181" t="s">
        <v>216</v>
      </c>
      <c r="AY101" s="163">
        <f t="shared" ref="AY101" si="2265">IF(AZ101&gt;0,1,0)</f>
        <v>0</v>
      </c>
      <c r="AZ101" s="144"/>
      <c r="BA101" s="121"/>
      <c r="BB101" s="113">
        <f t="shared" ref="BB101" si="2266">+BC101+BD101</f>
        <v>0</v>
      </c>
      <c r="BC101" s="116">
        <f t="shared" si="1748"/>
        <v>0</v>
      </c>
      <c r="BD101" s="174">
        <f t="shared" si="1749"/>
        <v>0</v>
      </c>
      <c r="BE101" s="181" t="s">
        <v>216</v>
      </c>
      <c r="BF101" s="163">
        <f t="shared" ref="BF101" si="2267">IF(BG101&gt;0,1,0)</f>
        <v>0</v>
      </c>
      <c r="BG101" s="144"/>
      <c r="BH101" s="121"/>
      <c r="BI101" s="113">
        <f t="shared" ref="BI101" si="2268">+BJ101+BK101</f>
        <v>0</v>
      </c>
      <c r="BJ101" s="116">
        <f t="shared" si="1750"/>
        <v>0</v>
      </c>
      <c r="BK101" s="177">
        <f t="shared" si="1751"/>
        <v>0</v>
      </c>
      <c r="BL101" s="181" t="s">
        <v>216</v>
      </c>
      <c r="BM101" s="163">
        <f t="shared" ref="BM101" si="2269">IF(BN101&gt;0,1,0)</f>
        <v>0</v>
      </c>
      <c r="BN101" s="144"/>
      <c r="BO101" s="121"/>
      <c r="BP101" s="113">
        <f t="shared" ref="BP101" si="2270">+BQ101+BR101</f>
        <v>0</v>
      </c>
      <c r="BQ101" s="116">
        <f t="shared" si="1752"/>
        <v>0</v>
      </c>
      <c r="BR101" s="177">
        <f t="shared" si="1753"/>
        <v>0</v>
      </c>
      <c r="BS101" s="102">
        <f t="shared" si="733"/>
        <v>0</v>
      </c>
      <c r="BT101" s="113">
        <f t="shared" si="734"/>
        <v>0</v>
      </c>
      <c r="BU101" s="113">
        <f t="shared" si="735"/>
        <v>0</v>
      </c>
      <c r="BV101" s="116">
        <f t="shared" si="736"/>
        <v>0</v>
      </c>
      <c r="BW101" s="113">
        <f t="shared" si="737"/>
        <v>0</v>
      </c>
      <c r="BX101" s="189">
        <f t="shared" si="738"/>
        <v>0</v>
      </c>
      <c r="BY101" s="102" t="str">
        <f>IF(CA101="","",VLOOKUP(L101,リスト!$AD$3:$AE$25,2,0))</f>
        <v/>
      </c>
      <c r="BZ101" s="105">
        <f t="shared" ref="BZ101" si="2271">IF(CA101&gt;0,1,0)</f>
        <v>0</v>
      </c>
      <c r="CA101" s="144"/>
      <c r="CB101" s="113">
        <f t="shared" si="1754"/>
        <v>0</v>
      </c>
      <c r="CC101" s="121"/>
      <c r="CD101" s="163">
        <f t="shared" ref="CD101" si="2272">+CB101+CC101</f>
        <v>0</v>
      </c>
      <c r="CE101" s="113">
        <f t="shared" ref="CE101" si="2273">+CF101+CG101</f>
        <v>0</v>
      </c>
      <c r="CF101" s="116">
        <f t="shared" si="1755"/>
        <v>0</v>
      </c>
      <c r="CG101" s="177">
        <f t="shared" si="1756"/>
        <v>0</v>
      </c>
      <c r="CH101" s="181" t="s">
        <v>216</v>
      </c>
      <c r="CI101" s="105">
        <f t="shared" ref="CI101" si="2274">IF(CJ101&gt;0,1,0)</f>
        <v>0</v>
      </c>
      <c r="CJ101" s="144"/>
      <c r="CK101" s="121"/>
      <c r="CL101" s="113">
        <f t="shared" ref="CL101" si="2275">+CM101+CN101</f>
        <v>0</v>
      </c>
      <c r="CM101" s="116">
        <f t="shared" si="1757"/>
        <v>0</v>
      </c>
      <c r="CN101" s="174">
        <f t="shared" si="1758"/>
        <v>0</v>
      </c>
      <c r="CO101" s="181" t="s">
        <v>216</v>
      </c>
      <c r="CP101" s="105">
        <f t="shared" ref="CP101" si="2276">IF(CQ101&gt;0,1,0)</f>
        <v>0</v>
      </c>
      <c r="CQ101" s="144"/>
      <c r="CR101" s="121"/>
      <c r="CS101" s="113">
        <f t="shared" ref="CS101" si="2277">+CT101+CU101</f>
        <v>0</v>
      </c>
      <c r="CT101" s="116">
        <f t="shared" si="1759"/>
        <v>0</v>
      </c>
      <c r="CU101" s="174">
        <f t="shared" si="1760"/>
        <v>0</v>
      </c>
      <c r="CV101" s="181" t="s">
        <v>216</v>
      </c>
      <c r="CW101" s="105">
        <f t="shared" ref="CW101" si="2278">IF(CX101&gt;0,1,0)</f>
        <v>0</v>
      </c>
      <c r="CX101" s="144"/>
      <c r="CY101" s="121"/>
      <c r="CZ101" s="113">
        <f t="shared" ref="CZ101" si="2279">+DA101+DB101</f>
        <v>0</v>
      </c>
      <c r="DA101" s="116">
        <f t="shared" si="1761"/>
        <v>0</v>
      </c>
      <c r="DB101" s="174">
        <f t="shared" si="1762"/>
        <v>0</v>
      </c>
      <c r="DC101" s="181" t="s">
        <v>216</v>
      </c>
      <c r="DD101" s="105">
        <f t="shared" ref="DD101" si="2280">IF(DE101&gt;0,1,0)</f>
        <v>0</v>
      </c>
      <c r="DE101" s="144"/>
      <c r="DF101" s="121"/>
      <c r="DG101" s="113">
        <f t="shared" ref="DG101" si="2281">+DH101+DI101</f>
        <v>0</v>
      </c>
      <c r="DH101" s="116">
        <f t="shared" si="1763"/>
        <v>0</v>
      </c>
      <c r="DI101" s="177">
        <f t="shared" si="1764"/>
        <v>0</v>
      </c>
      <c r="DJ101" s="102">
        <f t="shared" si="739"/>
        <v>0</v>
      </c>
      <c r="DK101" s="116">
        <f t="shared" si="740"/>
        <v>0</v>
      </c>
      <c r="DL101" s="116">
        <f t="shared" si="741"/>
        <v>0</v>
      </c>
      <c r="DM101" s="116">
        <f t="shared" ref="DM101" si="2282">+DN101+DO101</f>
        <v>0</v>
      </c>
      <c r="DN101" s="116">
        <f t="shared" si="742"/>
        <v>0</v>
      </c>
      <c r="DO101" s="177">
        <f t="shared" si="743"/>
        <v>0</v>
      </c>
      <c r="DP101" s="194">
        <f t="shared" si="744"/>
        <v>0</v>
      </c>
      <c r="DQ101" s="177">
        <f t="shared" si="745"/>
        <v>0</v>
      </c>
      <c r="DR101" s="116">
        <f t="shared" si="1805"/>
        <v>0</v>
      </c>
      <c r="DS101" s="116">
        <f t="shared" ref="DS101" si="2283">+DT101+DU101</f>
        <v>0</v>
      </c>
      <c r="DT101" s="113">
        <f t="shared" si="746"/>
        <v>0</v>
      </c>
      <c r="DU101" s="189">
        <f t="shared" si="747"/>
        <v>0</v>
      </c>
      <c r="DV101" s="102">
        <f t="shared" si="748"/>
        <v>0</v>
      </c>
      <c r="DW101" s="116">
        <f t="shared" si="1765"/>
        <v>0</v>
      </c>
      <c r="DX101" s="116">
        <f t="shared" si="1766"/>
        <v>0</v>
      </c>
      <c r="DY101" s="116">
        <f t="shared" ref="DY101" si="2284">ROUND(DV101*DX101,0)</f>
        <v>0</v>
      </c>
      <c r="DZ101" s="116">
        <f t="shared" ref="DZ101" si="2285">+EA101+EB101</f>
        <v>0</v>
      </c>
      <c r="EA101" s="116">
        <f t="shared" si="1767"/>
        <v>0</v>
      </c>
      <c r="EB101" s="174">
        <f t="shared" si="1768"/>
        <v>0</v>
      </c>
      <c r="EC101" s="194">
        <f t="shared" ref="EC101" si="2286">SUM(DR101,DY101)</f>
        <v>0</v>
      </c>
      <c r="ED101" s="116">
        <f t="shared" ref="ED101" si="2287">+EE101+EF101</f>
        <v>0</v>
      </c>
      <c r="EE101" s="116">
        <f t="shared" ref="EE101" si="2288">SUM(DT101,EA101)</f>
        <v>0</v>
      </c>
      <c r="EF101" s="189">
        <f t="shared" ref="EF101" si="2289">SUM(DU101,EB101)</f>
        <v>0</v>
      </c>
      <c r="EG101" s="129">
        <f t="shared" si="749"/>
        <v>0</v>
      </c>
      <c r="EH101" s="133">
        <f t="shared" si="750"/>
        <v>0</v>
      </c>
      <c r="EI101" s="148">
        <f t="shared" si="751"/>
        <v>0</v>
      </c>
      <c r="EJ101" s="153">
        <f t="shared" ref="EJ101" si="2290">INT(EI101/2)</f>
        <v>0</v>
      </c>
      <c r="EK101" s="167">
        <f t="shared" si="752"/>
        <v>0</v>
      </c>
      <c r="EL101" s="171">
        <f t="shared" si="753"/>
        <v>0</v>
      </c>
      <c r="EM101" s="167">
        <f t="shared" si="754"/>
        <v>0</v>
      </c>
      <c r="EN101" s="171">
        <f t="shared" ref="EN101" si="2291">INT(EM101/2)</f>
        <v>0</v>
      </c>
      <c r="EO101" s="148">
        <f t="shared" si="1769"/>
        <v>0</v>
      </c>
      <c r="EP101" s="153">
        <f t="shared" ref="EP101" si="2292">INT(EO101/2)</f>
        <v>0</v>
      </c>
      <c r="EQ101" s="167">
        <f t="shared" si="1770"/>
        <v>0</v>
      </c>
      <c r="ER101" s="171">
        <f t="shared" ref="ER101" si="2293">INT(EQ101/2)</f>
        <v>0</v>
      </c>
      <c r="ES101" s="148">
        <f t="shared" si="1771"/>
        <v>0</v>
      </c>
      <c r="ET101" s="153">
        <f t="shared" ref="ET101" si="2294">INT(ES101/2)</f>
        <v>0</v>
      </c>
      <c r="EU101" s="167">
        <f t="shared" si="755"/>
        <v>0</v>
      </c>
      <c r="EV101" s="171">
        <f t="shared" si="756"/>
        <v>0</v>
      </c>
      <c r="EW101" s="148">
        <f t="shared" si="1772"/>
        <v>0</v>
      </c>
      <c r="EX101" s="153">
        <f t="shared" ref="EX101" si="2295">INT(EW101/2)</f>
        <v>0</v>
      </c>
      <c r="EY101" s="167">
        <f t="shared" si="1773"/>
        <v>0</v>
      </c>
      <c r="EZ101" s="171">
        <f t="shared" ref="EZ101" si="2296">INT(EY101/2)</f>
        <v>0</v>
      </c>
      <c r="FA101" s="148">
        <f t="shared" si="1774"/>
        <v>0</v>
      </c>
      <c r="FB101" s="171">
        <f t="shared" ref="FB101" si="2297">INT(FA101/2)</f>
        <v>0</v>
      </c>
      <c r="FC101" s="148">
        <f t="shared" si="1775"/>
        <v>0</v>
      </c>
      <c r="FD101" s="171">
        <f t="shared" ref="FD101" si="2298">INT(FC101/2)</f>
        <v>0</v>
      </c>
      <c r="FE101" s="167">
        <f t="shared" ref="FE101" si="2299">SUM(EG101,EI101,EK101,EM101,EO101,EQ101,ES101,EU101,EW101,EY101,FA101,FC101)</f>
        <v>0</v>
      </c>
      <c r="FF101" s="171">
        <f t="shared" ref="FF101" si="2300">SUM(EH101,EJ101,EL101,EN101,EP101,ER101,ET101,EV101,EX101,EZ101,FB101,FD101)</f>
        <v>0</v>
      </c>
      <c r="FG101" s="148">
        <f t="shared" si="1776"/>
        <v>0</v>
      </c>
      <c r="FH101" s="199">
        <f t="shared" ref="FH101" si="2301">+FG101</f>
        <v>0</v>
      </c>
      <c r="FI101" s="95"/>
      <c r="FJ101" s="708">
        <f>+FJ100</f>
        <v>0</v>
      </c>
      <c r="FK101" s="38"/>
      <c r="FL101" s="692">
        <f t="shared" si="1266"/>
        <v>0</v>
      </c>
      <c r="FM101" s="693">
        <f t="shared" si="1267"/>
        <v>0</v>
      </c>
      <c r="FN101" s="694" t="str">
        <f t="shared" si="1268"/>
        <v>OK</v>
      </c>
      <c r="FP101" s="692">
        <f t="shared" si="1825"/>
        <v>0</v>
      </c>
      <c r="FQ101" s="693">
        <f t="shared" si="1826"/>
        <v>0</v>
      </c>
      <c r="FR101" s="694" t="str">
        <f t="shared" si="1827"/>
        <v>OK</v>
      </c>
    </row>
    <row r="102" spans="1:174" ht="18" customHeight="1" x14ac:dyDescent="0.2">
      <c r="A102" s="74">
        <f t="shared" si="1828"/>
        <v>0</v>
      </c>
      <c r="B102" s="75">
        <f t="shared" si="1829"/>
        <v>0</v>
      </c>
      <c r="C102" s="235" t="str">
        <f t="shared" si="1830"/>
        <v>福島県</v>
      </c>
      <c r="D102" s="58">
        <f t="shared" si="1831"/>
        <v>44</v>
      </c>
      <c r="E102" s="49" t="s">
        <v>244</v>
      </c>
      <c r="F102" s="486">
        <f>IF(F103=" "," ",+F103)</f>
        <v>0</v>
      </c>
      <c r="G102" s="554"/>
      <c r="H102" s="537"/>
      <c r="I102" s="544"/>
      <c r="J102" s="545"/>
      <c r="K102" s="544"/>
      <c r="L102" s="229"/>
      <c r="M102" s="532"/>
      <c r="N102" s="66"/>
      <c r="O102" s="70" t="str">
        <f>IF(L102="","",VLOOKUP(L102,リスト!$Q$3:$R$25,2,0))</f>
        <v/>
      </c>
      <c r="P102" s="202"/>
      <c r="Q102" s="230"/>
      <c r="R102" s="154" t="str">
        <f>IF(L102="","",VLOOKUP(L102,リスト!$X$3:$Y$25,2,0))</f>
        <v/>
      </c>
      <c r="S102" s="162">
        <f>IF(T102&gt;0,1,0)</f>
        <v>0</v>
      </c>
      <c r="T102" s="143"/>
      <c r="U102" s="112">
        <f t="shared" si="1739"/>
        <v>0</v>
      </c>
      <c r="V102" s="108"/>
      <c r="W102" s="115">
        <f>+U102+V102</f>
        <v>0</v>
      </c>
      <c r="X102" s="115">
        <f>+Y102+Z102</f>
        <v>0</v>
      </c>
      <c r="Y102" s="137">
        <f t="shared" si="1740"/>
        <v>0</v>
      </c>
      <c r="Z102" s="139">
        <f t="shared" si="1741"/>
        <v>0</v>
      </c>
      <c r="AA102" s="180" t="s">
        <v>216</v>
      </c>
      <c r="AB102" s="162">
        <f>IF(AC102&gt;0,1,0)</f>
        <v>0</v>
      </c>
      <c r="AC102" s="143"/>
      <c r="AD102" s="120"/>
      <c r="AE102" s="137">
        <f>+AF102+AG102</f>
        <v>0</v>
      </c>
      <c r="AF102" s="137">
        <f t="shared" si="1742"/>
        <v>0</v>
      </c>
      <c r="AG102" s="139">
        <f t="shared" si="1743"/>
        <v>0</v>
      </c>
      <c r="AH102" s="101" t="str">
        <f>IF(AJ102="","",VLOOKUP(L102,リスト!$AA$3:$AB$25,2,0))</f>
        <v/>
      </c>
      <c r="AI102" s="162">
        <f>IF(AJ102&gt;0,1,0)</f>
        <v>0</v>
      </c>
      <c r="AJ102" s="143"/>
      <c r="AK102" s="156">
        <f t="shared" si="732"/>
        <v>0</v>
      </c>
      <c r="AL102" s="120"/>
      <c r="AM102" s="162">
        <f>+AK102+AL102</f>
        <v>0</v>
      </c>
      <c r="AN102" s="112">
        <f>+AO102+AP102</f>
        <v>0</v>
      </c>
      <c r="AO102" s="115">
        <f t="shared" si="1744"/>
        <v>0</v>
      </c>
      <c r="AP102" s="173">
        <f t="shared" si="1745"/>
        <v>0</v>
      </c>
      <c r="AQ102" s="183" t="s">
        <v>216</v>
      </c>
      <c r="AR102" s="162">
        <f>IF(AS102&gt;0,1,0)</f>
        <v>0</v>
      </c>
      <c r="AS102" s="143"/>
      <c r="AT102" s="120"/>
      <c r="AU102" s="112">
        <f>+AV102+AW102</f>
        <v>0</v>
      </c>
      <c r="AV102" s="115">
        <f t="shared" si="1746"/>
        <v>0</v>
      </c>
      <c r="AW102" s="176">
        <f t="shared" si="1747"/>
        <v>0</v>
      </c>
      <c r="AX102" s="180" t="s">
        <v>216</v>
      </c>
      <c r="AY102" s="162">
        <f>IF(AZ102&gt;0,1,0)</f>
        <v>0</v>
      </c>
      <c r="AZ102" s="143"/>
      <c r="BA102" s="120"/>
      <c r="BB102" s="112">
        <f>+BC102+BD102</f>
        <v>0</v>
      </c>
      <c r="BC102" s="115">
        <f t="shared" si="1748"/>
        <v>0</v>
      </c>
      <c r="BD102" s="173">
        <f t="shared" si="1749"/>
        <v>0</v>
      </c>
      <c r="BE102" s="180" t="s">
        <v>216</v>
      </c>
      <c r="BF102" s="162">
        <f>IF(BG102&gt;0,1,0)</f>
        <v>0</v>
      </c>
      <c r="BG102" s="143"/>
      <c r="BH102" s="120"/>
      <c r="BI102" s="112">
        <f>+BJ102+BK102</f>
        <v>0</v>
      </c>
      <c r="BJ102" s="115">
        <f t="shared" si="1750"/>
        <v>0</v>
      </c>
      <c r="BK102" s="176">
        <f t="shared" si="1751"/>
        <v>0</v>
      </c>
      <c r="BL102" s="180" t="s">
        <v>216</v>
      </c>
      <c r="BM102" s="162">
        <f>IF(BN102&gt;0,1,0)</f>
        <v>0</v>
      </c>
      <c r="BN102" s="143"/>
      <c r="BO102" s="120"/>
      <c r="BP102" s="112">
        <f>+BQ102+BR102</f>
        <v>0</v>
      </c>
      <c r="BQ102" s="115">
        <f t="shared" si="1752"/>
        <v>0</v>
      </c>
      <c r="BR102" s="176">
        <f t="shared" si="1753"/>
        <v>0</v>
      </c>
      <c r="BS102" s="101">
        <f t="shared" si="733"/>
        <v>0</v>
      </c>
      <c r="BT102" s="112">
        <f t="shared" si="734"/>
        <v>0</v>
      </c>
      <c r="BU102" s="112">
        <f t="shared" si="735"/>
        <v>0</v>
      </c>
      <c r="BV102" s="115">
        <f t="shared" si="736"/>
        <v>0</v>
      </c>
      <c r="BW102" s="112">
        <f t="shared" si="737"/>
        <v>0</v>
      </c>
      <c r="BX102" s="188">
        <f t="shared" si="738"/>
        <v>0</v>
      </c>
      <c r="BY102" s="101" t="str">
        <f>IF(CA102="","",VLOOKUP(L102,リスト!$AD$3:$AE$25,2,0))</f>
        <v/>
      </c>
      <c r="BZ102" s="192">
        <f>IF(CA102&gt;0,1,0)</f>
        <v>0</v>
      </c>
      <c r="CA102" s="143"/>
      <c r="CB102" s="112">
        <f t="shared" si="1754"/>
        <v>0</v>
      </c>
      <c r="CC102" s="120"/>
      <c r="CD102" s="162">
        <f>+CB102+CC102</f>
        <v>0</v>
      </c>
      <c r="CE102" s="112">
        <f>+CF102+CG102</f>
        <v>0</v>
      </c>
      <c r="CF102" s="115">
        <f t="shared" si="1755"/>
        <v>0</v>
      </c>
      <c r="CG102" s="173">
        <f t="shared" si="1756"/>
        <v>0</v>
      </c>
      <c r="CH102" s="180" t="s">
        <v>216</v>
      </c>
      <c r="CI102" s="192">
        <f>IF(CJ102&gt;0,1,0)</f>
        <v>0</v>
      </c>
      <c r="CJ102" s="143"/>
      <c r="CK102" s="120"/>
      <c r="CL102" s="112">
        <f>+CM102+CN102</f>
        <v>0</v>
      </c>
      <c r="CM102" s="115">
        <f t="shared" si="1757"/>
        <v>0</v>
      </c>
      <c r="CN102" s="173">
        <f t="shared" si="1758"/>
        <v>0</v>
      </c>
      <c r="CO102" s="180" t="s">
        <v>216</v>
      </c>
      <c r="CP102" s="192">
        <f>IF(CQ102&gt;0,1,0)</f>
        <v>0</v>
      </c>
      <c r="CQ102" s="143"/>
      <c r="CR102" s="120"/>
      <c r="CS102" s="112">
        <f>+CT102+CU102</f>
        <v>0</v>
      </c>
      <c r="CT102" s="115">
        <f t="shared" si="1759"/>
        <v>0</v>
      </c>
      <c r="CU102" s="173">
        <f t="shared" si="1760"/>
        <v>0</v>
      </c>
      <c r="CV102" s="180" t="s">
        <v>216</v>
      </c>
      <c r="CW102" s="192">
        <f>IF(CX102&gt;0,1,0)</f>
        <v>0</v>
      </c>
      <c r="CX102" s="143"/>
      <c r="CY102" s="120"/>
      <c r="CZ102" s="112">
        <f>+DA102+DB102</f>
        <v>0</v>
      </c>
      <c r="DA102" s="115">
        <f t="shared" si="1761"/>
        <v>0</v>
      </c>
      <c r="DB102" s="173">
        <f t="shared" si="1762"/>
        <v>0</v>
      </c>
      <c r="DC102" s="180" t="s">
        <v>216</v>
      </c>
      <c r="DD102" s="192">
        <f>IF(DE102&gt;0,1,0)</f>
        <v>0</v>
      </c>
      <c r="DE102" s="143"/>
      <c r="DF102" s="120"/>
      <c r="DG102" s="112">
        <f>+DH102+DI102</f>
        <v>0</v>
      </c>
      <c r="DH102" s="115">
        <f t="shared" si="1763"/>
        <v>0</v>
      </c>
      <c r="DI102" s="176">
        <f t="shared" si="1764"/>
        <v>0</v>
      </c>
      <c r="DJ102" s="101">
        <f t="shared" si="739"/>
        <v>0</v>
      </c>
      <c r="DK102" s="115">
        <f t="shared" si="740"/>
        <v>0</v>
      </c>
      <c r="DL102" s="115">
        <f t="shared" si="741"/>
        <v>0</v>
      </c>
      <c r="DM102" s="115">
        <f>+DN102+DO102</f>
        <v>0</v>
      </c>
      <c r="DN102" s="115">
        <f t="shared" si="742"/>
        <v>0</v>
      </c>
      <c r="DO102" s="176">
        <f t="shared" si="743"/>
        <v>0</v>
      </c>
      <c r="DP102" s="193">
        <f t="shared" si="744"/>
        <v>0</v>
      </c>
      <c r="DQ102" s="176">
        <f t="shared" si="745"/>
        <v>0</v>
      </c>
      <c r="DR102" s="115">
        <f t="shared" si="1805"/>
        <v>0</v>
      </c>
      <c r="DS102" s="115">
        <f>+DT102+DU102</f>
        <v>0</v>
      </c>
      <c r="DT102" s="112">
        <f t="shared" si="746"/>
        <v>0</v>
      </c>
      <c r="DU102" s="188">
        <f t="shared" si="747"/>
        <v>0</v>
      </c>
      <c r="DV102" s="101">
        <f t="shared" si="748"/>
        <v>0</v>
      </c>
      <c r="DW102" s="115">
        <f t="shared" si="1765"/>
        <v>0</v>
      </c>
      <c r="DX102" s="115">
        <f t="shared" si="1766"/>
        <v>0</v>
      </c>
      <c r="DY102" s="115">
        <f>ROUND(DV102*DX102,0)</f>
        <v>0</v>
      </c>
      <c r="DZ102" s="115">
        <f>+EA102+EB102</f>
        <v>0</v>
      </c>
      <c r="EA102" s="115">
        <f t="shared" si="1767"/>
        <v>0</v>
      </c>
      <c r="EB102" s="173">
        <f t="shared" si="1768"/>
        <v>0</v>
      </c>
      <c r="EC102" s="193">
        <f>SUM(DR102,DY102)</f>
        <v>0</v>
      </c>
      <c r="ED102" s="115">
        <f>+EE102+EF102</f>
        <v>0</v>
      </c>
      <c r="EE102" s="115">
        <f>SUM(DT102,EA102)</f>
        <v>0</v>
      </c>
      <c r="EF102" s="188">
        <f>SUM(DU102,EB102)</f>
        <v>0</v>
      </c>
      <c r="EG102" s="128">
        <f t="shared" si="749"/>
        <v>0</v>
      </c>
      <c r="EH102" s="132">
        <f t="shared" si="750"/>
        <v>0</v>
      </c>
      <c r="EI102" s="147">
        <f t="shared" si="751"/>
        <v>0</v>
      </c>
      <c r="EJ102" s="152">
        <f>INT(EI102/2)</f>
        <v>0</v>
      </c>
      <c r="EK102" s="166">
        <f t="shared" si="752"/>
        <v>0</v>
      </c>
      <c r="EL102" s="170">
        <f t="shared" si="753"/>
        <v>0</v>
      </c>
      <c r="EM102" s="166">
        <f t="shared" si="754"/>
        <v>0</v>
      </c>
      <c r="EN102" s="170">
        <f>INT(EM102/2)</f>
        <v>0</v>
      </c>
      <c r="EO102" s="147">
        <f t="shared" si="1769"/>
        <v>0</v>
      </c>
      <c r="EP102" s="170">
        <f>INT(EO102/2)</f>
        <v>0</v>
      </c>
      <c r="EQ102" s="166">
        <f t="shared" si="1770"/>
        <v>0</v>
      </c>
      <c r="ER102" s="170">
        <f>INT(EQ102/2)</f>
        <v>0</v>
      </c>
      <c r="ES102" s="147">
        <f t="shared" si="1771"/>
        <v>0</v>
      </c>
      <c r="ET102" s="152">
        <f>INT(ES102/2)</f>
        <v>0</v>
      </c>
      <c r="EU102" s="166">
        <f t="shared" si="755"/>
        <v>0</v>
      </c>
      <c r="EV102" s="170">
        <f t="shared" si="756"/>
        <v>0</v>
      </c>
      <c r="EW102" s="147">
        <f t="shared" si="1772"/>
        <v>0</v>
      </c>
      <c r="EX102" s="152">
        <f>INT(EW102/2)</f>
        <v>0</v>
      </c>
      <c r="EY102" s="166">
        <f t="shared" si="1773"/>
        <v>0</v>
      </c>
      <c r="EZ102" s="170">
        <f>INT(EY102/2)</f>
        <v>0</v>
      </c>
      <c r="FA102" s="147">
        <f t="shared" si="1774"/>
        <v>0</v>
      </c>
      <c r="FB102" s="170">
        <f>INT(FA102/2)</f>
        <v>0</v>
      </c>
      <c r="FC102" s="147">
        <f t="shared" si="1775"/>
        <v>0</v>
      </c>
      <c r="FD102" s="170">
        <f>INT(FC102/2)</f>
        <v>0</v>
      </c>
      <c r="FE102" s="166">
        <f>SUM(EG102,EI102,EK102,EM102,EO102,EQ102,ES102,EU102,EW102,EY102,FA102,FC102)</f>
        <v>0</v>
      </c>
      <c r="FF102" s="170">
        <f>SUM(EH102,EJ102,EL102,EN102,EP102,ER102,ET102,EV102,EX102,EZ102,FB102,FD102)</f>
        <v>0</v>
      </c>
      <c r="FG102" s="147">
        <f t="shared" si="1776"/>
        <v>0</v>
      </c>
      <c r="FH102" s="198">
        <f>+FG102</f>
        <v>0</v>
      </c>
      <c r="FI102" s="201"/>
      <c r="FJ102" s="708">
        <f>+FJ100</f>
        <v>0</v>
      </c>
      <c r="FK102" s="38"/>
      <c r="FL102" s="698">
        <f t="shared" si="1266"/>
        <v>0</v>
      </c>
      <c r="FM102" s="699">
        <f t="shared" si="1267"/>
        <v>0</v>
      </c>
      <c r="FN102" s="700" t="str">
        <f t="shared" si="1268"/>
        <v>OK</v>
      </c>
      <c r="FP102" s="698">
        <f t="shared" si="1825"/>
        <v>0</v>
      </c>
      <c r="FQ102" s="699">
        <f t="shared" si="1826"/>
        <v>0</v>
      </c>
      <c r="FR102" s="700" t="str">
        <f t="shared" si="1827"/>
        <v>OK</v>
      </c>
    </row>
    <row r="103" spans="1:174" ht="18" customHeight="1" x14ac:dyDescent="0.2">
      <c r="A103" s="76">
        <f t="shared" si="1828"/>
        <v>0</v>
      </c>
      <c r="B103" s="77">
        <f t="shared" si="1829"/>
        <v>0</v>
      </c>
      <c r="C103" s="236" t="str">
        <f t="shared" si="1830"/>
        <v>福島県</v>
      </c>
      <c r="D103" s="47">
        <f t="shared" si="1831"/>
        <v>44</v>
      </c>
      <c r="E103" s="56" t="s">
        <v>245</v>
      </c>
      <c r="F103" s="487"/>
      <c r="G103" s="555">
        <f>+G102</f>
        <v>0</v>
      </c>
      <c r="H103" s="536"/>
      <c r="I103" s="542"/>
      <c r="J103" s="543"/>
      <c r="K103" s="542"/>
      <c r="L103" s="64"/>
      <c r="M103" s="531"/>
      <c r="N103" s="67"/>
      <c r="O103" s="71" t="str">
        <f>IF(L103="","",VLOOKUP(L103,リスト!$Q$3:$R$25,2,0))</f>
        <v/>
      </c>
      <c r="P103" s="95"/>
      <c r="Q103" s="124"/>
      <c r="R103" s="102" t="str">
        <f>IF(L103="","",VLOOKUP(L103,リスト!$X$3:$Y$25,2,0))</f>
        <v/>
      </c>
      <c r="S103" s="163">
        <f t="shared" ref="S103" si="2302">IF(T103&gt;0,1,0)</f>
        <v>0</v>
      </c>
      <c r="T103" s="144"/>
      <c r="U103" s="113">
        <f t="shared" si="1739"/>
        <v>0</v>
      </c>
      <c r="V103" s="109"/>
      <c r="W103" s="116">
        <f t="shared" ref="W103" si="2303">+U103+V103</f>
        <v>0</v>
      </c>
      <c r="X103" s="116">
        <f t="shared" ref="X103" si="2304">+Y103+Z103</f>
        <v>0</v>
      </c>
      <c r="Y103" s="138">
        <f t="shared" si="1740"/>
        <v>0</v>
      </c>
      <c r="Z103" s="140">
        <f t="shared" si="1741"/>
        <v>0</v>
      </c>
      <c r="AA103" s="181" t="s">
        <v>216</v>
      </c>
      <c r="AB103" s="163">
        <f t="shared" ref="AB103" si="2305">IF(AC103&gt;0,1,0)</f>
        <v>0</v>
      </c>
      <c r="AC103" s="144"/>
      <c r="AD103" s="121"/>
      <c r="AE103" s="138">
        <f t="shared" ref="AE103" si="2306">+AF103+AG103</f>
        <v>0</v>
      </c>
      <c r="AF103" s="138">
        <f t="shared" si="1742"/>
        <v>0</v>
      </c>
      <c r="AG103" s="140">
        <f t="shared" si="1743"/>
        <v>0</v>
      </c>
      <c r="AH103" s="102" t="str">
        <f>IF(AJ103="","",VLOOKUP(L103,リスト!$AA$3:$AB$25,2,0))</f>
        <v/>
      </c>
      <c r="AI103" s="163">
        <f t="shared" ref="AI103" si="2307">IF(AJ103&gt;0,1,0)</f>
        <v>0</v>
      </c>
      <c r="AJ103" s="144"/>
      <c r="AK103" s="157">
        <f t="shared" si="732"/>
        <v>0</v>
      </c>
      <c r="AL103" s="121"/>
      <c r="AM103" s="163">
        <f t="shared" ref="AM103" si="2308">+AK103+AL103</f>
        <v>0</v>
      </c>
      <c r="AN103" s="113">
        <f t="shared" ref="AN103" si="2309">+AO103+AP103</f>
        <v>0</v>
      </c>
      <c r="AO103" s="116">
        <f t="shared" si="1744"/>
        <v>0</v>
      </c>
      <c r="AP103" s="174">
        <f t="shared" si="1745"/>
        <v>0</v>
      </c>
      <c r="AQ103" s="184" t="s">
        <v>216</v>
      </c>
      <c r="AR103" s="163">
        <f t="shared" ref="AR103" si="2310">IF(AS103&gt;0,1,0)</f>
        <v>0</v>
      </c>
      <c r="AS103" s="144"/>
      <c r="AT103" s="121"/>
      <c r="AU103" s="113">
        <f t="shared" ref="AU103" si="2311">+AV103+AW103</f>
        <v>0</v>
      </c>
      <c r="AV103" s="116">
        <f t="shared" si="1746"/>
        <v>0</v>
      </c>
      <c r="AW103" s="177">
        <f t="shared" si="1747"/>
        <v>0</v>
      </c>
      <c r="AX103" s="181" t="s">
        <v>216</v>
      </c>
      <c r="AY103" s="163">
        <f t="shared" ref="AY103" si="2312">IF(AZ103&gt;0,1,0)</f>
        <v>0</v>
      </c>
      <c r="AZ103" s="144"/>
      <c r="BA103" s="121"/>
      <c r="BB103" s="113">
        <f t="shared" ref="BB103" si="2313">+BC103+BD103</f>
        <v>0</v>
      </c>
      <c r="BC103" s="116">
        <f t="shared" si="1748"/>
        <v>0</v>
      </c>
      <c r="BD103" s="174">
        <f t="shared" si="1749"/>
        <v>0</v>
      </c>
      <c r="BE103" s="181" t="s">
        <v>216</v>
      </c>
      <c r="BF103" s="163">
        <f t="shared" ref="BF103" si="2314">IF(BG103&gt;0,1,0)</f>
        <v>0</v>
      </c>
      <c r="BG103" s="144"/>
      <c r="BH103" s="121"/>
      <c r="BI103" s="113">
        <f t="shared" ref="BI103" si="2315">+BJ103+BK103</f>
        <v>0</v>
      </c>
      <c r="BJ103" s="116">
        <f t="shared" si="1750"/>
        <v>0</v>
      </c>
      <c r="BK103" s="177">
        <f t="shared" si="1751"/>
        <v>0</v>
      </c>
      <c r="BL103" s="181" t="s">
        <v>216</v>
      </c>
      <c r="BM103" s="163">
        <f t="shared" ref="BM103" si="2316">IF(BN103&gt;0,1,0)</f>
        <v>0</v>
      </c>
      <c r="BN103" s="144"/>
      <c r="BO103" s="121"/>
      <c r="BP103" s="113">
        <f t="shared" ref="BP103" si="2317">+BQ103+BR103</f>
        <v>0</v>
      </c>
      <c r="BQ103" s="116">
        <f t="shared" si="1752"/>
        <v>0</v>
      </c>
      <c r="BR103" s="177">
        <f t="shared" si="1753"/>
        <v>0</v>
      </c>
      <c r="BS103" s="102">
        <f t="shared" si="733"/>
        <v>0</v>
      </c>
      <c r="BT103" s="113">
        <f t="shared" si="734"/>
        <v>0</v>
      </c>
      <c r="BU103" s="113">
        <f t="shared" si="735"/>
        <v>0</v>
      </c>
      <c r="BV103" s="116">
        <f t="shared" si="736"/>
        <v>0</v>
      </c>
      <c r="BW103" s="113">
        <f t="shared" si="737"/>
        <v>0</v>
      </c>
      <c r="BX103" s="189">
        <f t="shared" si="738"/>
        <v>0</v>
      </c>
      <c r="BY103" s="102" t="str">
        <f>IF(CA103="","",VLOOKUP(L103,リスト!$AD$3:$AE$25,2,0))</f>
        <v/>
      </c>
      <c r="BZ103" s="105">
        <f t="shared" ref="BZ103" si="2318">IF(CA103&gt;0,1,0)</f>
        <v>0</v>
      </c>
      <c r="CA103" s="144"/>
      <c r="CB103" s="113">
        <f t="shared" si="1754"/>
        <v>0</v>
      </c>
      <c r="CC103" s="121"/>
      <c r="CD103" s="163">
        <f t="shared" ref="CD103" si="2319">+CB103+CC103</f>
        <v>0</v>
      </c>
      <c r="CE103" s="113">
        <f t="shared" ref="CE103" si="2320">+CF103+CG103</f>
        <v>0</v>
      </c>
      <c r="CF103" s="116">
        <f t="shared" si="1755"/>
        <v>0</v>
      </c>
      <c r="CG103" s="177">
        <f t="shared" si="1756"/>
        <v>0</v>
      </c>
      <c r="CH103" s="181" t="s">
        <v>216</v>
      </c>
      <c r="CI103" s="105">
        <f t="shared" ref="CI103" si="2321">IF(CJ103&gt;0,1,0)</f>
        <v>0</v>
      </c>
      <c r="CJ103" s="144"/>
      <c r="CK103" s="121"/>
      <c r="CL103" s="113">
        <f t="shared" ref="CL103" si="2322">+CM103+CN103</f>
        <v>0</v>
      </c>
      <c r="CM103" s="116">
        <f t="shared" si="1757"/>
        <v>0</v>
      </c>
      <c r="CN103" s="174">
        <f t="shared" si="1758"/>
        <v>0</v>
      </c>
      <c r="CO103" s="181" t="s">
        <v>216</v>
      </c>
      <c r="CP103" s="105">
        <f t="shared" ref="CP103" si="2323">IF(CQ103&gt;0,1,0)</f>
        <v>0</v>
      </c>
      <c r="CQ103" s="144"/>
      <c r="CR103" s="121"/>
      <c r="CS103" s="113">
        <f t="shared" ref="CS103" si="2324">+CT103+CU103</f>
        <v>0</v>
      </c>
      <c r="CT103" s="116">
        <f t="shared" si="1759"/>
        <v>0</v>
      </c>
      <c r="CU103" s="174">
        <f t="shared" si="1760"/>
        <v>0</v>
      </c>
      <c r="CV103" s="181" t="s">
        <v>216</v>
      </c>
      <c r="CW103" s="105">
        <f t="shared" ref="CW103" si="2325">IF(CX103&gt;0,1,0)</f>
        <v>0</v>
      </c>
      <c r="CX103" s="144"/>
      <c r="CY103" s="121"/>
      <c r="CZ103" s="113">
        <f t="shared" ref="CZ103" si="2326">+DA103+DB103</f>
        <v>0</v>
      </c>
      <c r="DA103" s="116">
        <f t="shared" si="1761"/>
        <v>0</v>
      </c>
      <c r="DB103" s="174">
        <f t="shared" si="1762"/>
        <v>0</v>
      </c>
      <c r="DC103" s="181" t="s">
        <v>216</v>
      </c>
      <c r="DD103" s="105">
        <f t="shared" ref="DD103" si="2327">IF(DE103&gt;0,1,0)</f>
        <v>0</v>
      </c>
      <c r="DE103" s="144"/>
      <c r="DF103" s="121"/>
      <c r="DG103" s="113">
        <f t="shared" ref="DG103" si="2328">+DH103+DI103</f>
        <v>0</v>
      </c>
      <c r="DH103" s="116">
        <f t="shared" si="1763"/>
        <v>0</v>
      </c>
      <c r="DI103" s="177">
        <f t="shared" si="1764"/>
        <v>0</v>
      </c>
      <c r="DJ103" s="102">
        <f t="shared" si="739"/>
        <v>0</v>
      </c>
      <c r="DK103" s="116">
        <f t="shared" si="740"/>
        <v>0</v>
      </c>
      <c r="DL103" s="116">
        <f t="shared" si="741"/>
        <v>0</v>
      </c>
      <c r="DM103" s="116">
        <f t="shared" ref="DM103" si="2329">+DN103+DO103</f>
        <v>0</v>
      </c>
      <c r="DN103" s="116">
        <f t="shared" si="742"/>
        <v>0</v>
      </c>
      <c r="DO103" s="177">
        <f t="shared" si="743"/>
        <v>0</v>
      </c>
      <c r="DP103" s="194">
        <f t="shared" si="744"/>
        <v>0</v>
      </c>
      <c r="DQ103" s="177">
        <f t="shared" si="745"/>
        <v>0</v>
      </c>
      <c r="DR103" s="116">
        <f t="shared" si="1805"/>
        <v>0</v>
      </c>
      <c r="DS103" s="116">
        <f t="shared" ref="DS103" si="2330">+DT103+DU103</f>
        <v>0</v>
      </c>
      <c r="DT103" s="113">
        <f t="shared" si="746"/>
        <v>0</v>
      </c>
      <c r="DU103" s="189">
        <f t="shared" si="747"/>
        <v>0</v>
      </c>
      <c r="DV103" s="102">
        <f t="shared" si="748"/>
        <v>0</v>
      </c>
      <c r="DW103" s="116">
        <f t="shared" si="1765"/>
        <v>0</v>
      </c>
      <c r="DX103" s="116">
        <f t="shared" si="1766"/>
        <v>0</v>
      </c>
      <c r="DY103" s="116">
        <f t="shared" ref="DY103" si="2331">ROUND(DV103*DX103,0)</f>
        <v>0</v>
      </c>
      <c r="DZ103" s="116">
        <f t="shared" ref="DZ103" si="2332">+EA103+EB103</f>
        <v>0</v>
      </c>
      <c r="EA103" s="116">
        <f t="shared" si="1767"/>
        <v>0</v>
      </c>
      <c r="EB103" s="174">
        <f t="shared" si="1768"/>
        <v>0</v>
      </c>
      <c r="EC103" s="194">
        <f t="shared" ref="EC103" si="2333">SUM(DR103,DY103)</f>
        <v>0</v>
      </c>
      <c r="ED103" s="116">
        <f t="shared" ref="ED103" si="2334">+EE103+EF103</f>
        <v>0</v>
      </c>
      <c r="EE103" s="116">
        <f t="shared" ref="EE103" si="2335">SUM(DT103,EA103)</f>
        <v>0</v>
      </c>
      <c r="EF103" s="189">
        <f t="shared" ref="EF103" si="2336">SUM(DU103,EB103)</f>
        <v>0</v>
      </c>
      <c r="EG103" s="129">
        <f t="shared" si="749"/>
        <v>0</v>
      </c>
      <c r="EH103" s="133">
        <f t="shared" si="750"/>
        <v>0</v>
      </c>
      <c r="EI103" s="148">
        <f t="shared" si="751"/>
        <v>0</v>
      </c>
      <c r="EJ103" s="153">
        <f t="shared" ref="EJ103" si="2337">INT(EI103/2)</f>
        <v>0</v>
      </c>
      <c r="EK103" s="167">
        <f t="shared" si="752"/>
        <v>0</v>
      </c>
      <c r="EL103" s="171">
        <f t="shared" si="753"/>
        <v>0</v>
      </c>
      <c r="EM103" s="167">
        <f t="shared" si="754"/>
        <v>0</v>
      </c>
      <c r="EN103" s="171">
        <f t="shared" ref="EN103" si="2338">INT(EM103/2)</f>
        <v>0</v>
      </c>
      <c r="EO103" s="148">
        <f t="shared" si="1769"/>
        <v>0</v>
      </c>
      <c r="EP103" s="153">
        <f t="shared" ref="EP103" si="2339">INT(EO103/2)</f>
        <v>0</v>
      </c>
      <c r="EQ103" s="167">
        <f t="shared" si="1770"/>
        <v>0</v>
      </c>
      <c r="ER103" s="171">
        <f t="shared" ref="ER103" si="2340">INT(EQ103/2)</f>
        <v>0</v>
      </c>
      <c r="ES103" s="148">
        <f t="shared" si="1771"/>
        <v>0</v>
      </c>
      <c r="ET103" s="153">
        <f t="shared" ref="ET103" si="2341">INT(ES103/2)</f>
        <v>0</v>
      </c>
      <c r="EU103" s="167">
        <f t="shared" si="755"/>
        <v>0</v>
      </c>
      <c r="EV103" s="171">
        <f t="shared" si="756"/>
        <v>0</v>
      </c>
      <c r="EW103" s="148">
        <f t="shared" si="1772"/>
        <v>0</v>
      </c>
      <c r="EX103" s="153">
        <f t="shared" ref="EX103" si="2342">INT(EW103/2)</f>
        <v>0</v>
      </c>
      <c r="EY103" s="167">
        <f t="shared" si="1773"/>
        <v>0</v>
      </c>
      <c r="EZ103" s="171">
        <f t="shared" ref="EZ103" si="2343">INT(EY103/2)</f>
        <v>0</v>
      </c>
      <c r="FA103" s="148">
        <f t="shared" si="1774"/>
        <v>0</v>
      </c>
      <c r="FB103" s="171">
        <f t="shared" ref="FB103" si="2344">INT(FA103/2)</f>
        <v>0</v>
      </c>
      <c r="FC103" s="148">
        <f t="shared" si="1775"/>
        <v>0</v>
      </c>
      <c r="FD103" s="171">
        <f t="shared" ref="FD103" si="2345">INT(FC103/2)</f>
        <v>0</v>
      </c>
      <c r="FE103" s="167">
        <f t="shared" ref="FE103" si="2346">SUM(EG103,EI103,EK103,EM103,EO103,EQ103,ES103,EU103,EW103,EY103,FA103,FC103)</f>
        <v>0</v>
      </c>
      <c r="FF103" s="171">
        <f t="shared" ref="FF103" si="2347">SUM(EH103,EJ103,EL103,EN103,EP103,ER103,ET103,EV103,EX103,EZ103,FB103,FD103)</f>
        <v>0</v>
      </c>
      <c r="FG103" s="148">
        <f t="shared" si="1776"/>
        <v>0</v>
      </c>
      <c r="FH103" s="199">
        <f t="shared" ref="FH103" si="2348">+FG103</f>
        <v>0</v>
      </c>
      <c r="FI103" s="95"/>
      <c r="FJ103" s="708">
        <f>+FJ102</f>
        <v>0</v>
      </c>
      <c r="FK103" s="38"/>
      <c r="FL103" s="692">
        <f t="shared" si="1266"/>
        <v>0</v>
      </c>
      <c r="FM103" s="693">
        <f t="shared" si="1267"/>
        <v>0</v>
      </c>
      <c r="FN103" s="694" t="str">
        <f t="shared" si="1268"/>
        <v>OK</v>
      </c>
      <c r="FP103" s="692">
        <f t="shared" si="1825"/>
        <v>0</v>
      </c>
      <c r="FQ103" s="693">
        <f t="shared" si="1826"/>
        <v>0</v>
      </c>
      <c r="FR103" s="694" t="str">
        <f t="shared" si="1827"/>
        <v>OK</v>
      </c>
    </row>
    <row r="104" spans="1:174" ht="18" customHeight="1" x14ac:dyDescent="0.2">
      <c r="A104" s="74">
        <f t="shared" si="1828"/>
        <v>0</v>
      </c>
      <c r="B104" s="75">
        <f t="shared" si="1829"/>
        <v>0</v>
      </c>
      <c r="C104" s="235" t="str">
        <f t="shared" si="1830"/>
        <v>福島県</v>
      </c>
      <c r="D104" s="58">
        <f t="shared" si="1831"/>
        <v>45</v>
      </c>
      <c r="E104" s="49" t="s">
        <v>244</v>
      </c>
      <c r="F104" s="486">
        <f>IF(F105=" "," ",+F105)</f>
        <v>0</v>
      </c>
      <c r="G104" s="554"/>
      <c r="H104" s="537"/>
      <c r="I104" s="544"/>
      <c r="J104" s="545"/>
      <c r="K104" s="544"/>
      <c r="L104" s="229"/>
      <c r="M104" s="532"/>
      <c r="N104" s="66"/>
      <c r="O104" s="70" t="str">
        <f>IF(L104="","",VLOOKUP(L104,リスト!$Q$3:$R$25,2,0))</f>
        <v/>
      </c>
      <c r="P104" s="202"/>
      <c r="Q104" s="125"/>
      <c r="R104" s="154" t="str">
        <f>IF(L104="","",VLOOKUP(L104,リスト!$X$3:$Y$25,2,0))</f>
        <v/>
      </c>
      <c r="S104" s="162">
        <f>IF(T104&gt;0,1,0)</f>
        <v>0</v>
      </c>
      <c r="T104" s="143"/>
      <c r="U104" s="112">
        <f t="shared" si="1739"/>
        <v>0</v>
      </c>
      <c r="V104" s="108"/>
      <c r="W104" s="115">
        <f>+U104+V104</f>
        <v>0</v>
      </c>
      <c r="X104" s="115">
        <f>+Y104+Z104</f>
        <v>0</v>
      </c>
      <c r="Y104" s="137">
        <f t="shared" si="1740"/>
        <v>0</v>
      </c>
      <c r="Z104" s="139">
        <f t="shared" si="1741"/>
        <v>0</v>
      </c>
      <c r="AA104" s="180" t="s">
        <v>216</v>
      </c>
      <c r="AB104" s="162">
        <f>IF(AC104&gt;0,1,0)</f>
        <v>0</v>
      </c>
      <c r="AC104" s="143"/>
      <c r="AD104" s="120"/>
      <c r="AE104" s="137">
        <f>+AF104+AG104</f>
        <v>0</v>
      </c>
      <c r="AF104" s="137">
        <f t="shared" si="1742"/>
        <v>0</v>
      </c>
      <c r="AG104" s="139">
        <f t="shared" si="1743"/>
        <v>0</v>
      </c>
      <c r="AH104" s="101" t="str">
        <f>IF(AJ104="","",VLOOKUP(L104,リスト!$AA$3:$AB$25,2,0))</f>
        <v/>
      </c>
      <c r="AI104" s="162">
        <f>IF(AJ104&gt;0,1,0)</f>
        <v>0</v>
      </c>
      <c r="AJ104" s="143"/>
      <c r="AK104" s="156">
        <f t="shared" ref="AK104:AK167" si="2349">IF(AJ104&gt;0,ROUND(AH104*AJ104,0),0)</f>
        <v>0</v>
      </c>
      <c r="AL104" s="120"/>
      <c r="AM104" s="162">
        <f>+AK104+AL104</f>
        <v>0</v>
      </c>
      <c r="AN104" s="112">
        <f>+AO104+AP104</f>
        <v>0</v>
      </c>
      <c r="AO104" s="115">
        <f t="shared" si="1744"/>
        <v>0</v>
      </c>
      <c r="AP104" s="173">
        <f t="shared" si="1745"/>
        <v>0</v>
      </c>
      <c r="AQ104" s="183" t="s">
        <v>216</v>
      </c>
      <c r="AR104" s="162">
        <f>IF(AS104&gt;0,1,0)</f>
        <v>0</v>
      </c>
      <c r="AS104" s="143"/>
      <c r="AT104" s="120"/>
      <c r="AU104" s="112">
        <f>+AV104+AW104</f>
        <v>0</v>
      </c>
      <c r="AV104" s="115">
        <f t="shared" si="1746"/>
        <v>0</v>
      </c>
      <c r="AW104" s="176">
        <f t="shared" si="1747"/>
        <v>0</v>
      </c>
      <c r="AX104" s="180" t="s">
        <v>216</v>
      </c>
      <c r="AY104" s="162">
        <f>IF(AZ104&gt;0,1,0)</f>
        <v>0</v>
      </c>
      <c r="AZ104" s="143"/>
      <c r="BA104" s="120"/>
      <c r="BB104" s="112">
        <f>+BC104+BD104</f>
        <v>0</v>
      </c>
      <c r="BC104" s="115">
        <f t="shared" si="1748"/>
        <v>0</v>
      </c>
      <c r="BD104" s="173">
        <f t="shared" si="1749"/>
        <v>0</v>
      </c>
      <c r="BE104" s="180" t="s">
        <v>216</v>
      </c>
      <c r="BF104" s="162">
        <f>IF(BG104&gt;0,1,0)</f>
        <v>0</v>
      </c>
      <c r="BG104" s="143"/>
      <c r="BH104" s="120"/>
      <c r="BI104" s="112">
        <f>+BJ104+BK104</f>
        <v>0</v>
      </c>
      <c r="BJ104" s="115">
        <f t="shared" si="1750"/>
        <v>0</v>
      </c>
      <c r="BK104" s="176">
        <f t="shared" si="1751"/>
        <v>0</v>
      </c>
      <c r="BL104" s="180" t="s">
        <v>216</v>
      </c>
      <c r="BM104" s="162">
        <f>IF(BN104&gt;0,1,0)</f>
        <v>0</v>
      </c>
      <c r="BN104" s="143"/>
      <c r="BO104" s="120"/>
      <c r="BP104" s="112">
        <f>+BQ104+BR104</f>
        <v>0</v>
      </c>
      <c r="BQ104" s="115">
        <f t="shared" si="1752"/>
        <v>0</v>
      </c>
      <c r="BR104" s="176">
        <f t="shared" si="1753"/>
        <v>0</v>
      </c>
      <c r="BS104" s="101">
        <f t="shared" ref="BS104:BS167" si="2350">SUM(AR104,AY104,BF104,BM104)</f>
        <v>0</v>
      </c>
      <c r="BT104" s="112">
        <f t="shared" ref="BT104:BT167" si="2351">SUM(AS104,AZ104,BG104,BN104)</f>
        <v>0</v>
      </c>
      <c r="BU104" s="112">
        <f t="shared" ref="BU104:BU167" si="2352">SUM(AT104,BA104,BH104,BO104)</f>
        <v>0</v>
      </c>
      <c r="BV104" s="115">
        <f t="shared" ref="BV104:BV167" si="2353">SUM(AU104,BB104,BI104,BP104)</f>
        <v>0</v>
      </c>
      <c r="BW104" s="112">
        <f t="shared" ref="BW104:BW167" si="2354">SUM(AV104,BC104,BJ104,BQ104)</f>
        <v>0</v>
      </c>
      <c r="BX104" s="188">
        <f t="shared" ref="BX104:BX167" si="2355">SUM(AW104,BD104,BK104,BR104)</f>
        <v>0</v>
      </c>
      <c r="BY104" s="101" t="str">
        <f>IF(CA104="","",VLOOKUP(L104,リスト!$AD$3:$AE$25,2,0))</f>
        <v/>
      </c>
      <c r="BZ104" s="192">
        <f>IF(CA104&gt;0,1,0)</f>
        <v>0</v>
      </c>
      <c r="CA104" s="143"/>
      <c r="CB104" s="112">
        <f t="shared" si="1754"/>
        <v>0</v>
      </c>
      <c r="CC104" s="120"/>
      <c r="CD104" s="162">
        <f>+CB104+CC104</f>
        <v>0</v>
      </c>
      <c r="CE104" s="112">
        <f>+CF104+CG104</f>
        <v>0</v>
      </c>
      <c r="CF104" s="115">
        <f t="shared" si="1755"/>
        <v>0</v>
      </c>
      <c r="CG104" s="173">
        <f t="shared" si="1756"/>
        <v>0</v>
      </c>
      <c r="CH104" s="180" t="s">
        <v>216</v>
      </c>
      <c r="CI104" s="192">
        <f>IF(CJ104&gt;0,1,0)</f>
        <v>0</v>
      </c>
      <c r="CJ104" s="143"/>
      <c r="CK104" s="120"/>
      <c r="CL104" s="112">
        <f>+CM104+CN104</f>
        <v>0</v>
      </c>
      <c r="CM104" s="115">
        <f t="shared" si="1757"/>
        <v>0</v>
      </c>
      <c r="CN104" s="173">
        <f t="shared" si="1758"/>
        <v>0</v>
      </c>
      <c r="CO104" s="180" t="s">
        <v>216</v>
      </c>
      <c r="CP104" s="192">
        <f>IF(CQ104&gt;0,1,0)</f>
        <v>0</v>
      </c>
      <c r="CQ104" s="143"/>
      <c r="CR104" s="120"/>
      <c r="CS104" s="112">
        <f>+CT104+CU104</f>
        <v>0</v>
      </c>
      <c r="CT104" s="115">
        <f t="shared" si="1759"/>
        <v>0</v>
      </c>
      <c r="CU104" s="173">
        <f t="shared" si="1760"/>
        <v>0</v>
      </c>
      <c r="CV104" s="180" t="s">
        <v>216</v>
      </c>
      <c r="CW104" s="192">
        <f>IF(CX104&gt;0,1,0)</f>
        <v>0</v>
      </c>
      <c r="CX104" s="143"/>
      <c r="CY104" s="120"/>
      <c r="CZ104" s="112">
        <f>+DA104+DB104</f>
        <v>0</v>
      </c>
      <c r="DA104" s="115">
        <f t="shared" si="1761"/>
        <v>0</v>
      </c>
      <c r="DB104" s="173">
        <f t="shared" si="1762"/>
        <v>0</v>
      </c>
      <c r="DC104" s="180" t="s">
        <v>216</v>
      </c>
      <c r="DD104" s="192">
        <f>IF(DE104&gt;0,1,0)</f>
        <v>0</v>
      </c>
      <c r="DE104" s="143"/>
      <c r="DF104" s="120"/>
      <c r="DG104" s="112">
        <f>+DH104+DI104</f>
        <v>0</v>
      </c>
      <c r="DH104" s="115">
        <f t="shared" si="1763"/>
        <v>0</v>
      </c>
      <c r="DI104" s="176">
        <f t="shared" si="1764"/>
        <v>0</v>
      </c>
      <c r="DJ104" s="101">
        <f t="shared" ref="DJ104:DJ167" si="2356">SUM(CP104,CW104,DD104)</f>
        <v>0</v>
      </c>
      <c r="DK104" s="115">
        <f t="shared" ref="DK104:DK167" si="2357">SUM(CQ104,CX104,DE104)</f>
        <v>0</v>
      </c>
      <c r="DL104" s="115">
        <f t="shared" ref="DL104:DL167" si="2358">SUM(CR104,CY104,DF104)</f>
        <v>0</v>
      </c>
      <c r="DM104" s="115">
        <f>+DN104+DO104</f>
        <v>0</v>
      </c>
      <c r="DN104" s="115">
        <f t="shared" ref="DN104:DN167" si="2359">SUM(CT104,DA104,DH104)</f>
        <v>0</v>
      </c>
      <c r="DO104" s="176">
        <f t="shared" ref="DO104:DO167" si="2360">SUM(CU104,DB104,DI104)</f>
        <v>0</v>
      </c>
      <c r="DP104" s="193">
        <f t="shared" ref="DP104:DP167" si="2361">SUM(S104,AB104,AI104,BS104,BZ104,CI104,DJ104)</f>
        <v>0</v>
      </c>
      <c r="DQ104" s="176">
        <f t="shared" ref="DQ104:DQ167" si="2362">SUM(T104,AC104,AJ104,BT104,CA104,CJ104,DK104)</f>
        <v>0</v>
      </c>
      <c r="DR104" s="115">
        <f t="shared" si="1805"/>
        <v>0</v>
      </c>
      <c r="DS104" s="115">
        <f>+DT104+DU104</f>
        <v>0</v>
      </c>
      <c r="DT104" s="112">
        <f t="shared" ref="DT104:DT167" si="2363">SUM(Y104,AF104,AO104,BW104,CF104,CM104,DN104)</f>
        <v>0</v>
      </c>
      <c r="DU104" s="188">
        <f t="shared" ref="DU104:DU167" si="2364">SUM(Z104,AG104,AP104,BX104,CG104,CN104,DO104)</f>
        <v>0</v>
      </c>
      <c r="DV104" s="101">
        <f t="shared" ref="DV104:DV167" si="2365">IF(H104="（○）",220,0)</f>
        <v>0</v>
      </c>
      <c r="DW104" s="115">
        <f t="shared" si="1765"/>
        <v>0</v>
      </c>
      <c r="DX104" s="115">
        <f t="shared" si="1766"/>
        <v>0</v>
      </c>
      <c r="DY104" s="115">
        <f>ROUND(DV104*DX104,0)</f>
        <v>0</v>
      </c>
      <c r="DZ104" s="115">
        <f>+EA104+EB104</f>
        <v>0</v>
      </c>
      <c r="EA104" s="115">
        <f t="shared" si="1767"/>
        <v>0</v>
      </c>
      <c r="EB104" s="173">
        <f t="shared" si="1768"/>
        <v>0</v>
      </c>
      <c r="EC104" s="193">
        <f>SUM(DR104,DY104)</f>
        <v>0</v>
      </c>
      <c r="ED104" s="115">
        <f>+EE104+EF104</f>
        <v>0</v>
      </c>
      <c r="EE104" s="115">
        <f>SUM(DT104,EA104)</f>
        <v>0</v>
      </c>
      <c r="EF104" s="188">
        <f>SUM(DU104,EB104)</f>
        <v>0</v>
      </c>
      <c r="EG104" s="128">
        <f t="shared" ref="EG104:EG167" si="2366">IF(P104="課税事業者（一般課税）",INT(U104*0.0909090909090909)+INT(V104*0.0909090909090909),0)</f>
        <v>0</v>
      </c>
      <c r="EH104" s="132">
        <f t="shared" ref="EH104:EH167" si="2367">IF(U104=0,INT(EG104/2),EG104)</f>
        <v>0</v>
      </c>
      <c r="EI104" s="147">
        <f t="shared" ref="EI104:EI167" si="2368">IF(P104="課税事業者（一般課税）",INT(AD104*0.0909090909090909),0)</f>
        <v>0</v>
      </c>
      <c r="EJ104" s="152">
        <f>INT(EI104/2)</f>
        <v>0</v>
      </c>
      <c r="EK104" s="166">
        <f t="shared" ref="EK104:EK167" si="2369">IF(P104="課税事業者（一般課税）",INT(AK104*0.0909090909090909)+INT(AL104*0.0909090909090909),0)</f>
        <v>0</v>
      </c>
      <c r="EL104" s="170">
        <f t="shared" ref="EL104:EL167" si="2370">IF(AK104=0,INT(EK104/2),EK104)</f>
        <v>0</v>
      </c>
      <c r="EM104" s="166">
        <f t="shared" ref="EM104:EM167" si="2371">IF(P104="課税事業者（一般課税）",INT(AT104*0.0909090909090909),0)</f>
        <v>0</v>
      </c>
      <c r="EN104" s="170">
        <f>INT(EM104/2)</f>
        <v>0</v>
      </c>
      <c r="EO104" s="147">
        <f t="shared" si="1769"/>
        <v>0</v>
      </c>
      <c r="EP104" s="170">
        <f>INT(EO104/2)</f>
        <v>0</v>
      </c>
      <c r="EQ104" s="166">
        <f t="shared" si="1770"/>
        <v>0</v>
      </c>
      <c r="ER104" s="170">
        <f>INT(EQ104/2)</f>
        <v>0</v>
      </c>
      <c r="ES104" s="147">
        <f t="shared" si="1771"/>
        <v>0</v>
      </c>
      <c r="ET104" s="152">
        <f>INT(ES104/2)</f>
        <v>0</v>
      </c>
      <c r="EU104" s="166">
        <f t="shared" ref="EU104:EU167" si="2372">IF(P104="課税事業者（一般課税）",INT(CB104*0.0909090909090909)+INT(CC104*0.0909090909090909),0)</f>
        <v>0</v>
      </c>
      <c r="EV104" s="170">
        <f t="shared" ref="EV104:EV167" si="2373">IF(CB104=0,INT(EU104/2),EU104)</f>
        <v>0</v>
      </c>
      <c r="EW104" s="147">
        <f t="shared" si="1772"/>
        <v>0</v>
      </c>
      <c r="EX104" s="152">
        <f>INT(EW104/2)</f>
        <v>0</v>
      </c>
      <c r="EY104" s="166">
        <f t="shared" si="1773"/>
        <v>0</v>
      </c>
      <c r="EZ104" s="170">
        <f>INT(EY104/2)</f>
        <v>0</v>
      </c>
      <c r="FA104" s="147">
        <f t="shared" si="1774"/>
        <v>0</v>
      </c>
      <c r="FB104" s="170">
        <f>INT(FA104/2)</f>
        <v>0</v>
      </c>
      <c r="FC104" s="147">
        <f t="shared" si="1775"/>
        <v>0</v>
      </c>
      <c r="FD104" s="170">
        <f>INT(FC104/2)</f>
        <v>0</v>
      </c>
      <c r="FE104" s="166">
        <f>SUM(EG104,EI104,EK104,EM104,EO104,EQ104,ES104,EU104,EW104,EY104,FA104,FC104)</f>
        <v>0</v>
      </c>
      <c r="FF104" s="170">
        <f>SUM(EH104,EJ104,EL104,EN104,EP104,ER104,ET104,EV104,EX104,EZ104,FB104,FD104)</f>
        <v>0</v>
      </c>
      <c r="FG104" s="147">
        <f t="shared" si="1776"/>
        <v>0</v>
      </c>
      <c r="FH104" s="198">
        <f>+FG104</f>
        <v>0</v>
      </c>
      <c r="FI104" s="201"/>
      <c r="FJ104" s="708">
        <f>+FJ102</f>
        <v>0</v>
      </c>
      <c r="FK104" s="38"/>
      <c r="FL104" s="701">
        <f t="shared" si="1266"/>
        <v>0</v>
      </c>
      <c r="FM104" s="688">
        <f t="shared" si="1267"/>
        <v>0</v>
      </c>
      <c r="FN104" s="702" t="str">
        <f t="shared" si="1268"/>
        <v>OK</v>
      </c>
      <c r="FP104" s="701">
        <f t="shared" si="1825"/>
        <v>0</v>
      </c>
      <c r="FQ104" s="688">
        <f t="shared" si="1826"/>
        <v>0</v>
      </c>
      <c r="FR104" s="702" t="str">
        <f t="shared" si="1827"/>
        <v>OK</v>
      </c>
    </row>
    <row r="105" spans="1:174" ht="18" customHeight="1" x14ac:dyDescent="0.2">
      <c r="A105" s="76">
        <f t="shared" si="1828"/>
        <v>0</v>
      </c>
      <c r="B105" s="77">
        <f t="shared" si="1829"/>
        <v>0</v>
      </c>
      <c r="C105" s="236" t="str">
        <f t="shared" si="1830"/>
        <v>福島県</v>
      </c>
      <c r="D105" s="47">
        <f t="shared" si="1831"/>
        <v>45</v>
      </c>
      <c r="E105" s="56" t="s">
        <v>245</v>
      </c>
      <c r="F105" s="487"/>
      <c r="G105" s="555">
        <f>+G104</f>
        <v>0</v>
      </c>
      <c r="H105" s="536"/>
      <c r="I105" s="542"/>
      <c r="J105" s="543"/>
      <c r="K105" s="542"/>
      <c r="L105" s="64"/>
      <c r="M105" s="531"/>
      <c r="N105" s="67"/>
      <c r="O105" s="71" t="str">
        <f>IF(L105="","",VLOOKUP(L105,リスト!$Q$3:$R$25,2,0))</f>
        <v/>
      </c>
      <c r="P105" s="95"/>
      <c r="Q105" s="126"/>
      <c r="R105" s="102" t="str">
        <f>IF(L105="","",VLOOKUP(L105,リスト!$X$3:$Y$25,2,0))</f>
        <v/>
      </c>
      <c r="S105" s="163">
        <f t="shared" ref="S105" si="2374">IF(T105&gt;0,1,0)</f>
        <v>0</v>
      </c>
      <c r="T105" s="144"/>
      <c r="U105" s="113">
        <f t="shared" si="1739"/>
        <v>0</v>
      </c>
      <c r="V105" s="109"/>
      <c r="W105" s="116">
        <f t="shared" ref="W105" si="2375">+U105+V105</f>
        <v>0</v>
      </c>
      <c r="X105" s="116">
        <f t="shared" ref="X105" si="2376">+Y105+Z105</f>
        <v>0</v>
      </c>
      <c r="Y105" s="138">
        <f t="shared" si="1740"/>
        <v>0</v>
      </c>
      <c r="Z105" s="140">
        <f t="shared" si="1741"/>
        <v>0</v>
      </c>
      <c r="AA105" s="181" t="s">
        <v>216</v>
      </c>
      <c r="AB105" s="163">
        <f t="shared" ref="AB105" si="2377">IF(AC105&gt;0,1,0)</f>
        <v>0</v>
      </c>
      <c r="AC105" s="144"/>
      <c r="AD105" s="121"/>
      <c r="AE105" s="138">
        <f t="shared" ref="AE105" si="2378">+AF105+AG105</f>
        <v>0</v>
      </c>
      <c r="AF105" s="138">
        <f t="shared" si="1742"/>
        <v>0</v>
      </c>
      <c r="AG105" s="140">
        <f t="shared" si="1743"/>
        <v>0</v>
      </c>
      <c r="AH105" s="102" t="str">
        <f>IF(AJ105="","",VLOOKUP(L105,リスト!$AA$3:$AB$25,2,0))</f>
        <v/>
      </c>
      <c r="AI105" s="163">
        <f t="shared" ref="AI105" si="2379">IF(AJ105&gt;0,1,0)</f>
        <v>0</v>
      </c>
      <c r="AJ105" s="144"/>
      <c r="AK105" s="157">
        <f t="shared" si="2349"/>
        <v>0</v>
      </c>
      <c r="AL105" s="121"/>
      <c r="AM105" s="163">
        <f t="shared" ref="AM105" si="2380">+AK105+AL105</f>
        <v>0</v>
      </c>
      <c r="AN105" s="113">
        <f t="shared" ref="AN105" si="2381">+AO105+AP105</f>
        <v>0</v>
      </c>
      <c r="AO105" s="116">
        <f t="shared" si="1744"/>
        <v>0</v>
      </c>
      <c r="AP105" s="174">
        <f t="shared" si="1745"/>
        <v>0</v>
      </c>
      <c r="AQ105" s="184" t="s">
        <v>216</v>
      </c>
      <c r="AR105" s="163">
        <f t="shared" ref="AR105" si="2382">IF(AS105&gt;0,1,0)</f>
        <v>0</v>
      </c>
      <c r="AS105" s="144"/>
      <c r="AT105" s="121"/>
      <c r="AU105" s="113">
        <f t="shared" ref="AU105" si="2383">+AV105+AW105</f>
        <v>0</v>
      </c>
      <c r="AV105" s="116">
        <f t="shared" si="1746"/>
        <v>0</v>
      </c>
      <c r="AW105" s="177">
        <f t="shared" si="1747"/>
        <v>0</v>
      </c>
      <c r="AX105" s="181" t="s">
        <v>216</v>
      </c>
      <c r="AY105" s="163">
        <f t="shared" ref="AY105" si="2384">IF(AZ105&gt;0,1,0)</f>
        <v>0</v>
      </c>
      <c r="AZ105" s="144"/>
      <c r="BA105" s="121"/>
      <c r="BB105" s="113">
        <f t="shared" ref="BB105" si="2385">+BC105+BD105</f>
        <v>0</v>
      </c>
      <c r="BC105" s="116">
        <f t="shared" si="1748"/>
        <v>0</v>
      </c>
      <c r="BD105" s="174">
        <f t="shared" si="1749"/>
        <v>0</v>
      </c>
      <c r="BE105" s="181" t="s">
        <v>216</v>
      </c>
      <c r="BF105" s="163">
        <f t="shared" ref="BF105" si="2386">IF(BG105&gt;0,1,0)</f>
        <v>0</v>
      </c>
      <c r="BG105" s="144"/>
      <c r="BH105" s="121"/>
      <c r="BI105" s="113">
        <f t="shared" ref="BI105" si="2387">+BJ105+BK105</f>
        <v>0</v>
      </c>
      <c r="BJ105" s="116">
        <f t="shared" si="1750"/>
        <v>0</v>
      </c>
      <c r="BK105" s="177">
        <f t="shared" si="1751"/>
        <v>0</v>
      </c>
      <c r="BL105" s="181" t="s">
        <v>216</v>
      </c>
      <c r="BM105" s="163">
        <f t="shared" ref="BM105" si="2388">IF(BN105&gt;0,1,0)</f>
        <v>0</v>
      </c>
      <c r="BN105" s="144"/>
      <c r="BO105" s="121"/>
      <c r="BP105" s="113">
        <f t="shared" ref="BP105" si="2389">+BQ105+BR105</f>
        <v>0</v>
      </c>
      <c r="BQ105" s="116">
        <f t="shared" si="1752"/>
        <v>0</v>
      </c>
      <c r="BR105" s="177">
        <f t="shared" si="1753"/>
        <v>0</v>
      </c>
      <c r="BS105" s="102">
        <f t="shared" si="2350"/>
        <v>0</v>
      </c>
      <c r="BT105" s="113">
        <f t="shared" si="2351"/>
        <v>0</v>
      </c>
      <c r="BU105" s="113">
        <f t="shared" si="2352"/>
        <v>0</v>
      </c>
      <c r="BV105" s="116">
        <f t="shared" si="2353"/>
        <v>0</v>
      </c>
      <c r="BW105" s="113">
        <f t="shared" si="2354"/>
        <v>0</v>
      </c>
      <c r="BX105" s="189">
        <f t="shared" si="2355"/>
        <v>0</v>
      </c>
      <c r="BY105" s="102" t="str">
        <f>IF(CA105="","",VLOOKUP(L105,リスト!$AD$3:$AE$25,2,0))</f>
        <v/>
      </c>
      <c r="BZ105" s="105">
        <f t="shared" ref="BZ105" si="2390">IF(CA105&gt;0,1,0)</f>
        <v>0</v>
      </c>
      <c r="CA105" s="144"/>
      <c r="CB105" s="113">
        <f t="shared" si="1754"/>
        <v>0</v>
      </c>
      <c r="CC105" s="121"/>
      <c r="CD105" s="163">
        <f t="shared" ref="CD105" si="2391">+CB105+CC105</f>
        <v>0</v>
      </c>
      <c r="CE105" s="113">
        <f t="shared" ref="CE105" si="2392">+CF105+CG105</f>
        <v>0</v>
      </c>
      <c r="CF105" s="116">
        <f t="shared" si="1755"/>
        <v>0</v>
      </c>
      <c r="CG105" s="177">
        <f t="shared" si="1756"/>
        <v>0</v>
      </c>
      <c r="CH105" s="181" t="s">
        <v>216</v>
      </c>
      <c r="CI105" s="105">
        <f t="shared" ref="CI105" si="2393">IF(CJ105&gt;0,1,0)</f>
        <v>0</v>
      </c>
      <c r="CJ105" s="144"/>
      <c r="CK105" s="121"/>
      <c r="CL105" s="113">
        <f t="shared" ref="CL105" si="2394">+CM105+CN105</f>
        <v>0</v>
      </c>
      <c r="CM105" s="116">
        <f t="shared" si="1757"/>
        <v>0</v>
      </c>
      <c r="CN105" s="174">
        <f t="shared" si="1758"/>
        <v>0</v>
      </c>
      <c r="CO105" s="181" t="s">
        <v>216</v>
      </c>
      <c r="CP105" s="105">
        <f t="shared" ref="CP105" si="2395">IF(CQ105&gt;0,1,0)</f>
        <v>0</v>
      </c>
      <c r="CQ105" s="144"/>
      <c r="CR105" s="121"/>
      <c r="CS105" s="113">
        <f t="shared" ref="CS105" si="2396">+CT105+CU105</f>
        <v>0</v>
      </c>
      <c r="CT105" s="116">
        <f t="shared" si="1759"/>
        <v>0</v>
      </c>
      <c r="CU105" s="174">
        <f t="shared" si="1760"/>
        <v>0</v>
      </c>
      <c r="CV105" s="181" t="s">
        <v>216</v>
      </c>
      <c r="CW105" s="105">
        <f t="shared" ref="CW105" si="2397">IF(CX105&gt;0,1,0)</f>
        <v>0</v>
      </c>
      <c r="CX105" s="144"/>
      <c r="CY105" s="121"/>
      <c r="CZ105" s="113">
        <f t="shared" ref="CZ105" si="2398">+DA105+DB105</f>
        <v>0</v>
      </c>
      <c r="DA105" s="116">
        <f t="shared" si="1761"/>
        <v>0</v>
      </c>
      <c r="DB105" s="174">
        <f t="shared" si="1762"/>
        <v>0</v>
      </c>
      <c r="DC105" s="181" t="s">
        <v>216</v>
      </c>
      <c r="DD105" s="105">
        <f t="shared" ref="DD105" si="2399">IF(DE105&gt;0,1,0)</f>
        <v>0</v>
      </c>
      <c r="DE105" s="144"/>
      <c r="DF105" s="121"/>
      <c r="DG105" s="113">
        <f t="shared" ref="DG105" si="2400">+DH105+DI105</f>
        <v>0</v>
      </c>
      <c r="DH105" s="116">
        <f t="shared" si="1763"/>
        <v>0</v>
      </c>
      <c r="DI105" s="177">
        <f t="shared" si="1764"/>
        <v>0</v>
      </c>
      <c r="DJ105" s="102">
        <f t="shared" si="2356"/>
        <v>0</v>
      </c>
      <c r="DK105" s="116">
        <f t="shared" si="2357"/>
        <v>0</v>
      </c>
      <c r="DL105" s="116">
        <f t="shared" si="2358"/>
        <v>0</v>
      </c>
      <c r="DM105" s="116">
        <f t="shared" ref="DM105" si="2401">+DN105+DO105</f>
        <v>0</v>
      </c>
      <c r="DN105" s="116">
        <f t="shared" si="2359"/>
        <v>0</v>
      </c>
      <c r="DO105" s="177">
        <f t="shared" si="2360"/>
        <v>0</v>
      </c>
      <c r="DP105" s="194">
        <f t="shared" si="2361"/>
        <v>0</v>
      </c>
      <c r="DQ105" s="177">
        <f t="shared" si="2362"/>
        <v>0</v>
      </c>
      <c r="DR105" s="116">
        <f t="shared" si="1805"/>
        <v>0</v>
      </c>
      <c r="DS105" s="116">
        <f t="shared" ref="DS105" si="2402">+DT105+DU105</f>
        <v>0</v>
      </c>
      <c r="DT105" s="113">
        <f t="shared" si="2363"/>
        <v>0</v>
      </c>
      <c r="DU105" s="189">
        <f t="shared" si="2364"/>
        <v>0</v>
      </c>
      <c r="DV105" s="102">
        <f t="shared" si="2365"/>
        <v>0</v>
      </c>
      <c r="DW105" s="116">
        <f t="shared" si="1765"/>
        <v>0</v>
      </c>
      <c r="DX105" s="116">
        <f t="shared" si="1766"/>
        <v>0</v>
      </c>
      <c r="DY105" s="116">
        <f t="shared" ref="DY105" si="2403">ROUND(DV105*DX105,0)</f>
        <v>0</v>
      </c>
      <c r="DZ105" s="116">
        <f t="shared" ref="DZ105" si="2404">+EA105+EB105</f>
        <v>0</v>
      </c>
      <c r="EA105" s="116">
        <f t="shared" si="1767"/>
        <v>0</v>
      </c>
      <c r="EB105" s="174">
        <f t="shared" si="1768"/>
        <v>0</v>
      </c>
      <c r="EC105" s="194">
        <f t="shared" ref="EC105" si="2405">SUM(DR105,DY105)</f>
        <v>0</v>
      </c>
      <c r="ED105" s="116">
        <f t="shared" ref="ED105" si="2406">+EE105+EF105</f>
        <v>0</v>
      </c>
      <c r="EE105" s="116">
        <f t="shared" ref="EE105" si="2407">SUM(DT105,EA105)</f>
        <v>0</v>
      </c>
      <c r="EF105" s="189">
        <f t="shared" ref="EF105" si="2408">SUM(DU105,EB105)</f>
        <v>0</v>
      </c>
      <c r="EG105" s="129">
        <f t="shared" si="2366"/>
        <v>0</v>
      </c>
      <c r="EH105" s="133">
        <f t="shared" si="2367"/>
        <v>0</v>
      </c>
      <c r="EI105" s="148">
        <f t="shared" si="2368"/>
        <v>0</v>
      </c>
      <c r="EJ105" s="153">
        <f t="shared" ref="EJ105" si="2409">INT(EI105/2)</f>
        <v>0</v>
      </c>
      <c r="EK105" s="167">
        <f t="shared" si="2369"/>
        <v>0</v>
      </c>
      <c r="EL105" s="171">
        <f t="shared" si="2370"/>
        <v>0</v>
      </c>
      <c r="EM105" s="167">
        <f t="shared" si="2371"/>
        <v>0</v>
      </c>
      <c r="EN105" s="171">
        <f t="shared" ref="EN105" si="2410">INT(EM105/2)</f>
        <v>0</v>
      </c>
      <c r="EO105" s="148">
        <f t="shared" si="1769"/>
        <v>0</v>
      </c>
      <c r="EP105" s="153">
        <f t="shared" ref="EP105" si="2411">INT(EO105/2)</f>
        <v>0</v>
      </c>
      <c r="EQ105" s="167">
        <f t="shared" si="1770"/>
        <v>0</v>
      </c>
      <c r="ER105" s="171">
        <f t="shared" ref="ER105" si="2412">INT(EQ105/2)</f>
        <v>0</v>
      </c>
      <c r="ES105" s="148">
        <f t="shared" si="1771"/>
        <v>0</v>
      </c>
      <c r="ET105" s="153">
        <f t="shared" ref="ET105" si="2413">INT(ES105/2)</f>
        <v>0</v>
      </c>
      <c r="EU105" s="167">
        <f t="shared" si="2372"/>
        <v>0</v>
      </c>
      <c r="EV105" s="171">
        <f t="shared" si="2373"/>
        <v>0</v>
      </c>
      <c r="EW105" s="148">
        <f t="shared" si="1772"/>
        <v>0</v>
      </c>
      <c r="EX105" s="153">
        <f t="shared" ref="EX105" si="2414">INT(EW105/2)</f>
        <v>0</v>
      </c>
      <c r="EY105" s="167">
        <f t="shared" si="1773"/>
        <v>0</v>
      </c>
      <c r="EZ105" s="171">
        <f t="shared" ref="EZ105" si="2415">INT(EY105/2)</f>
        <v>0</v>
      </c>
      <c r="FA105" s="148">
        <f t="shared" si="1774"/>
        <v>0</v>
      </c>
      <c r="FB105" s="171">
        <f t="shared" ref="FB105" si="2416">INT(FA105/2)</f>
        <v>0</v>
      </c>
      <c r="FC105" s="148">
        <f t="shared" si="1775"/>
        <v>0</v>
      </c>
      <c r="FD105" s="171">
        <f t="shared" ref="FD105" si="2417">INT(FC105/2)</f>
        <v>0</v>
      </c>
      <c r="FE105" s="167">
        <f t="shared" ref="FE105" si="2418">SUM(EG105,EI105,EK105,EM105,EO105,EQ105,ES105,EU105,EW105,EY105,FA105,FC105)</f>
        <v>0</v>
      </c>
      <c r="FF105" s="171">
        <f t="shared" ref="FF105" si="2419">SUM(EH105,EJ105,EL105,EN105,EP105,ER105,ET105,EV105,EX105,EZ105,FB105,FD105)</f>
        <v>0</v>
      </c>
      <c r="FG105" s="148">
        <f t="shared" si="1776"/>
        <v>0</v>
      </c>
      <c r="FH105" s="199">
        <f t="shared" ref="FH105" si="2420">+FG105</f>
        <v>0</v>
      </c>
      <c r="FI105" s="95"/>
      <c r="FJ105" s="708">
        <f>+FJ104</f>
        <v>0</v>
      </c>
      <c r="FK105" s="38"/>
      <c r="FL105" s="695">
        <f t="shared" si="1266"/>
        <v>0</v>
      </c>
      <c r="FM105" s="696">
        <f t="shared" si="1267"/>
        <v>0</v>
      </c>
      <c r="FN105" s="697" t="str">
        <f t="shared" si="1268"/>
        <v>OK</v>
      </c>
      <c r="FP105" s="695">
        <f t="shared" si="1825"/>
        <v>0</v>
      </c>
      <c r="FQ105" s="696">
        <f t="shared" si="1826"/>
        <v>0</v>
      </c>
      <c r="FR105" s="697" t="str">
        <f t="shared" si="1827"/>
        <v>OK</v>
      </c>
    </row>
    <row r="106" spans="1:174" ht="18" customHeight="1" x14ac:dyDescent="0.2">
      <c r="A106" s="74">
        <f t="shared" si="1828"/>
        <v>0</v>
      </c>
      <c r="B106" s="75">
        <f t="shared" si="1829"/>
        <v>0</v>
      </c>
      <c r="C106" s="235" t="str">
        <f t="shared" si="1830"/>
        <v>福島県</v>
      </c>
      <c r="D106" s="58">
        <f t="shared" si="1831"/>
        <v>46</v>
      </c>
      <c r="E106" s="49" t="s">
        <v>244</v>
      </c>
      <c r="F106" s="486">
        <f>IF(F107=" "," ",+F107)</f>
        <v>0</v>
      </c>
      <c r="G106" s="554"/>
      <c r="H106" s="537"/>
      <c r="I106" s="544"/>
      <c r="J106" s="545"/>
      <c r="K106" s="544"/>
      <c r="L106" s="229"/>
      <c r="M106" s="532"/>
      <c r="N106" s="66"/>
      <c r="O106" s="70" t="str">
        <f>IF(L106="","",VLOOKUP(L106,リスト!$Q$3:$R$25,2,0))</f>
        <v/>
      </c>
      <c r="P106" s="202"/>
      <c r="Q106" s="230"/>
      <c r="R106" s="154" t="str">
        <f>IF(L106="","",VLOOKUP(L106,リスト!$X$3:$Y$25,2,0))</f>
        <v/>
      </c>
      <c r="S106" s="162">
        <f>IF(T106&gt;0,1,0)</f>
        <v>0</v>
      </c>
      <c r="T106" s="143"/>
      <c r="U106" s="112">
        <f t="shared" si="1739"/>
        <v>0</v>
      </c>
      <c r="V106" s="108"/>
      <c r="W106" s="115">
        <f>+U106+V106</f>
        <v>0</v>
      </c>
      <c r="X106" s="115">
        <f>+Y106+Z106</f>
        <v>0</v>
      </c>
      <c r="Y106" s="137">
        <f t="shared" si="1740"/>
        <v>0</v>
      </c>
      <c r="Z106" s="139">
        <f t="shared" si="1741"/>
        <v>0</v>
      </c>
      <c r="AA106" s="180" t="s">
        <v>216</v>
      </c>
      <c r="AB106" s="162">
        <f>IF(AC106&gt;0,1,0)</f>
        <v>0</v>
      </c>
      <c r="AC106" s="143"/>
      <c r="AD106" s="120"/>
      <c r="AE106" s="137">
        <f>+AF106+AG106</f>
        <v>0</v>
      </c>
      <c r="AF106" s="137">
        <f t="shared" si="1742"/>
        <v>0</v>
      </c>
      <c r="AG106" s="139">
        <f t="shared" si="1743"/>
        <v>0</v>
      </c>
      <c r="AH106" s="101" t="str">
        <f>IF(AJ106="","",VLOOKUP(L106,リスト!$AA$3:$AB$25,2,0))</f>
        <v/>
      </c>
      <c r="AI106" s="162">
        <f>IF(AJ106&gt;0,1,0)</f>
        <v>0</v>
      </c>
      <c r="AJ106" s="143"/>
      <c r="AK106" s="156">
        <f t="shared" si="2349"/>
        <v>0</v>
      </c>
      <c r="AL106" s="120"/>
      <c r="AM106" s="162">
        <f>+AK106+AL106</f>
        <v>0</v>
      </c>
      <c r="AN106" s="112">
        <f>+AO106+AP106</f>
        <v>0</v>
      </c>
      <c r="AO106" s="115">
        <f t="shared" si="1744"/>
        <v>0</v>
      </c>
      <c r="AP106" s="173">
        <f t="shared" si="1745"/>
        <v>0</v>
      </c>
      <c r="AQ106" s="183" t="s">
        <v>216</v>
      </c>
      <c r="AR106" s="162">
        <f>IF(AS106&gt;0,1,0)</f>
        <v>0</v>
      </c>
      <c r="AS106" s="143"/>
      <c r="AT106" s="120"/>
      <c r="AU106" s="112">
        <f>+AV106+AW106</f>
        <v>0</v>
      </c>
      <c r="AV106" s="115">
        <f t="shared" si="1746"/>
        <v>0</v>
      </c>
      <c r="AW106" s="176">
        <f t="shared" si="1747"/>
        <v>0</v>
      </c>
      <c r="AX106" s="180" t="s">
        <v>216</v>
      </c>
      <c r="AY106" s="162">
        <f>IF(AZ106&gt;0,1,0)</f>
        <v>0</v>
      </c>
      <c r="AZ106" s="143"/>
      <c r="BA106" s="120"/>
      <c r="BB106" s="112">
        <f>+BC106+BD106</f>
        <v>0</v>
      </c>
      <c r="BC106" s="115">
        <f t="shared" si="1748"/>
        <v>0</v>
      </c>
      <c r="BD106" s="173">
        <f t="shared" si="1749"/>
        <v>0</v>
      </c>
      <c r="BE106" s="180" t="s">
        <v>216</v>
      </c>
      <c r="BF106" s="162">
        <f>IF(BG106&gt;0,1,0)</f>
        <v>0</v>
      </c>
      <c r="BG106" s="143"/>
      <c r="BH106" s="120"/>
      <c r="BI106" s="112">
        <f>+BJ106+BK106</f>
        <v>0</v>
      </c>
      <c r="BJ106" s="115">
        <f t="shared" si="1750"/>
        <v>0</v>
      </c>
      <c r="BK106" s="176">
        <f t="shared" si="1751"/>
        <v>0</v>
      </c>
      <c r="BL106" s="180" t="s">
        <v>216</v>
      </c>
      <c r="BM106" s="162">
        <f>IF(BN106&gt;0,1,0)</f>
        <v>0</v>
      </c>
      <c r="BN106" s="143"/>
      <c r="BO106" s="120"/>
      <c r="BP106" s="112">
        <f>+BQ106+BR106</f>
        <v>0</v>
      </c>
      <c r="BQ106" s="115">
        <f t="shared" si="1752"/>
        <v>0</v>
      </c>
      <c r="BR106" s="176">
        <f t="shared" si="1753"/>
        <v>0</v>
      </c>
      <c r="BS106" s="101">
        <f t="shared" si="2350"/>
        <v>0</v>
      </c>
      <c r="BT106" s="112">
        <f t="shared" si="2351"/>
        <v>0</v>
      </c>
      <c r="BU106" s="112">
        <f t="shared" si="2352"/>
        <v>0</v>
      </c>
      <c r="BV106" s="115">
        <f t="shared" si="2353"/>
        <v>0</v>
      </c>
      <c r="BW106" s="112">
        <f t="shared" si="2354"/>
        <v>0</v>
      </c>
      <c r="BX106" s="188">
        <f t="shared" si="2355"/>
        <v>0</v>
      </c>
      <c r="BY106" s="101" t="str">
        <f>IF(CA106="","",VLOOKUP(L106,リスト!$AD$3:$AE$25,2,0))</f>
        <v/>
      </c>
      <c r="BZ106" s="192">
        <f>IF(CA106&gt;0,1,0)</f>
        <v>0</v>
      </c>
      <c r="CA106" s="143"/>
      <c r="CB106" s="112">
        <f t="shared" si="1754"/>
        <v>0</v>
      </c>
      <c r="CC106" s="120"/>
      <c r="CD106" s="162">
        <f>+CB106+CC106</f>
        <v>0</v>
      </c>
      <c r="CE106" s="112">
        <f>+CF106+CG106</f>
        <v>0</v>
      </c>
      <c r="CF106" s="115">
        <f t="shared" si="1755"/>
        <v>0</v>
      </c>
      <c r="CG106" s="173">
        <f t="shared" si="1756"/>
        <v>0</v>
      </c>
      <c r="CH106" s="180" t="s">
        <v>216</v>
      </c>
      <c r="CI106" s="192">
        <f>IF(CJ106&gt;0,1,0)</f>
        <v>0</v>
      </c>
      <c r="CJ106" s="143"/>
      <c r="CK106" s="120"/>
      <c r="CL106" s="112">
        <f>+CM106+CN106</f>
        <v>0</v>
      </c>
      <c r="CM106" s="115">
        <f t="shared" si="1757"/>
        <v>0</v>
      </c>
      <c r="CN106" s="173">
        <f t="shared" si="1758"/>
        <v>0</v>
      </c>
      <c r="CO106" s="180" t="s">
        <v>216</v>
      </c>
      <c r="CP106" s="192">
        <f>IF(CQ106&gt;0,1,0)</f>
        <v>0</v>
      </c>
      <c r="CQ106" s="143"/>
      <c r="CR106" s="120"/>
      <c r="CS106" s="112">
        <f>+CT106+CU106</f>
        <v>0</v>
      </c>
      <c r="CT106" s="115">
        <f t="shared" si="1759"/>
        <v>0</v>
      </c>
      <c r="CU106" s="173">
        <f t="shared" si="1760"/>
        <v>0</v>
      </c>
      <c r="CV106" s="180" t="s">
        <v>216</v>
      </c>
      <c r="CW106" s="192">
        <f>IF(CX106&gt;0,1,0)</f>
        <v>0</v>
      </c>
      <c r="CX106" s="143"/>
      <c r="CY106" s="120"/>
      <c r="CZ106" s="112">
        <f>+DA106+DB106</f>
        <v>0</v>
      </c>
      <c r="DA106" s="115">
        <f t="shared" si="1761"/>
        <v>0</v>
      </c>
      <c r="DB106" s="173">
        <f t="shared" si="1762"/>
        <v>0</v>
      </c>
      <c r="DC106" s="180" t="s">
        <v>216</v>
      </c>
      <c r="DD106" s="192">
        <f>IF(DE106&gt;0,1,0)</f>
        <v>0</v>
      </c>
      <c r="DE106" s="143"/>
      <c r="DF106" s="120"/>
      <c r="DG106" s="112">
        <f>+DH106+DI106</f>
        <v>0</v>
      </c>
      <c r="DH106" s="115">
        <f t="shared" si="1763"/>
        <v>0</v>
      </c>
      <c r="DI106" s="176">
        <f t="shared" si="1764"/>
        <v>0</v>
      </c>
      <c r="DJ106" s="101">
        <f t="shared" si="2356"/>
        <v>0</v>
      </c>
      <c r="DK106" s="115">
        <f t="shared" si="2357"/>
        <v>0</v>
      </c>
      <c r="DL106" s="115">
        <f t="shared" si="2358"/>
        <v>0</v>
      </c>
      <c r="DM106" s="115">
        <f>+DN106+DO106</f>
        <v>0</v>
      </c>
      <c r="DN106" s="115">
        <f t="shared" si="2359"/>
        <v>0</v>
      </c>
      <c r="DO106" s="176">
        <f t="shared" si="2360"/>
        <v>0</v>
      </c>
      <c r="DP106" s="193">
        <f t="shared" si="2361"/>
        <v>0</v>
      </c>
      <c r="DQ106" s="176">
        <f t="shared" si="2362"/>
        <v>0</v>
      </c>
      <c r="DR106" s="115">
        <f t="shared" si="1805"/>
        <v>0</v>
      </c>
      <c r="DS106" s="115">
        <f>+DT106+DU106</f>
        <v>0</v>
      </c>
      <c r="DT106" s="112">
        <f t="shared" si="2363"/>
        <v>0</v>
      </c>
      <c r="DU106" s="188">
        <f t="shared" si="2364"/>
        <v>0</v>
      </c>
      <c r="DV106" s="101">
        <f t="shared" si="2365"/>
        <v>0</v>
      </c>
      <c r="DW106" s="115">
        <f t="shared" si="1765"/>
        <v>0</v>
      </c>
      <c r="DX106" s="115">
        <f t="shared" si="1766"/>
        <v>0</v>
      </c>
      <c r="DY106" s="115">
        <f>ROUND(DV106*DX106,0)</f>
        <v>0</v>
      </c>
      <c r="DZ106" s="115">
        <f>+EA106+EB106</f>
        <v>0</v>
      </c>
      <c r="EA106" s="115">
        <f t="shared" si="1767"/>
        <v>0</v>
      </c>
      <c r="EB106" s="173">
        <f t="shared" si="1768"/>
        <v>0</v>
      </c>
      <c r="EC106" s="193">
        <f>SUM(DR106,DY106)</f>
        <v>0</v>
      </c>
      <c r="ED106" s="115">
        <f>+EE106+EF106</f>
        <v>0</v>
      </c>
      <c r="EE106" s="115">
        <f>SUM(DT106,EA106)</f>
        <v>0</v>
      </c>
      <c r="EF106" s="188">
        <f>SUM(DU106,EB106)</f>
        <v>0</v>
      </c>
      <c r="EG106" s="128">
        <f t="shared" si="2366"/>
        <v>0</v>
      </c>
      <c r="EH106" s="132">
        <f t="shared" si="2367"/>
        <v>0</v>
      </c>
      <c r="EI106" s="147">
        <f t="shared" si="2368"/>
        <v>0</v>
      </c>
      <c r="EJ106" s="152">
        <f>INT(EI106/2)</f>
        <v>0</v>
      </c>
      <c r="EK106" s="166">
        <f t="shared" si="2369"/>
        <v>0</v>
      </c>
      <c r="EL106" s="170">
        <f t="shared" si="2370"/>
        <v>0</v>
      </c>
      <c r="EM106" s="166">
        <f t="shared" si="2371"/>
        <v>0</v>
      </c>
      <c r="EN106" s="170">
        <f>INT(EM106/2)</f>
        <v>0</v>
      </c>
      <c r="EO106" s="147">
        <f t="shared" si="1769"/>
        <v>0</v>
      </c>
      <c r="EP106" s="170">
        <f>INT(EO106/2)</f>
        <v>0</v>
      </c>
      <c r="EQ106" s="166">
        <f t="shared" si="1770"/>
        <v>0</v>
      </c>
      <c r="ER106" s="170">
        <f>INT(EQ106/2)</f>
        <v>0</v>
      </c>
      <c r="ES106" s="147">
        <f t="shared" si="1771"/>
        <v>0</v>
      </c>
      <c r="ET106" s="152">
        <f>INT(ES106/2)</f>
        <v>0</v>
      </c>
      <c r="EU106" s="166">
        <f t="shared" si="2372"/>
        <v>0</v>
      </c>
      <c r="EV106" s="170">
        <f t="shared" si="2373"/>
        <v>0</v>
      </c>
      <c r="EW106" s="147">
        <f t="shared" si="1772"/>
        <v>0</v>
      </c>
      <c r="EX106" s="152">
        <f>INT(EW106/2)</f>
        <v>0</v>
      </c>
      <c r="EY106" s="166">
        <f t="shared" si="1773"/>
        <v>0</v>
      </c>
      <c r="EZ106" s="170">
        <f>INT(EY106/2)</f>
        <v>0</v>
      </c>
      <c r="FA106" s="147">
        <f t="shared" si="1774"/>
        <v>0</v>
      </c>
      <c r="FB106" s="170">
        <f>INT(FA106/2)</f>
        <v>0</v>
      </c>
      <c r="FC106" s="147">
        <f t="shared" si="1775"/>
        <v>0</v>
      </c>
      <c r="FD106" s="170">
        <f>INT(FC106/2)</f>
        <v>0</v>
      </c>
      <c r="FE106" s="166">
        <f>SUM(EG106,EI106,EK106,EM106,EO106,EQ106,ES106,EU106,EW106,EY106,FA106,FC106)</f>
        <v>0</v>
      </c>
      <c r="FF106" s="170">
        <f>SUM(EH106,EJ106,EL106,EN106,EP106,ER106,ET106,EV106,EX106,EZ106,FB106,FD106)</f>
        <v>0</v>
      </c>
      <c r="FG106" s="147">
        <f t="shared" si="1776"/>
        <v>0</v>
      </c>
      <c r="FH106" s="198">
        <f>+FG106</f>
        <v>0</v>
      </c>
      <c r="FI106" s="201"/>
      <c r="FJ106" s="708">
        <f>+FJ104</f>
        <v>0</v>
      </c>
      <c r="FK106" s="38"/>
      <c r="FL106" s="698">
        <f t="shared" si="1266"/>
        <v>0</v>
      </c>
      <c r="FM106" s="699">
        <f t="shared" si="1267"/>
        <v>0</v>
      </c>
      <c r="FN106" s="700" t="str">
        <f t="shared" si="1268"/>
        <v>OK</v>
      </c>
      <c r="FP106" s="698">
        <f t="shared" si="1825"/>
        <v>0</v>
      </c>
      <c r="FQ106" s="699">
        <f t="shared" si="1826"/>
        <v>0</v>
      </c>
      <c r="FR106" s="700" t="str">
        <f t="shared" si="1827"/>
        <v>OK</v>
      </c>
    </row>
    <row r="107" spans="1:174" ht="18" customHeight="1" x14ac:dyDescent="0.2">
      <c r="A107" s="76">
        <f t="shared" si="1828"/>
        <v>0</v>
      </c>
      <c r="B107" s="77">
        <f t="shared" si="1829"/>
        <v>0</v>
      </c>
      <c r="C107" s="236" t="str">
        <f t="shared" si="1830"/>
        <v>福島県</v>
      </c>
      <c r="D107" s="47">
        <f t="shared" si="1831"/>
        <v>46</v>
      </c>
      <c r="E107" s="56" t="s">
        <v>245</v>
      </c>
      <c r="F107" s="487"/>
      <c r="G107" s="555">
        <f>+G106</f>
        <v>0</v>
      </c>
      <c r="H107" s="536"/>
      <c r="I107" s="542"/>
      <c r="J107" s="543"/>
      <c r="K107" s="542"/>
      <c r="L107" s="64"/>
      <c r="M107" s="531"/>
      <c r="N107" s="67"/>
      <c r="O107" s="71" t="str">
        <f>IF(L107="","",VLOOKUP(L107,リスト!$Q$3:$R$25,2,0))</f>
        <v/>
      </c>
      <c r="P107" s="95"/>
      <c r="Q107" s="124"/>
      <c r="R107" s="102" t="str">
        <f>IF(L107="","",VLOOKUP(L107,リスト!$X$3:$Y$25,2,0))</f>
        <v/>
      </c>
      <c r="S107" s="163">
        <f t="shared" ref="S107" si="2421">IF(T107&gt;0,1,0)</f>
        <v>0</v>
      </c>
      <c r="T107" s="144"/>
      <c r="U107" s="113">
        <f t="shared" si="1739"/>
        <v>0</v>
      </c>
      <c r="V107" s="109"/>
      <c r="W107" s="116">
        <f t="shared" ref="W107" si="2422">+U107+V107</f>
        <v>0</v>
      </c>
      <c r="X107" s="116">
        <f t="shared" ref="X107" si="2423">+Y107+Z107</f>
        <v>0</v>
      </c>
      <c r="Y107" s="138">
        <f t="shared" si="1740"/>
        <v>0</v>
      </c>
      <c r="Z107" s="140">
        <f t="shared" si="1741"/>
        <v>0</v>
      </c>
      <c r="AA107" s="181" t="s">
        <v>216</v>
      </c>
      <c r="AB107" s="163">
        <f t="shared" ref="AB107" si="2424">IF(AC107&gt;0,1,0)</f>
        <v>0</v>
      </c>
      <c r="AC107" s="144"/>
      <c r="AD107" s="121"/>
      <c r="AE107" s="138">
        <f t="shared" ref="AE107" si="2425">+AF107+AG107</f>
        <v>0</v>
      </c>
      <c r="AF107" s="138">
        <f t="shared" si="1742"/>
        <v>0</v>
      </c>
      <c r="AG107" s="140">
        <f t="shared" si="1743"/>
        <v>0</v>
      </c>
      <c r="AH107" s="102" t="str">
        <f>IF(AJ107="","",VLOOKUP(L107,リスト!$AA$3:$AB$25,2,0))</f>
        <v/>
      </c>
      <c r="AI107" s="163">
        <f t="shared" ref="AI107" si="2426">IF(AJ107&gt;0,1,0)</f>
        <v>0</v>
      </c>
      <c r="AJ107" s="144"/>
      <c r="AK107" s="157">
        <f t="shared" si="2349"/>
        <v>0</v>
      </c>
      <c r="AL107" s="121"/>
      <c r="AM107" s="163">
        <f t="shared" ref="AM107" si="2427">+AK107+AL107</f>
        <v>0</v>
      </c>
      <c r="AN107" s="113">
        <f t="shared" ref="AN107" si="2428">+AO107+AP107</f>
        <v>0</v>
      </c>
      <c r="AO107" s="116">
        <f t="shared" si="1744"/>
        <v>0</v>
      </c>
      <c r="AP107" s="174">
        <f t="shared" si="1745"/>
        <v>0</v>
      </c>
      <c r="AQ107" s="184" t="s">
        <v>216</v>
      </c>
      <c r="AR107" s="163">
        <f t="shared" ref="AR107" si="2429">IF(AS107&gt;0,1,0)</f>
        <v>0</v>
      </c>
      <c r="AS107" s="144"/>
      <c r="AT107" s="121"/>
      <c r="AU107" s="113">
        <f t="shared" ref="AU107" si="2430">+AV107+AW107</f>
        <v>0</v>
      </c>
      <c r="AV107" s="116">
        <f t="shared" si="1746"/>
        <v>0</v>
      </c>
      <c r="AW107" s="177">
        <f t="shared" si="1747"/>
        <v>0</v>
      </c>
      <c r="AX107" s="181" t="s">
        <v>216</v>
      </c>
      <c r="AY107" s="163">
        <f t="shared" ref="AY107" si="2431">IF(AZ107&gt;0,1,0)</f>
        <v>0</v>
      </c>
      <c r="AZ107" s="144"/>
      <c r="BA107" s="121"/>
      <c r="BB107" s="113">
        <f t="shared" ref="BB107" si="2432">+BC107+BD107</f>
        <v>0</v>
      </c>
      <c r="BC107" s="116">
        <f t="shared" si="1748"/>
        <v>0</v>
      </c>
      <c r="BD107" s="174">
        <f t="shared" si="1749"/>
        <v>0</v>
      </c>
      <c r="BE107" s="181" t="s">
        <v>216</v>
      </c>
      <c r="BF107" s="163">
        <f t="shared" ref="BF107" si="2433">IF(BG107&gt;0,1,0)</f>
        <v>0</v>
      </c>
      <c r="BG107" s="144"/>
      <c r="BH107" s="121"/>
      <c r="BI107" s="113">
        <f t="shared" ref="BI107" si="2434">+BJ107+BK107</f>
        <v>0</v>
      </c>
      <c r="BJ107" s="116">
        <f t="shared" si="1750"/>
        <v>0</v>
      </c>
      <c r="BK107" s="177">
        <f t="shared" si="1751"/>
        <v>0</v>
      </c>
      <c r="BL107" s="181" t="s">
        <v>216</v>
      </c>
      <c r="BM107" s="163">
        <f t="shared" ref="BM107" si="2435">IF(BN107&gt;0,1,0)</f>
        <v>0</v>
      </c>
      <c r="BN107" s="144"/>
      <c r="BO107" s="121"/>
      <c r="BP107" s="113">
        <f t="shared" ref="BP107" si="2436">+BQ107+BR107</f>
        <v>0</v>
      </c>
      <c r="BQ107" s="116">
        <f t="shared" si="1752"/>
        <v>0</v>
      </c>
      <c r="BR107" s="177">
        <f t="shared" si="1753"/>
        <v>0</v>
      </c>
      <c r="BS107" s="102">
        <f t="shared" si="2350"/>
        <v>0</v>
      </c>
      <c r="BT107" s="113">
        <f t="shared" si="2351"/>
        <v>0</v>
      </c>
      <c r="BU107" s="113">
        <f t="shared" si="2352"/>
        <v>0</v>
      </c>
      <c r="BV107" s="116">
        <f t="shared" si="2353"/>
        <v>0</v>
      </c>
      <c r="BW107" s="113">
        <f t="shared" si="2354"/>
        <v>0</v>
      </c>
      <c r="BX107" s="189">
        <f t="shared" si="2355"/>
        <v>0</v>
      </c>
      <c r="BY107" s="102" t="str">
        <f>IF(CA107="","",VLOOKUP(L107,リスト!$AD$3:$AE$25,2,0))</f>
        <v/>
      </c>
      <c r="BZ107" s="105">
        <f t="shared" ref="BZ107" si="2437">IF(CA107&gt;0,1,0)</f>
        <v>0</v>
      </c>
      <c r="CA107" s="144"/>
      <c r="CB107" s="113">
        <f t="shared" si="1754"/>
        <v>0</v>
      </c>
      <c r="CC107" s="121"/>
      <c r="CD107" s="163">
        <f t="shared" ref="CD107" si="2438">+CB107+CC107</f>
        <v>0</v>
      </c>
      <c r="CE107" s="113">
        <f t="shared" ref="CE107" si="2439">+CF107+CG107</f>
        <v>0</v>
      </c>
      <c r="CF107" s="116">
        <f t="shared" si="1755"/>
        <v>0</v>
      </c>
      <c r="CG107" s="177">
        <f t="shared" si="1756"/>
        <v>0</v>
      </c>
      <c r="CH107" s="181" t="s">
        <v>216</v>
      </c>
      <c r="CI107" s="105">
        <f t="shared" ref="CI107" si="2440">IF(CJ107&gt;0,1,0)</f>
        <v>0</v>
      </c>
      <c r="CJ107" s="144"/>
      <c r="CK107" s="121"/>
      <c r="CL107" s="113">
        <f t="shared" ref="CL107" si="2441">+CM107+CN107</f>
        <v>0</v>
      </c>
      <c r="CM107" s="116">
        <f t="shared" si="1757"/>
        <v>0</v>
      </c>
      <c r="CN107" s="174">
        <f t="shared" si="1758"/>
        <v>0</v>
      </c>
      <c r="CO107" s="181" t="s">
        <v>216</v>
      </c>
      <c r="CP107" s="105">
        <f t="shared" ref="CP107" si="2442">IF(CQ107&gt;0,1,0)</f>
        <v>0</v>
      </c>
      <c r="CQ107" s="144"/>
      <c r="CR107" s="121"/>
      <c r="CS107" s="113">
        <f t="shared" ref="CS107" si="2443">+CT107+CU107</f>
        <v>0</v>
      </c>
      <c r="CT107" s="116">
        <f t="shared" si="1759"/>
        <v>0</v>
      </c>
      <c r="CU107" s="174">
        <f t="shared" si="1760"/>
        <v>0</v>
      </c>
      <c r="CV107" s="181" t="s">
        <v>216</v>
      </c>
      <c r="CW107" s="105">
        <f t="shared" ref="CW107" si="2444">IF(CX107&gt;0,1,0)</f>
        <v>0</v>
      </c>
      <c r="CX107" s="144"/>
      <c r="CY107" s="121"/>
      <c r="CZ107" s="113">
        <f t="shared" ref="CZ107" si="2445">+DA107+DB107</f>
        <v>0</v>
      </c>
      <c r="DA107" s="116">
        <f t="shared" si="1761"/>
        <v>0</v>
      </c>
      <c r="DB107" s="174">
        <f t="shared" si="1762"/>
        <v>0</v>
      </c>
      <c r="DC107" s="181" t="s">
        <v>216</v>
      </c>
      <c r="DD107" s="105">
        <f t="shared" ref="DD107" si="2446">IF(DE107&gt;0,1,0)</f>
        <v>0</v>
      </c>
      <c r="DE107" s="144"/>
      <c r="DF107" s="121"/>
      <c r="DG107" s="113">
        <f t="shared" ref="DG107" si="2447">+DH107+DI107</f>
        <v>0</v>
      </c>
      <c r="DH107" s="116">
        <f t="shared" si="1763"/>
        <v>0</v>
      </c>
      <c r="DI107" s="177">
        <f t="shared" si="1764"/>
        <v>0</v>
      </c>
      <c r="DJ107" s="102">
        <f t="shared" si="2356"/>
        <v>0</v>
      </c>
      <c r="DK107" s="116">
        <f t="shared" si="2357"/>
        <v>0</v>
      </c>
      <c r="DL107" s="116">
        <f t="shared" si="2358"/>
        <v>0</v>
      </c>
      <c r="DM107" s="116">
        <f t="shared" ref="DM107" si="2448">+DN107+DO107</f>
        <v>0</v>
      </c>
      <c r="DN107" s="116">
        <f t="shared" si="2359"/>
        <v>0</v>
      </c>
      <c r="DO107" s="177">
        <f t="shared" si="2360"/>
        <v>0</v>
      </c>
      <c r="DP107" s="194">
        <f t="shared" si="2361"/>
        <v>0</v>
      </c>
      <c r="DQ107" s="177">
        <f t="shared" si="2362"/>
        <v>0</v>
      </c>
      <c r="DR107" s="116">
        <f t="shared" si="1805"/>
        <v>0</v>
      </c>
      <c r="DS107" s="116">
        <f t="shared" ref="DS107" si="2449">+DT107+DU107</f>
        <v>0</v>
      </c>
      <c r="DT107" s="113">
        <f t="shared" si="2363"/>
        <v>0</v>
      </c>
      <c r="DU107" s="189">
        <f t="shared" si="2364"/>
        <v>0</v>
      </c>
      <c r="DV107" s="102">
        <f t="shared" si="2365"/>
        <v>0</v>
      </c>
      <c r="DW107" s="116">
        <f t="shared" si="1765"/>
        <v>0</v>
      </c>
      <c r="DX107" s="116">
        <f t="shared" si="1766"/>
        <v>0</v>
      </c>
      <c r="DY107" s="116">
        <f t="shared" ref="DY107" si="2450">ROUND(DV107*DX107,0)</f>
        <v>0</v>
      </c>
      <c r="DZ107" s="116">
        <f t="shared" ref="DZ107" si="2451">+EA107+EB107</f>
        <v>0</v>
      </c>
      <c r="EA107" s="116">
        <f t="shared" si="1767"/>
        <v>0</v>
      </c>
      <c r="EB107" s="174">
        <f t="shared" si="1768"/>
        <v>0</v>
      </c>
      <c r="EC107" s="194">
        <f t="shared" ref="EC107" si="2452">SUM(DR107,DY107)</f>
        <v>0</v>
      </c>
      <c r="ED107" s="116">
        <f t="shared" ref="ED107" si="2453">+EE107+EF107</f>
        <v>0</v>
      </c>
      <c r="EE107" s="116">
        <f t="shared" ref="EE107" si="2454">SUM(DT107,EA107)</f>
        <v>0</v>
      </c>
      <c r="EF107" s="189">
        <f t="shared" ref="EF107" si="2455">SUM(DU107,EB107)</f>
        <v>0</v>
      </c>
      <c r="EG107" s="129">
        <f t="shared" si="2366"/>
        <v>0</v>
      </c>
      <c r="EH107" s="133">
        <f t="shared" si="2367"/>
        <v>0</v>
      </c>
      <c r="EI107" s="148">
        <f t="shared" si="2368"/>
        <v>0</v>
      </c>
      <c r="EJ107" s="153">
        <f t="shared" ref="EJ107" si="2456">INT(EI107/2)</f>
        <v>0</v>
      </c>
      <c r="EK107" s="167">
        <f t="shared" si="2369"/>
        <v>0</v>
      </c>
      <c r="EL107" s="171">
        <f t="shared" si="2370"/>
        <v>0</v>
      </c>
      <c r="EM107" s="167">
        <f t="shared" si="2371"/>
        <v>0</v>
      </c>
      <c r="EN107" s="171">
        <f t="shared" ref="EN107" si="2457">INT(EM107/2)</f>
        <v>0</v>
      </c>
      <c r="EO107" s="148">
        <f t="shared" si="1769"/>
        <v>0</v>
      </c>
      <c r="EP107" s="153">
        <f t="shared" ref="EP107" si="2458">INT(EO107/2)</f>
        <v>0</v>
      </c>
      <c r="EQ107" s="167">
        <f t="shared" si="1770"/>
        <v>0</v>
      </c>
      <c r="ER107" s="171">
        <f t="shared" ref="ER107" si="2459">INT(EQ107/2)</f>
        <v>0</v>
      </c>
      <c r="ES107" s="148">
        <f t="shared" si="1771"/>
        <v>0</v>
      </c>
      <c r="ET107" s="153">
        <f t="shared" ref="ET107" si="2460">INT(ES107/2)</f>
        <v>0</v>
      </c>
      <c r="EU107" s="167">
        <f t="shared" si="2372"/>
        <v>0</v>
      </c>
      <c r="EV107" s="171">
        <f t="shared" si="2373"/>
        <v>0</v>
      </c>
      <c r="EW107" s="148">
        <f t="shared" si="1772"/>
        <v>0</v>
      </c>
      <c r="EX107" s="153">
        <f t="shared" ref="EX107" si="2461">INT(EW107/2)</f>
        <v>0</v>
      </c>
      <c r="EY107" s="167">
        <f t="shared" si="1773"/>
        <v>0</v>
      </c>
      <c r="EZ107" s="171">
        <f t="shared" ref="EZ107" si="2462">INT(EY107/2)</f>
        <v>0</v>
      </c>
      <c r="FA107" s="148">
        <f t="shared" si="1774"/>
        <v>0</v>
      </c>
      <c r="FB107" s="171">
        <f t="shared" ref="FB107" si="2463">INT(FA107/2)</f>
        <v>0</v>
      </c>
      <c r="FC107" s="148">
        <f t="shared" si="1775"/>
        <v>0</v>
      </c>
      <c r="FD107" s="171">
        <f t="shared" ref="FD107" si="2464">INT(FC107/2)</f>
        <v>0</v>
      </c>
      <c r="FE107" s="167">
        <f t="shared" ref="FE107" si="2465">SUM(EG107,EI107,EK107,EM107,EO107,EQ107,ES107,EU107,EW107,EY107,FA107,FC107)</f>
        <v>0</v>
      </c>
      <c r="FF107" s="171">
        <f t="shared" ref="FF107" si="2466">SUM(EH107,EJ107,EL107,EN107,EP107,ER107,ET107,EV107,EX107,EZ107,FB107,FD107)</f>
        <v>0</v>
      </c>
      <c r="FG107" s="148">
        <f t="shared" si="1776"/>
        <v>0</v>
      </c>
      <c r="FH107" s="199">
        <f t="shared" ref="FH107" si="2467">+FG107</f>
        <v>0</v>
      </c>
      <c r="FI107" s="95"/>
      <c r="FJ107" s="708">
        <f>+FJ106</f>
        <v>0</v>
      </c>
      <c r="FK107" s="38"/>
      <c r="FL107" s="692">
        <f t="shared" si="1266"/>
        <v>0</v>
      </c>
      <c r="FM107" s="693">
        <f t="shared" si="1267"/>
        <v>0</v>
      </c>
      <c r="FN107" s="694" t="str">
        <f t="shared" si="1268"/>
        <v>OK</v>
      </c>
      <c r="FP107" s="692">
        <f t="shared" si="1825"/>
        <v>0</v>
      </c>
      <c r="FQ107" s="693">
        <f t="shared" si="1826"/>
        <v>0</v>
      </c>
      <c r="FR107" s="694" t="str">
        <f t="shared" si="1827"/>
        <v>OK</v>
      </c>
    </row>
    <row r="108" spans="1:174" ht="18" customHeight="1" x14ac:dyDescent="0.2">
      <c r="A108" s="74">
        <f t="shared" si="1828"/>
        <v>0</v>
      </c>
      <c r="B108" s="75">
        <f t="shared" si="1829"/>
        <v>0</v>
      </c>
      <c r="C108" s="235" t="str">
        <f t="shared" si="1830"/>
        <v>福島県</v>
      </c>
      <c r="D108" s="58">
        <f t="shared" si="1831"/>
        <v>47</v>
      </c>
      <c r="E108" s="49" t="s">
        <v>244</v>
      </c>
      <c r="F108" s="486">
        <f>IF(F109=" "," ",+F109)</f>
        <v>0</v>
      </c>
      <c r="G108" s="554"/>
      <c r="H108" s="537"/>
      <c r="I108" s="544"/>
      <c r="J108" s="545"/>
      <c r="K108" s="544"/>
      <c r="L108" s="229"/>
      <c r="M108" s="532"/>
      <c r="N108" s="66"/>
      <c r="O108" s="70" t="str">
        <f>IF(L108="","",VLOOKUP(L108,リスト!$Q$3:$R$25,2,0))</f>
        <v/>
      </c>
      <c r="P108" s="202"/>
      <c r="Q108" s="125"/>
      <c r="R108" s="154" t="str">
        <f>IF(L108="","",VLOOKUP(L108,リスト!$X$3:$Y$25,2,0))</f>
        <v/>
      </c>
      <c r="S108" s="162">
        <f>IF(T108&gt;0,1,0)</f>
        <v>0</v>
      </c>
      <c r="T108" s="143"/>
      <c r="U108" s="112">
        <f t="shared" si="1739"/>
        <v>0</v>
      </c>
      <c r="V108" s="108"/>
      <c r="W108" s="115">
        <f>+U108+V108</f>
        <v>0</v>
      </c>
      <c r="X108" s="115">
        <f>+Y108+Z108</f>
        <v>0</v>
      </c>
      <c r="Y108" s="137">
        <f t="shared" si="1740"/>
        <v>0</v>
      </c>
      <c r="Z108" s="139">
        <f t="shared" si="1741"/>
        <v>0</v>
      </c>
      <c r="AA108" s="180" t="s">
        <v>216</v>
      </c>
      <c r="AB108" s="162">
        <f>IF(AC108&gt;0,1,0)</f>
        <v>0</v>
      </c>
      <c r="AC108" s="143"/>
      <c r="AD108" s="120"/>
      <c r="AE108" s="137">
        <f>+AF108+AG108</f>
        <v>0</v>
      </c>
      <c r="AF108" s="137">
        <f t="shared" si="1742"/>
        <v>0</v>
      </c>
      <c r="AG108" s="139">
        <f t="shared" si="1743"/>
        <v>0</v>
      </c>
      <c r="AH108" s="101" t="str">
        <f>IF(AJ108="","",VLOOKUP(L108,リスト!$AA$3:$AB$25,2,0))</f>
        <v/>
      </c>
      <c r="AI108" s="162">
        <f>IF(AJ108&gt;0,1,0)</f>
        <v>0</v>
      </c>
      <c r="AJ108" s="143"/>
      <c r="AK108" s="156">
        <f t="shared" si="2349"/>
        <v>0</v>
      </c>
      <c r="AL108" s="120"/>
      <c r="AM108" s="162">
        <f>+AK108+AL108</f>
        <v>0</v>
      </c>
      <c r="AN108" s="112">
        <f>+AO108+AP108</f>
        <v>0</v>
      </c>
      <c r="AO108" s="115">
        <f t="shared" si="1744"/>
        <v>0</v>
      </c>
      <c r="AP108" s="173">
        <f t="shared" si="1745"/>
        <v>0</v>
      </c>
      <c r="AQ108" s="183" t="s">
        <v>216</v>
      </c>
      <c r="AR108" s="162">
        <f>IF(AS108&gt;0,1,0)</f>
        <v>0</v>
      </c>
      <c r="AS108" s="143"/>
      <c r="AT108" s="120"/>
      <c r="AU108" s="112">
        <f>+AV108+AW108</f>
        <v>0</v>
      </c>
      <c r="AV108" s="115">
        <f t="shared" si="1746"/>
        <v>0</v>
      </c>
      <c r="AW108" s="176">
        <f t="shared" si="1747"/>
        <v>0</v>
      </c>
      <c r="AX108" s="180" t="s">
        <v>216</v>
      </c>
      <c r="AY108" s="162">
        <f>IF(AZ108&gt;0,1,0)</f>
        <v>0</v>
      </c>
      <c r="AZ108" s="143"/>
      <c r="BA108" s="120"/>
      <c r="BB108" s="112">
        <f>+BC108+BD108</f>
        <v>0</v>
      </c>
      <c r="BC108" s="115">
        <f t="shared" si="1748"/>
        <v>0</v>
      </c>
      <c r="BD108" s="173">
        <f t="shared" si="1749"/>
        <v>0</v>
      </c>
      <c r="BE108" s="180" t="s">
        <v>216</v>
      </c>
      <c r="BF108" s="162">
        <f>IF(BG108&gt;0,1,0)</f>
        <v>0</v>
      </c>
      <c r="BG108" s="143"/>
      <c r="BH108" s="120"/>
      <c r="BI108" s="112">
        <f>+BJ108+BK108</f>
        <v>0</v>
      </c>
      <c r="BJ108" s="115">
        <f t="shared" si="1750"/>
        <v>0</v>
      </c>
      <c r="BK108" s="176">
        <f t="shared" si="1751"/>
        <v>0</v>
      </c>
      <c r="BL108" s="180" t="s">
        <v>216</v>
      </c>
      <c r="BM108" s="162">
        <f>IF(BN108&gt;0,1,0)</f>
        <v>0</v>
      </c>
      <c r="BN108" s="143"/>
      <c r="BO108" s="120"/>
      <c r="BP108" s="112">
        <f>+BQ108+BR108</f>
        <v>0</v>
      </c>
      <c r="BQ108" s="115">
        <f t="shared" si="1752"/>
        <v>0</v>
      </c>
      <c r="BR108" s="176">
        <f t="shared" si="1753"/>
        <v>0</v>
      </c>
      <c r="BS108" s="101">
        <f t="shared" si="2350"/>
        <v>0</v>
      </c>
      <c r="BT108" s="112">
        <f t="shared" si="2351"/>
        <v>0</v>
      </c>
      <c r="BU108" s="112">
        <f t="shared" si="2352"/>
        <v>0</v>
      </c>
      <c r="BV108" s="115">
        <f t="shared" si="2353"/>
        <v>0</v>
      </c>
      <c r="BW108" s="112">
        <f t="shared" si="2354"/>
        <v>0</v>
      </c>
      <c r="BX108" s="188">
        <f t="shared" si="2355"/>
        <v>0</v>
      </c>
      <c r="BY108" s="101" t="str">
        <f>IF(CA108="","",VLOOKUP(L108,リスト!$AD$3:$AE$25,2,0))</f>
        <v/>
      </c>
      <c r="BZ108" s="192">
        <f>IF(CA108&gt;0,1,0)</f>
        <v>0</v>
      </c>
      <c r="CA108" s="143"/>
      <c r="CB108" s="112">
        <f t="shared" si="1754"/>
        <v>0</v>
      </c>
      <c r="CC108" s="120"/>
      <c r="CD108" s="162">
        <f>+CB108+CC108</f>
        <v>0</v>
      </c>
      <c r="CE108" s="112">
        <f>+CF108+CG108</f>
        <v>0</v>
      </c>
      <c r="CF108" s="115">
        <f t="shared" si="1755"/>
        <v>0</v>
      </c>
      <c r="CG108" s="173">
        <f t="shared" si="1756"/>
        <v>0</v>
      </c>
      <c r="CH108" s="180" t="s">
        <v>216</v>
      </c>
      <c r="CI108" s="192">
        <f>IF(CJ108&gt;0,1,0)</f>
        <v>0</v>
      </c>
      <c r="CJ108" s="143"/>
      <c r="CK108" s="120"/>
      <c r="CL108" s="112">
        <f>+CM108+CN108</f>
        <v>0</v>
      </c>
      <c r="CM108" s="115">
        <f t="shared" si="1757"/>
        <v>0</v>
      </c>
      <c r="CN108" s="173">
        <f t="shared" si="1758"/>
        <v>0</v>
      </c>
      <c r="CO108" s="180" t="s">
        <v>216</v>
      </c>
      <c r="CP108" s="192">
        <f>IF(CQ108&gt;0,1,0)</f>
        <v>0</v>
      </c>
      <c r="CQ108" s="143"/>
      <c r="CR108" s="120"/>
      <c r="CS108" s="112">
        <f>+CT108+CU108</f>
        <v>0</v>
      </c>
      <c r="CT108" s="115">
        <f t="shared" si="1759"/>
        <v>0</v>
      </c>
      <c r="CU108" s="173">
        <f t="shared" si="1760"/>
        <v>0</v>
      </c>
      <c r="CV108" s="180" t="s">
        <v>216</v>
      </c>
      <c r="CW108" s="192">
        <f>IF(CX108&gt;0,1,0)</f>
        <v>0</v>
      </c>
      <c r="CX108" s="143"/>
      <c r="CY108" s="120"/>
      <c r="CZ108" s="112">
        <f>+DA108+DB108</f>
        <v>0</v>
      </c>
      <c r="DA108" s="115">
        <f t="shared" si="1761"/>
        <v>0</v>
      </c>
      <c r="DB108" s="173">
        <f t="shared" si="1762"/>
        <v>0</v>
      </c>
      <c r="DC108" s="180" t="s">
        <v>216</v>
      </c>
      <c r="DD108" s="192">
        <f>IF(DE108&gt;0,1,0)</f>
        <v>0</v>
      </c>
      <c r="DE108" s="143"/>
      <c r="DF108" s="120"/>
      <c r="DG108" s="112">
        <f>+DH108+DI108</f>
        <v>0</v>
      </c>
      <c r="DH108" s="115">
        <f t="shared" si="1763"/>
        <v>0</v>
      </c>
      <c r="DI108" s="176">
        <f t="shared" si="1764"/>
        <v>0</v>
      </c>
      <c r="DJ108" s="101">
        <f t="shared" si="2356"/>
        <v>0</v>
      </c>
      <c r="DK108" s="115">
        <f t="shared" si="2357"/>
        <v>0</v>
      </c>
      <c r="DL108" s="115">
        <f t="shared" si="2358"/>
        <v>0</v>
      </c>
      <c r="DM108" s="115">
        <f>+DN108+DO108</f>
        <v>0</v>
      </c>
      <c r="DN108" s="115">
        <f t="shared" si="2359"/>
        <v>0</v>
      </c>
      <c r="DO108" s="176">
        <f t="shared" si="2360"/>
        <v>0</v>
      </c>
      <c r="DP108" s="193">
        <f t="shared" si="2361"/>
        <v>0</v>
      </c>
      <c r="DQ108" s="176">
        <f t="shared" si="2362"/>
        <v>0</v>
      </c>
      <c r="DR108" s="115">
        <f t="shared" si="1805"/>
        <v>0</v>
      </c>
      <c r="DS108" s="115">
        <f>+DT108+DU108</f>
        <v>0</v>
      </c>
      <c r="DT108" s="112">
        <f t="shared" si="2363"/>
        <v>0</v>
      </c>
      <c r="DU108" s="188">
        <f t="shared" si="2364"/>
        <v>0</v>
      </c>
      <c r="DV108" s="101">
        <f t="shared" si="2365"/>
        <v>0</v>
      </c>
      <c r="DW108" s="115">
        <f t="shared" si="1765"/>
        <v>0</v>
      </c>
      <c r="DX108" s="115">
        <f t="shared" si="1766"/>
        <v>0</v>
      </c>
      <c r="DY108" s="115">
        <f>ROUND(DV108*DX108,0)</f>
        <v>0</v>
      </c>
      <c r="DZ108" s="115">
        <f>+EA108+EB108</f>
        <v>0</v>
      </c>
      <c r="EA108" s="115">
        <f t="shared" si="1767"/>
        <v>0</v>
      </c>
      <c r="EB108" s="173">
        <f t="shared" si="1768"/>
        <v>0</v>
      </c>
      <c r="EC108" s="193">
        <f>SUM(DR108,DY108)</f>
        <v>0</v>
      </c>
      <c r="ED108" s="115">
        <f>+EE108+EF108</f>
        <v>0</v>
      </c>
      <c r="EE108" s="115">
        <f>SUM(DT108,EA108)</f>
        <v>0</v>
      </c>
      <c r="EF108" s="188">
        <f>SUM(DU108,EB108)</f>
        <v>0</v>
      </c>
      <c r="EG108" s="128">
        <f t="shared" si="2366"/>
        <v>0</v>
      </c>
      <c r="EH108" s="132">
        <f t="shared" si="2367"/>
        <v>0</v>
      </c>
      <c r="EI108" s="147">
        <f t="shared" si="2368"/>
        <v>0</v>
      </c>
      <c r="EJ108" s="152">
        <f>INT(EI108/2)</f>
        <v>0</v>
      </c>
      <c r="EK108" s="166">
        <f t="shared" si="2369"/>
        <v>0</v>
      </c>
      <c r="EL108" s="170">
        <f t="shared" si="2370"/>
        <v>0</v>
      </c>
      <c r="EM108" s="166">
        <f t="shared" si="2371"/>
        <v>0</v>
      </c>
      <c r="EN108" s="170">
        <f>INT(EM108/2)</f>
        <v>0</v>
      </c>
      <c r="EO108" s="147">
        <f t="shared" si="1769"/>
        <v>0</v>
      </c>
      <c r="EP108" s="170">
        <f>INT(EO108/2)</f>
        <v>0</v>
      </c>
      <c r="EQ108" s="166">
        <f t="shared" si="1770"/>
        <v>0</v>
      </c>
      <c r="ER108" s="170">
        <f>INT(EQ108/2)</f>
        <v>0</v>
      </c>
      <c r="ES108" s="147">
        <f t="shared" si="1771"/>
        <v>0</v>
      </c>
      <c r="ET108" s="152">
        <f>INT(ES108/2)</f>
        <v>0</v>
      </c>
      <c r="EU108" s="166">
        <f t="shared" si="2372"/>
        <v>0</v>
      </c>
      <c r="EV108" s="170">
        <f t="shared" si="2373"/>
        <v>0</v>
      </c>
      <c r="EW108" s="147">
        <f t="shared" si="1772"/>
        <v>0</v>
      </c>
      <c r="EX108" s="152">
        <f>INT(EW108/2)</f>
        <v>0</v>
      </c>
      <c r="EY108" s="166">
        <f t="shared" si="1773"/>
        <v>0</v>
      </c>
      <c r="EZ108" s="170">
        <f>INT(EY108/2)</f>
        <v>0</v>
      </c>
      <c r="FA108" s="147">
        <f t="shared" si="1774"/>
        <v>0</v>
      </c>
      <c r="FB108" s="170">
        <f>INT(FA108/2)</f>
        <v>0</v>
      </c>
      <c r="FC108" s="147">
        <f t="shared" si="1775"/>
        <v>0</v>
      </c>
      <c r="FD108" s="170">
        <f>INT(FC108/2)</f>
        <v>0</v>
      </c>
      <c r="FE108" s="166">
        <f>SUM(EG108,EI108,EK108,EM108,EO108,EQ108,ES108,EU108,EW108,EY108,FA108,FC108)</f>
        <v>0</v>
      </c>
      <c r="FF108" s="170">
        <f>SUM(EH108,EJ108,EL108,EN108,EP108,ER108,ET108,EV108,EX108,EZ108,FB108,FD108)</f>
        <v>0</v>
      </c>
      <c r="FG108" s="147">
        <f t="shared" si="1776"/>
        <v>0</v>
      </c>
      <c r="FH108" s="198">
        <f>+FG108</f>
        <v>0</v>
      </c>
      <c r="FI108" s="201"/>
      <c r="FJ108" s="708">
        <f>+FJ106</f>
        <v>0</v>
      </c>
      <c r="FK108" s="38"/>
      <c r="FL108" s="701">
        <f t="shared" si="1266"/>
        <v>0</v>
      </c>
      <c r="FM108" s="688">
        <f t="shared" si="1267"/>
        <v>0</v>
      </c>
      <c r="FN108" s="702" t="str">
        <f t="shared" si="1268"/>
        <v>OK</v>
      </c>
      <c r="FP108" s="701">
        <f t="shared" si="1825"/>
        <v>0</v>
      </c>
      <c r="FQ108" s="688">
        <f t="shared" si="1826"/>
        <v>0</v>
      </c>
      <c r="FR108" s="702" t="str">
        <f t="shared" si="1827"/>
        <v>OK</v>
      </c>
    </row>
    <row r="109" spans="1:174" ht="18" customHeight="1" x14ac:dyDescent="0.2">
      <c r="A109" s="76">
        <f t="shared" si="1828"/>
        <v>0</v>
      </c>
      <c r="B109" s="77">
        <f t="shared" si="1829"/>
        <v>0</v>
      </c>
      <c r="C109" s="236" t="str">
        <f t="shared" si="1830"/>
        <v>福島県</v>
      </c>
      <c r="D109" s="47">
        <f t="shared" si="1831"/>
        <v>47</v>
      </c>
      <c r="E109" s="56" t="s">
        <v>245</v>
      </c>
      <c r="F109" s="487"/>
      <c r="G109" s="555">
        <f>+G108</f>
        <v>0</v>
      </c>
      <c r="H109" s="536"/>
      <c r="I109" s="542"/>
      <c r="J109" s="543"/>
      <c r="K109" s="542"/>
      <c r="L109" s="64"/>
      <c r="M109" s="531"/>
      <c r="N109" s="67"/>
      <c r="O109" s="71" t="str">
        <f>IF(L109="","",VLOOKUP(L109,リスト!$Q$3:$R$25,2,0))</f>
        <v/>
      </c>
      <c r="P109" s="95"/>
      <c r="Q109" s="126"/>
      <c r="R109" s="102" t="str">
        <f>IF(L109="","",VLOOKUP(L109,リスト!$X$3:$Y$25,2,0))</f>
        <v/>
      </c>
      <c r="S109" s="163">
        <f t="shared" ref="S109" si="2468">IF(T109&gt;0,1,0)</f>
        <v>0</v>
      </c>
      <c r="T109" s="144"/>
      <c r="U109" s="113">
        <f t="shared" si="1739"/>
        <v>0</v>
      </c>
      <c r="V109" s="109"/>
      <c r="W109" s="116">
        <f t="shared" ref="W109" si="2469">+U109+V109</f>
        <v>0</v>
      </c>
      <c r="X109" s="116">
        <f t="shared" ref="X109" si="2470">+Y109+Z109</f>
        <v>0</v>
      </c>
      <c r="Y109" s="138">
        <f t="shared" si="1740"/>
        <v>0</v>
      </c>
      <c r="Z109" s="140">
        <f t="shared" si="1741"/>
        <v>0</v>
      </c>
      <c r="AA109" s="181" t="s">
        <v>216</v>
      </c>
      <c r="AB109" s="163">
        <f t="shared" ref="AB109" si="2471">IF(AC109&gt;0,1,0)</f>
        <v>0</v>
      </c>
      <c r="AC109" s="144"/>
      <c r="AD109" s="121"/>
      <c r="AE109" s="138">
        <f t="shared" ref="AE109" si="2472">+AF109+AG109</f>
        <v>0</v>
      </c>
      <c r="AF109" s="138">
        <f t="shared" si="1742"/>
        <v>0</v>
      </c>
      <c r="AG109" s="140">
        <f t="shared" si="1743"/>
        <v>0</v>
      </c>
      <c r="AH109" s="102" t="str">
        <f>IF(AJ109="","",VLOOKUP(L109,リスト!$AA$3:$AB$25,2,0))</f>
        <v/>
      </c>
      <c r="AI109" s="163">
        <f t="shared" ref="AI109" si="2473">IF(AJ109&gt;0,1,0)</f>
        <v>0</v>
      </c>
      <c r="AJ109" s="144"/>
      <c r="AK109" s="157">
        <f t="shared" si="2349"/>
        <v>0</v>
      </c>
      <c r="AL109" s="121"/>
      <c r="AM109" s="163">
        <f t="shared" ref="AM109" si="2474">+AK109+AL109</f>
        <v>0</v>
      </c>
      <c r="AN109" s="113">
        <f t="shared" ref="AN109" si="2475">+AO109+AP109</f>
        <v>0</v>
      </c>
      <c r="AO109" s="116">
        <f t="shared" si="1744"/>
        <v>0</v>
      </c>
      <c r="AP109" s="174">
        <f t="shared" si="1745"/>
        <v>0</v>
      </c>
      <c r="AQ109" s="184" t="s">
        <v>216</v>
      </c>
      <c r="AR109" s="163">
        <f t="shared" ref="AR109" si="2476">IF(AS109&gt;0,1,0)</f>
        <v>0</v>
      </c>
      <c r="AS109" s="144"/>
      <c r="AT109" s="121"/>
      <c r="AU109" s="113">
        <f t="shared" ref="AU109" si="2477">+AV109+AW109</f>
        <v>0</v>
      </c>
      <c r="AV109" s="116">
        <f t="shared" si="1746"/>
        <v>0</v>
      </c>
      <c r="AW109" s="177">
        <f t="shared" si="1747"/>
        <v>0</v>
      </c>
      <c r="AX109" s="181" t="s">
        <v>216</v>
      </c>
      <c r="AY109" s="163">
        <f t="shared" ref="AY109" si="2478">IF(AZ109&gt;0,1,0)</f>
        <v>0</v>
      </c>
      <c r="AZ109" s="144"/>
      <c r="BA109" s="121"/>
      <c r="BB109" s="113">
        <f t="shared" ref="BB109" si="2479">+BC109+BD109</f>
        <v>0</v>
      </c>
      <c r="BC109" s="116">
        <f t="shared" si="1748"/>
        <v>0</v>
      </c>
      <c r="BD109" s="174">
        <f t="shared" si="1749"/>
        <v>0</v>
      </c>
      <c r="BE109" s="181" t="s">
        <v>216</v>
      </c>
      <c r="BF109" s="163">
        <f t="shared" ref="BF109" si="2480">IF(BG109&gt;0,1,0)</f>
        <v>0</v>
      </c>
      <c r="BG109" s="144"/>
      <c r="BH109" s="121"/>
      <c r="BI109" s="113">
        <f t="shared" ref="BI109" si="2481">+BJ109+BK109</f>
        <v>0</v>
      </c>
      <c r="BJ109" s="116">
        <f t="shared" si="1750"/>
        <v>0</v>
      </c>
      <c r="BK109" s="177">
        <f t="shared" si="1751"/>
        <v>0</v>
      </c>
      <c r="BL109" s="181" t="s">
        <v>216</v>
      </c>
      <c r="BM109" s="163">
        <f t="shared" ref="BM109" si="2482">IF(BN109&gt;0,1,0)</f>
        <v>0</v>
      </c>
      <c r="BN109" s="144"/>
      <c r="BO109" s="121"/>
      <c r="BP109" s="113">
        <f t="shared" ref="BP109" si="2483">+BQ109+BR109</f>
        <v>0</v>
      </c>
      <c r="BQ109" s="116">
        <f t="shared" si="1752"/>
        <v>0</v>
      </c>
      <c r="BR109" s="177">
        <f t="shared" si="1753"/>
        <v>0</v>
      </c>
      <c r="BS109" s="102">
        <f t="shared" si="2350"/>
        <v>0</v>
      </c>
      <c r="BT109" s="113">
        <f t="shared" si="2351"/>
        <v>0</v>
      </c>
      <c r="BU109" s="113">
        <f t="shared" si="2352"/>
        <v>0</v>
      </c>
      <c r="BV109" s="116">
        <f t="shared" si="2353"/>
        <v>0</v>
      </c>
      <c r="BW109" s="113">
        <f t="shared" si="2354"/>
        <v>0</v>
      </c>
      <c r="BX109" s="189">
        <f t="shared" si="2355"/>
        <v>0</v>
      </c>
      <c r="BY109" s="102" t="str">
        <f>IF(CA109="","",VLOOKUP(L109,リスト!$AD$3:$AE$25,2,0))</f>
        <v/>
      </c>
      <c r="BZ109" s="105">
        <f t="shared" ref="BZ109" si="2484">IF(CA109&gt;0,1,0)</f>
        <v>0</v>
      </c>
      <c r="CA109" s="144"/>
      <c r="CB109" s="113">
        <f t="shared" si="1754"/>
        <v>0</v>
      </c>
      <c r="CC109" s="121"/>
      <c r="CD109" s="163">
        <f t="shared" ref="CD109" si="2485">+CB109+CC109</f>
        <v>0</v>
      </c>
      <c r="CE109" s="113">
        <f t="shared" ref="CE109" si="2486">+CF109+CG109</f>
        <v>0</v>
      </c>
      <c r="CF109" s="116">
        <f t="shared" si="1755"/>
        <v>0</v>
      </c>
      <c r="CG109" s="177">
        <f t="shared" si="1756"/>
        <v>0</v>
      </c>
      <c r="CH109" s="181" t="s">
        <v>216</v>
      </c>
      <c r="CI109" s="105">
        <f t="shared" ref="CI109" si="2487">IF(CJ109&gt;0,1,0)</f>
        <v>0</v>
      </c>
      <c r="CJ109" s="144"/>
      <c r="CK109" s="121"/>
      <c r="CL109" s="113">
        <f t="shared" ref="CL109" si="2488">+CM109+CN109</f>
        <v>0</v>
      </c>
      <c r="CM109" s="116">
        <f t="shared" si="1757"/>
        <v>0</v>
      </c>
      <c r="CN109" s="174">
        <f t="shared" si="1758"/>
        <v>0</v>
      </c>
      <c r="CO109" s="181" t="s">
        <v>216</v>
      </c>
      <c r="CP109" s="105">
        <f t="shared" ref="CP109" si="2489">IF(CQ109&gt;0,1,0)</f>
        <v>0</v>
      </c>
      <c r="CQ109" s="144"/>
      <c r="CR109" s="121"/>
      <c r="CS109" s="113">
        <f t="shared" ref="CS109" si="2490">+CT109+CU109</f>
        <v>0</v>
      </c>
      <c r="CT109" s="116">
        <f t="shared" si="1759"/>
        <v>0</v>
      </c>
      <c r="CU109" s="174">
        <f t="shared" si="1760"/>
        <v>0</v>
      </c>
      <c r="CV109" s="181" t="s">
        <v>216</v>
      </c>
      <c r="CW109" s="105">
        <f t="shared" ref="CW109" si="2491">IF(CX109&gt;0,1,0)</f>
        <v>0</v>
      </c>
      <c r="CX109" s="144"/>
      <c r="CY109" s="121"/>
      <c r="CZ109" s="113">
        <f t="shared" ref="CZ109" si="2492">+DA109+DB109</f>
        <v>0</v>
      </c>
      <c r="DA109" s="116">
        <f t="shared" si="1761"/>
        <v>0</v>
      </c>
      <c r="DB109" s="174">
        <f t="shared" si="1762"/>
        <v>0</v>
      </c>
      <c r="DC109" s="181" t="s">
        <v>216</v>
      </c>
      <c r="DD109" s="105">
        <f t="shared" ref="DD109" si="2493">IF(DE109&gt;0,1,0)</f>
        <v>0</v>
      </c>
      <c r="DE109" s="144"/>
      <c r="DF109" s="121"/>
      <c r="DG109" s="113">
        <f t="shared" ref="DG109" si="2494">+DH109+DI109</f>
        <v>0</v>
      </c>
      <c r="DH109" s="116">
        <f t="shared" si="1763"/>
        <v>0</v>
      </c>
      <c r="DI109" s="177">
        <f t="shared" si="1764"/>
        <v>0</v>
      </c>
      <c r="DJ109" s="102">
        <f t="shared" si="2356"/>
        <v>0</v>
      </c>
      <c r="DK109" s="116">
        <f t="shared" si="2357"/>
        <v>0</v>
      </c>
      <c r="DL109" s="116">
        <f t="shared" si="2358"/>
        <v>0</v>
      </c>
      <c r="DM109" s="116">
        <f t="shared" ref="DM109" si="2495">+DN109+DO109</f>
        <v>0</v>
      </c>
      <c r="DN109" s="116">
        <f t="shared" si="2359"/>
        <v>0</v>
      </c>
      <c r="DO109" s="177">
        <f t="shared" si="2360"/>
        <v>0</v>
      </c>
      <c r="DP109" s="194">
        <f t="shared" si="2361"/>
        <v>0</v>
      </c>
      <c r="DQ109" s="177">
        <f t="shared" si="2362"/>
        <v>0</v>
      </c>
      <c r="DR109" s="116">
        <f t="shared" si="1805"/>
        <v>0</v>
      </c>
      <c r="DS109" s="116">
        <f t="shared" ref="DS109" si="2496">+DT109+DU109</f>
        <v>0</v>
      </c>
      <c r="DT109" s="113">
        <f t="shared" si="2363"/>
        <v>0</v>
      </c>
      <c r="DU109" s="189">
        <f t="shared" si="2364"/>
        <v>0</v>
      </c>
      <c r="DV109" s="102">
        <f t="shared" si="2365"/>
        <v>0</v>
      </c>
      <c r="DW109" s="116">
        <f t="shared" si="1765"/>
        <v>0</v>
      </c>
      <c r="DX109" s="116">
        <f t="shared" si="1766"/>
        <v>0</v>
      </c>
      <c r="DY109" s="116">
        <f t="shared" ref="DY109" si="2497">ROUND(DV109*DX109,0)</f>
        <v>0</v>
      </c>
      <c r="DZ109" s="116">
        <f t="shared" ref="DZ109" si="2498">+EA109+EB109</f>
        <v>0</v>
      </c>
      <c r="EA109" s="116">
        <f t="shared" si="1767"/>
        <v>0</v>
      </c>
      <c r="EB109" s="174">
        <f t="shared" si="1768"/>
        <v>0</v>
      </c>
      <c r="EC109" s="194">
        <f t="shared" ref="EC109" si="2499">SUM(DR109,DY109)</f>
        <v>0</v>
      </c>
      <c r="ED109" s="116">
        <f t="shared" ref="ED109" si="2500">+EE109+EF109</f>
        <v>0</v>
      </c>
      <c r="EE109" s="116">
        <f t="shared" ref="EE109" si="2501">SUM(DT109,EA109)</f>
        <v>0</v>
      </c>
      <c r="EF109" s="189">
        <f t="shared" ref="EF109" si="2502">SUM(DU109,EB109)</f>
        <v>0</v>
      </c>
      <c r="EG109" s="129">
        <f t="shared" si="2366"/>
        <v>0</v>
      </c>
      <c r="EH109" s="133">
        <f t="shared" si="2367"/>
        <v>0</v>
      </c>
      <c r="EI109" s="148">
        <f t="shared" si="2368"/>
        <v>0</v>
      </c>
      <c r="EJ109" s="153">
        <f t="shared" ref="EJ109" si="2503">INT(EI109/2)</f>
        <v>0</v>
      </c>
      <c r="EK109" s="167">
        <f t="shared" si="2369"/>
        <v>0</v>
      </c>
      <c r="EL109" s="171">
        <f t="shared" si="2370"/>
        <v>0</v>
      </c>
      <c r="EM109" s="167">
        <f t="shared" si="2371"/>
        <v>0</v>
      </c>
      <c r="EN109" s="171">
        <f t="shared" ref="EN109" si="2504">INT(EM109/2)</f>
        <v>0</v>
      </c>
      <c r="EO109" s="148">
        <f t="shared" si="1769"/>
        <v>0</v>
      </c>
      <c r="EP109" s="153">
        <f t="shared" ref="EP109" si="2505">INT(EO109/2)</f>
        <v>0</v>
      </c>
      <c r="EQ109" s="167">
        <f t="shared" si="1770"/>
        <v>0</v>
      </c>
      <c r="ER109" s="171">
        <f t="shared" ref="ER109" si="2506">INT(EQ109/2)</f>
        <v>0</v>
      </c>
      <c r="ES109" s="148">
        <f t="shared" si="1771"/>
        <v>0</v>
      </c>
      <c r="ET109" s="153">
        <f t="shared" ref="ET109" si="2507">INT(ES109/2)</f>
        <v>0</v>
      </c>
      <c r="EU109" s="167">
        <f t="shared" si="2372"/>
        <v>0</v>
      </c>
      <c r="EV109" s="171">
        <f t="shared" si="2373"/>
        <v>0</v>
      </c>
      <c r="EW109" s="148">
        <f t="shared" si="1772"/>
        <v>0</v>
      </c>
      <c r="EX109" s="153">
        <f t="shared" ref="EX109" si="2508">INT(EW109/2)</f>
        <v>0</v>
      </c>
      <c r="EY109" s="167">
        <f t="shared" si="1773"/>
        <v>0</v>
      </c>
      <c r="EZ109" s="171">
        <f t="shared" ref="EZ109" si="2509">INT(EY109/2)</f>
        <v>0</v>
      </c>
      <c r="FA109" s="148">
        <f t="shared" si="1774"/>
        <v>0</v>
      </c>
      <c r="FB109" s="171">
        <f t="shared" ref="FB109" si="2510">INT(FA109/2)</f>
        <v>0</v>
      </c>
      <c r="FC109" s="148">
        <f t="shared" si="1775"/>
        <v>0</v>
      </c>
      <c r="FD109" s="171">
        <f t="shared" ref="FD109" si="2511">INT(FC109/2)</f>
        <v>0</v>
      </c>
      <c r="FE109" s="167">
        <f t="shared" ref="FE109" si="2512">SUM(EG109,EI109,EK109,EM109,EO109,EQ109,ES109,EU109,EW109,EY109,FA109,FC109)</f>
        <v>0</v>
      </c>
      <c r="FF109" s="171">
        <f t="shared" ref="FF109" si="2513">SUM(EH109,EJ109,EL109,EN109,EP109,ER109,ET109,EV109,EX109,EZ109,FB109,FD109)</f>
        <v>0</v>
      </c>
      <c r="FG109" s="148">
        <f t="shared" si="1776"/>
        <v>0</v>
      </c>
      <c r="FH109" s="199">
        <f t="shared" ref="FH109" si="2514">+FG109</f>
        <v>0</v>
      </c>
      <c r="FI109" s="95"/>
      <c r="FJ109" s="708">
        <f>+FJ108</f>
        <v>0</v>
      </c>
      <c r="FK109" s="38"/>
      <c r="FL109" s="695">
        <f t="shared" si="1266"/>
        <v>0</v>
      </c>
      <c r="FM109" s="696">
        <f t="shared" si="1267"/>
        <v>0</v>
      </c>
      <c r="FN109" s="697" t="str">
        <f t="shared" si="1268"/>
        <v>OK</v>
      </c>
      <c r="FP109" s="695">
        <f t="shared" si="1825"/>
        <v>0</v>
      </c>
      <c r="FQ109" s="696">
        <f t="shared" si="1826"/>
        <v>0</v>
      </c>
      <c r="FR109" s="697" t="str">
        <f t="shared" si="1827"/>
        <v>OK</v>
      </c>
    </row>
    <row r="110" spans="1:174" ht="18" customHeight="1" x14ac:dyDescent="0.2">
      <c r="A110" s="74">
        <f t="shared" si="1828"/>
        <v>0</v>
      </c>
      <c r="B110" s="75">
        <f t="shared" si="1829"/>
        <v>0</v>
      </c>
      <c r="C110" s="235" t="str">
        <f t="shared" si="1830"/>
        <v>福島県</v>
      </c>
      <c r="D110" s="58">
        <f t="shared" si="1831"/>
        <v>48</v>
      </c>
      <c r="E110" s="49" t="s">
        <v>244</v>
      </c>
      <c r="F110" s="486">
        <f>IF(F111=" "," ",+F111)</f>
        <v>0</v>
      </c>
      <c r="G110" s="554"/>
      <c r="H110" s="537"/>
      <c r="I110" s="544"/>
      <c r="J110" s="545"/>
      <c r="K110" s="544"/>
      <c r="L110" s="229"/>
      <c r="M110" s="532"/>
      <c r="N110" s="66"/>
      <c r="O110" s="70" t="str">
        <f>IF(L110="","",VLOOKUP(L110,リスト!$Q$3:$R$25,2,0))</f>
        <v/>
      </c>
      <c r="P110" s="202"/>
      <c r="Q110" s="230"/>
      <c r="R110" s="154" t="str">
        <f>IF(L110="","",VLOOKUP(L110,リスト!$X$3:$Y$25,2,0))</f>
        <v/>
      </c>
      <c r="S110" s="162">
        <f>IF(T110&gt;0,1,0)</f>
        <v>0</v>
      </c>
      <c r="T110" s="143"/>
      <c r="U110" s="112">
        <f t="shared" si="1739"/>
        <v>0</v>
      </c>
      <c r="V110" s="108"/>
      <c r="W110" s="115">
        <f>+U110+V110</f>
        <v>0</v>
      </c>
      <c r="X110" s="115">
        <f>+Y110+Z110</f>
        <v>0</v>
      </c>
      <c r="Y110" s="137">
        <f t="shared" si="1740"/>
        <v>0</v>
      </c>
      <c r="Z110" s="139">
        <f t="shared" si="1741"/>
        <v>0</v>
      </c>
      <c r="AA110" s="180" t="s">
        <v>216</v>
      </c>
      <c r="AB110" s="162">
        <f>IF(AC110&gt;0,1,0)</f>
        <v>0</v>
      </c>
      <c r="AC110" s="143"/>
      <c r="AD110" s="120"/>
      <c r="AE110" s="137">
        <f>+AF110+AG110</f>
        <v>0</v>
      </c>
      <c r="AF110" s="137">
        <f t="shared" si="1742"/>
        <v>0</v>
      </c>
      <c r="AG110" s="139">
        <f t="shared" si="1743"/>
        <v>0</v>
      </c>
      <c r="AH110" s="101" t="str">
        <f>IF(AJ110="","",VLOOKUP(L110,リスト!$AA$3:$AB$25,2,0))</f>
        <v/>
      </c>
      <c r="AI110" s="162">
        <f>IF(AJ110&gt;0,1,0)</f>
        <v>0</v>
      </c>
      <c r="AJ110" s="143"/>
      <c r="AK110" s="156">
        <f t="shared" si="2349"/>
        <v>0</v>
      </c>
      <c r="AL110" s="120"/>
      <c r="AM110" s="162">
        <f>+AK110+AL110</f>
        <v>0</v>
      </c>
      <c r="AN110" s="112">
        <f>+AO110+AP110</f>
        <v>0</v>
      </c>
      <c r="AO110" s="115">
        <f t="shared" si="1744"/>
        <v>0</v>
      </c>
      <c r="AP110" s="173">
        <f t="shared" si="1745"/>
        <v>0</v>
      </c>
      <c r="AQ110" s="183" t="s">
        <v>216</v>
      </c>
      <c r="AR110" s="162">
        <f>IF(AS110&gt;0,1,0)</f>
        <v>0</v>
      </c>
      <c r="AS110" s="143"/>
      <c r="AT110" s="120"/>
      <c r="AU110" s="112">
        <f>+AV110+AW110</f>
        <v>0</v>
      </c>
      <c r="AV110" s="115">
        <f t="shared" si="1746"/>
        <v>0</v>
      </c>
      <c r="AW110" s="176">
        <f t="shared" si="1747"/>
        <v>0</v>
      </c>
      <c r="AX110" s="180" t="s">
        <v>216</v>
      </c>
      <c r="AY110" s="162">
        <f>IF(AZ110&gt;0,1,0)</f>
        <v>0</v>
      </c>
      <c r="AZ110" s="143"/>
      <c r="BA110" s="120"/>
      <c r="BB110" s="112">
        <f>+BC110+BD110</f>
        <v>0</v>
      </c>
      <c r="BC110" s="115">
        <f t="shared" si="1748"/>
        <v>0</v>
      </c>
      <c r="BD110" s="173">
        <f t="shared" si="1749"/>
        <v>0</v>
      </c>
      <c r="BE110" s="180" t="s">
        <v>216</v>
      </c>
      <c r="BF110" s="162">
        <f>IF(BG110&gt;0,1,0)</f>
        <v>0</v>
      </c>
      <c r="BG110" s="143"/>
      <c r="BH110" s="120"/>
      <c r="BI110" s="112">
        <f>+BJ110+BK110</f>
        <v>0</v>
      </c>
      <c r="BJ110" s="115">
        <f t="shared" si="1750"/>
        <v>0</v>
      </c>
      <c r="BK110" s="176">
        <f t="shared" si="1751"/>
        <v>0</v>
      </c>
      <c r="BL110" s="180" t="s">
        <v>216</v>
      </c>
      <c r="BM110" s="162">
        <f>IF(BN110&gt;0,1,0)</f>
        <v>0</v>
      </c>
      <c r="BN110" s="143"/>
      <c r="BO110" s="120"/>
      <c r="BP110" s="112">
        <f>+BQ110+BR110</f>
        <v>0</v>
      </c>
      <c r="BQ110" s="115">
        <f t="shared" si="1752"/>
        <v>0</v>
      </c>
      <c r="BR110" s="176">
        <f t="shared" si="1753"/>
        <v>0</v>
      </c>
      <c r="BS110" s="101">
        <f t="shared" si="2350"/>
        <v>0</v>
      </c>
      <c r="BT110" s="112">
        <f t="shared" si="2351"/>
        <v>0</v>
      </c>
      <c r="BU110" s="112">
        <f t="shared" si="2352"/>
        <v>0</v>
      </c>
      <c r="BV110" s="115">
        <f t="shared" si="2353"/>
        <v>0</v>
      </c>
      <c r="BW110" s="112">
        <f t="shared" si="2354"/>
        <v>0</v>
      </c>
      <c r="BX110" s="188">
        <f t="shared" si="2355"/>
        <v>0</v>
      </c>
      <c r="BY110" s="101" t="str">
        <f>IF(CA110="","",VLOOKUP(L110,リスト!$AD$3:$AE$25,2,0))</f>
        <v/>
      </c>
      <c r="BZ110" s="192">
        <f>IF(CA110&gt;0,1,0)</f>
        <v>0</v>
      </c>
      <c r="CA110" s="143"/>
      <c r="CB110" s="112">
        <f t="shared" si="1754"/>
        <v>0</v>
      </c>
      <c r="CC110" s="120"/>
      <c r="CD110" s="162">
        <f>+CB110+CC110</f>
        <v>0</v>
      </c>
      <c r="CE110" s="112">
        <f>+CF110+CG110</f>
        <v>0</v>
      </c>
      <c r="CF110" s="115">
        <f t="shared" si="1755"/>
        <v>0</v>
      </c>
      <c r="CG110" s="173">
        <f t="shared" si="1756"/>
        <v>0</v>
      </c>
      <c r="CH110" s="180" t="s">
        <v>216</v>
      </c>
      <c r="CI110" s="192">
        <f>IF(CJ110&gt;0,1,0)</f>
        <v>0</v>
      </c>
      <c r="CJ110" s="143"/>
      <c r="CK110" s="120"/>
      <c r="CL110" s="112">
        <f>+CM110+CN110</f>
        <v>0</v>
      </c>
      <c r="CM110" s="115">
        <f t="shared" si="1757"/>
        <v>0</v>
      </c>
      <c r="CN110" s="173">
        <f t="shared" si="1758"/>
        <v>0</v>
      </c>
      <c r="CO110" s="180" t="s">
        <v>216</v>
      </c>
      <c r="CP110" s="192">
        <f>IF(CQ110&gt;0,1,0)</f>
        <v>0</v>
      </c>
      <c r="CQ110" s="143"/>
      <c r="CR110" s="120"/>
      <c r="CS110" s="112">
        <f>+CT110+CU110</f>
        <v>0</v>
      </c>
      <c r="CT110" s="115">
        <f t="shared" si="1759"/>
        <v>0</v>
      </c>
      <c r="CU110" s="173">
        <f t="shared" si="1760"/>
        <v>0</v>
      </c>
      <c r="CV110" s="180" t="s">
        <v>216</v>
      </c>
      <c r="CW110" s="192">
        <f>IF(CX110&gt;0,1,0)</f>
        <v>0</v>
      </c>
      <c r="CX110" s="143"/>
      <c r="CY110" s="120"/>
      <c r="CZ110" s="112">
        <f>+DA110+DB110</f>
        <v>0</v>
      </c>
      <c r="DA110" s="115">
        <f t="shared" si="1761"/>
        <v>0</v>
      </c>
      <c r="DB110" s="173">
        <f t="shared" si="1762"/>
        <v>0</v>
      </c>
      <c r="DC110" s="180" t="s">
        <v>216</v>
      </c>
      <c r="DD110" s="192">
        <f>IF(DE110&gt;0,1,0)</f>
        <v>0</v>
      </c>
      <c r="DE110" s="143"/>
      <c r="DF110" s="120"/>
      <c r="DG110" s="112">
        <f>+DH110+DI110</f>
        <v>0</v>
      </c>
      <c r="DH110" s="115">
        <f t="shared" si="1763"/>
        <v>0</v>
      </c>
      <c r="DI110" s="176">
        <f t="shared" si="1764"/>
        <v>0</v>
      </c>
      <c r="DJ110" s="101">
        <f t="shared" si="2356"/>
        <v>0</v>
      </c>
      <c r="DK110" s="115">
        <f t="shared" si="2357"/>
        <v>0</v>
      </c>
      <c r="DL110" s="115">
        <f t="shared" si="2358"/>
        <v>0</v>
      </c>
      <c r="DM110" s="115">
        <f>+DN110+DO110</f>
        <v>0</v>
      </c>
      <c r="DN110" s="115">
        <f t="shared" si="2359"/>
        <v>0</v>
      </c>
      <c r="DO110" s="176">
        <f t="shared" si="2360"/>
        <v>0</v>
      </c>
      <c r="DP110" s="193">
        <f t="shared" si="2361"/>
        <v>0</v>
      </c>
      <c r="DQ110" s="176">
        <f t="shared" si="2362"/>
        <v>0</v>
      </c>
      <c r="DR110" s="115">
        <f t="shared" si="1805"/>
        <v>0</v>
      </c>
      <c r="DS110" s="115">
        <f>+DT110+DU110</f>
        <v>0</v>
      </c>
      <c r="DT110" s="112">
        <f t="shared" si="2363"/>
        <v>0</v>
      </c>
      <c r="DU110" s="188">
        <f t="shared" si="2364"/>
        <v>0</v>
      </c>
      <c r="DV110" s="101">
        <f t="shared" si="2365"/>
        <v>0</v>
      </c>
      <c r="DW110" s="115">
        <f t="shared" si="1765"/>
        <v>0</v>
      </c>
      <c r="DX110" s="115">
        <f t="shared" si="1766"/>
        <v>0</v>
      </c>
      <c r="DY110" s="115">
        <f>ROUND(DV110*DX110,0)</f>
        <v>0</v>
      </c>
      <c r="DZ110" s="115">
        <f>+EA110+EB110</f>
        <v>0</v>
      </c>
      <c r="EA110" s="115">
        <f t="shared" si="1767"/>
        <v>0</v>
      </c>
      <c r="EB110" s="173">
        <f t="shared" si="1768"/>
        <v>0</v>
      </c>
      <c r="EC110" s="193">
        <f>SUM(DR110,DY110)</f>
        <v>0</v>
      </c>
      <c r="ED110" s="115">
        <f>+EE110+EF110</f>
        <v>0</v>
      </c>
      <c r="EE110" s="115">
        <f>SUM(DT110,EA110)</f>
        <v>0</v>
      </c>
      <c r="EF110" s="188">
        <f>SUM(DU110,EB110)</f>
        <v>0</v>
      </c>
      <c r="EG110" s="128">
        <f t="shared" si="2366"/>
        <v>0</v>
      </c>
      <c r="EH110" s="132">
        <f t="shared" si="2367"/>
        <v>0</v>
      </c>
      <c r="EI110" s="147">
        <f t="shared" si="2368"/>
        <v>0</v>
      </c>
      <c r="EJ110" s="152">
        <f>INT(EI110/2)</f>
        <v>0</v>
      </c>
      <c r="EK110" s="166">
        <f t="shared" si="2369"/>
        <v>0</v>
      </c>
      <c r="EL110" s="170">
        <f t="shared" si="2370"/>
        <v>0</v>
      </c>
      <c r="EM110" s="166">
        <f t="shared" si="2371"/>
        <v>0</v>
      </c>
      <c r="EN110" s="170">
        <f>INT(EM110/2)</f>
        <v>0</v>
      </c>
      <c r="EO110" s="147">
        <f t="shared" si="1769"/>
        <v>0</v>
      </c>
      <c r="EP110" s="170">
        <f>INT(EO110/2)</f>
        <v>0</v>
      </c>
      <c r="EQ110" s="166">
        <f t="shared" si="1770"/>
        <v>0</v>
      </c>
      <c r="ER110" s="170">
        <f>INT(EQ110/2)</f>
        <v>0</v>
      </c>
      <c r="ES110" s="147">
        <f t="shared" si="1771"/>
        <v>0</v>
      </c>
      <c r="ET110" s="152">
        <f>INT(ES110/2)</f>
        <v>0</v>
      </c>
      <c r="EU110" s="166">
        <f t="shared" si="2372"/>
        <v>0</v>
      </c>
      <c r="EV110" s="170">
        <f t="shared" si="2373"/>
        <v>0</v>
      </c>
      <c r="EW110" s="147">
        <f t="shared" si="1772"/>
        <v>0</v>
      </c>
      <c r="EX110" s="152">
        <f>INT(EW110/2)</f>
        <v>0</v>
      </c>
      <c r="EY110" s="166">
        <f t="shared" si="1773"/>
        <v>0</v>
      </c>
      <c r="EZ110" s="170">
        <f>INT(EY110/2)</f>
        <v>0</v>
      </c>
      <c r="FA110" s="147">
        <f t="shared" si="1774"/>
        <v>0</v>
      </c>
      <c r="FB110" s="170">
        <f>INT(FA110/2)</f>
        <v>0</v>
      </c>
      <c r="FC110" s="147">
        <f t="shared" si="1775"/>
        <v>0</v>
      </c>
      <c r="FD110" s="170">
        <f>INT(FC110/2)</f>
        <v>0</v>
      </c>
      <c r="FE110" s="166">
        <f>SUM(EG110,EI110,EK110,EM110,EO110,EQ110,ES110,EU110,EW110,EY110,FA110,FC110)</f>
        <v>0</v>
      </c>
      <c r="FF110" s="170">
        <f>SUM(EH110,EJ110,EL110,EN110,EP110,ER110,ET110,EV110,EX110,EZ110,FB110,FD110)</f>
        <v>0</v>
      </c>
      <c r="FG110" s="147">
        <f t="shared" si="1776"/>
        <v>0</v>
      </c>
      <c r="FH110" s="198">
        <f>+FG110</f>
        <v>0</v>
      </c>
      <c r="FI110" s="201"/>
      <c r="FJ110" s="708">
        <f>+FJ108</f>
        <v>0</v>
      </c>
      <c r="FK110" s="38"/>
      <c r="FL110" s="698">
        <f t="shared" si="1266"/>
        <v>0</v>
      </c>
      <c r="FM110" s="699">
        <f t="shared" si="1267"/>
        <v>0</v>
      </c>
      <c r="FN110" s="700" t="str">
        <f t="shared" si="1268"/>
        <v>OK</v>
      </c>
      <c r="FP110" s="698">
        <f t="shared" si="1825"/>
        <v>0</v>
      </c>
      <c r="FQ110" s="699">
        <f t="shared" si="1826"/>
        <v>0</v>
      </c>
      <c r="FR110" s="700" t="str">
        <f t="shared" si="1827"/>
        <v>OK</v>
      </c>
    </row>
    <row r="111" spans="1:174" ht="18" customHeight="1" x14ac:dyDescent="0.2">
      <c r="A111" s="76">
        <f t="shared" si="1828"/>
        <v>0</v>
      </c>
      <c r="B111" s="77">
        <f t="shared" si="1829"/>
        <v>0</v>
      </c>
      <c r="C111" s="236" t="str">
        <f t="shared" si="1830"/>
        <v>福島県</v>
      </c>
      <c r="D111" s="47">
        <f t="shared" si="1831"/>
        <v>48</v>
      </c>
      <c r="E111" s="56" t="s">
        <v>245</v>
      </c>
      <c r="F111" s="487"/>
      <c r="G111" s="555">
        <f>+G110</f>
        <v>0</v>
      </c>
      <c r="H111" s="536"/>
      <c r="I111" s="542"/>
      <c r="J111" s="543"/>
      <c r="K111" s="542"/>
      <c r="L111" s="64"/>
      <c r="M111" s="531"/>
      <c r="N111" s="67"/>
      <c r="O111" s="71" t="str">
        <f>IF(L111="","",VLOOKUP(L111,リスト!$Q$3:$R$25,2,0))</f>
        <v/>
      </c>
      <c r="P111" s="95"/>
      <c r="Q111" s="124"/>
      <c r="R111" s="102" t="str">
        <f>IF(L111="","",VLOOKUP(L111,リスト!$X$3:$Y$25,2,0))</f>
        <v/>
      </c>
      <c r="S111" s="163">
        <f t="shared" ref="S111" si="2515">IF(T111&gt;0,1,0)</f>
        <v>0</v>
      </c>
      <c r="T111" s="144"/>
      <c r="U111" s="113">
        <f t="shared" si="1739"/>
        <v>0</v>
      </c>
      <c r="V111" s="109"/>
      <c r="W111" s="116">
        <f t="shared" ref="W111" si="2516">+U111+V111</f>
        <v>0</v>
      </c>
      <c r="X111" s="116">
        <f t="shared" ref="X111" si="2517">+Y111+Z111</f>
        <v>0</v>
      </c>
      <c r="Y111" s="138">
        <f t="shared" si="1740"/>
        <v>0</v>
      </c>
      <c r="Z111" s="140">
        <f t="shared" si="1741"/>
        <v>0</v>
      </c>
      <c r="AA111" s="181" t="s">
        <v>216</v>
      </c>
      <c r="AB111" s="163">
        <f t="shared" ref="AB111" si="2518">IF(AC111&gt;0,1,0)</f>
        <v>0</v>
      </c>
      <c r="AC111" s="144"/>
      <c r="AD111" s="121"/>
      <c r="AE111" s="138">
        <f t="shared" ref="AE111" si="2519">+AF111+AG111</f>
        <v>0</v>
      </c>
      <c r="AF111" s="138">
        <f t="shared" si="1742"/>
        <v>0</v>
      </c>
      <c r="AG111" s="140">
        <f t="shared" si="1743"/>
        <v>0</v>
      </c>
      <c r="AH111" s="102" t="str">
        <f>IF(AJ111="","",VLOOKUP(L111,リスト!$AA$3:$AB$25,2,0))</f>
        <v/>
      </c>
      <c r="AI111" s="163">
        <f t="shared" ref="AI111" si="2520">IF(AJ111&gt;0,1,0)</f>
        <v>0</v>
      </c>
      <c r="AJ111" s="144"/>
      <c r="AK111" s="157">
        <f t="shared" si="2349"/>
        <v>0</v>
      </c>
      <c r="AL111" s="121"/>
      <c r="AM111" s="163">
        <f t="shared" ref="AM111" si="2521">+AK111+AL111</f>
        <v>0</v>
      </c>
      <c r="AN111" s="113">
        <f t="shared" ref="AN111" si="2522">+AO111+AP111</f>
        <v>0</v>
      </c>
      <c r="AO111" s="116">
        <f t="shared" si="1744"/>
        <v>0</v>
      </c>
      <c r="AP111" s="174">
        <f t="shared" si="1745"/>
        <v>0</v>
      </c>
      <c r="AQ111" s="184" t="s">
        <v>216</v>
      </c>
      <c r="AR111" s="163">
        <f t="shared" ref="AR111" si="2523">IF(AS111&gt;0,1,0)</f>
        <v>0</v>
      </c>
      <c r="AS111" s="144"/>
      <c r="AT111" s="121"/>
      <c r="AU111" s="113">
        <f t="shared" ref="AU111" si="2524">+AV111+AW111</f>
        <v>0</v>
      </c>
      <c r="AV111" s="116">
        <f t="shared" si="1746"/>
        <v>0</v>
      </c>
      <c r="AW111" s="177">
        <f t="shared" si="1747"/>
        <v>0</v>
      </c>
      <c r="AX111" s="181" t="s">
        <v>216</v>
      </c>
      <c r="AY111" s="163">
        <f t="shared" ref="AY111" si="2525">IF(AZ111&gt;0,1,0)</f>
        <v>0</v>
      </c>
      <c r="AZ111" s="144"/>
      <c r="BA111" s="121"/>
      <c r="BB111" s="113">
        <f t="shared" ref="BB111" si="2526">+BC111+BD111</f>
        <v>0</v>
      </c>
      <c r="BC111" s="116">
        <f t="shared" si="1748"/>
        <v>0</v>
      </c>
      <c r="BD111" s="174">
        <f t="shared" si="1749"/>
        <v>0</v>
      </c>
      <c r="BE111" s="181" t="s">
        <v>216</v>
      </c>
      <c r="BF111" s="163">
        <f t="shared" ref="BF111" si="2527">IF(BG111&gt;0,1,0)</f>
        <v>0</v>
      </c>
      <c r="BG111" s="144"/>
      <c r="BH111" s="121"/>
      <c r="BI111" s="113">
        <f t="shared" ref="BI111" si="2528">+BJ111+BK111</f>
        <v>0</v>
      </c>
      <c r="BJ111" s="116">
        <f t="shared" si="1750"/>
        <v>0</v>
      </c>
      <c r="BK111" s="177">
        <f t="shared" si="1751"/>
        <v>0</v>
      </c>
      <c r="BL111" s="181" t="s">
        <v>216</v>
      </c>
      <c r="BM111" s="163">
        <f t="shared" ref="BM111" si="2529">IF(BN111&gt;0,1,0)</f>
        <v>0</v>
      </c>
      <c r="BN111" s="144"/>
      <c r="BO111" s="121"/>
      <c r="BP111" s="113">
        <f t="shared" ref="BP111" si="2530">+BQ111+BR111</f>
        <v>0</v>
      </c>
      <c r="BQ111" s="116">
        <f t="shared" si="1752"/>
        <v>0</v>
      </c>
      <c r="BR111" s="177">
        <f t="shared" si="1753"/>
        <v>0</v>
      </c>
      <c r="BS111" s="102">
        <f t="shared" si="2350"/>
        <v>0</v>
      </c>
      <c r="BT111" s="113">
        <f t="shared" si="2351"/>
        <v>0</v>
      </c>
      <c r="BU111" s="113">
        <f t="shared" si="2352"/>
        <v>0</v>
      </c>
      <c r="BV111" s="116">
        <f t="shared" si="2353"/>
        <v>0</v>
      </c>
      <c r="BW111" s="113">
        <f t="shared" si="2354"/>
        <v>0</v>
      </c>
      <c r="BX111" s="189">
        <f t="shared" si="2355"/>
        <v>0</v>
      </c>
      <c r="BY111" s="102" t="str">
        <f>IF(CA111="","",VLOOKUP(L111,リスト!$AD$3:$AE$25,2,0))</f>
        <v/>
      </c>
      <c r="BZ111" s="105">
        <f t="shared" ref="BZ111" si="2531">IF(CA111&gt;0,1,0)</f>
        <v>0</v>
      </c>
      <c r="CA111" s="144"/>
      <c r="CB111" s="113">
        <f t="shared" si="1754"/>
        <v>0</v>
      </c>
      <c r="CC111" s="121"/>
      <c r="CD111" s="163">
        <f t="shared" ref="CD111" si="2532">+CB111+CC111</f>
        <v>0</v>
      </c>
      <c r="CE111" s="113">
        <f t="shared" ref="CE111" si="2533">+CF111+CG111</f>
        <v>0</v>
      </c>
      <c r="CF111" s="116">
        <f t="shared" si="1755"/>
        <v>0</v>
      </c>
      <c r="CG111" s="177">
        <f t="shared" si="1756"/>
        <v>0</v>
      </c>
      <c r="CH111" s="181" t="s">
        <v>216</v>
      </c>
      <c r="CI111" s="105">
        <f t="shared" ref="CI111" si="2534">IF(CJ111&gt;0,1,0)</f>
        <v>0</v>
      </c>
      <c r="CJ111" s="144"/>
      <c r="CK111" s="121"/>
      <c r="CL111" s="113">
        <f t="shared" ref="CL111" si="2535">+CM111+CN111</f>
        <v>0</v>
      </c>
      <c r="CM111" s="116">
        <f t="shared" si="1757"/>
        <v>0</v>
      </c>
      <c r="CN111" s="174">
        <f t="shared" si="1758"/>
        <v>0</v>
      </c>
      <c r="CO111" s="181" t="s">
        <v>216</v>
      </c>
      <c r="CP111" s="105">
        <f t="shared" ref="CP111" si="2536">IF(CQ111&gt;0,1,0)</f>
        <v>0</v>
      </c>
      <c r="CQ111" s="144"/>
      <c r="CR111" s="121"/>
      <c r="CS111" s="113">
        <f t="shared" ref="CS111" si="2537">+CT111+CU111</f>
        <v>0</v>
      </c>
      <c r="CT111" s="116">
        <f t="shared" si="1759"/>
        <v>0</v>
      </c>
      <c r="CU111" s="174">
        <f t="shared" si="1760"/>
        <v>0</v>
      </c>
      <c r="CV111" s="181" t="s">
        <v>216</v>
      </c>
      <c r="CW111" s="105">
        <f t="shared" ref="CW111" si="2538">IF(CX111&gt;0,1,0)</f>
        <v>0</v>
      </c>
      <c r="CX111" s="144"/>
      <c r="CY111" s="121"/>
      <c r="CZ111" s="113">
        <f t="shared" ref="CZ111" si="2539">+DA111+DB111</f>
        <v>0</v>
      </c>
      <c r="DA111" s="116">
        <f t="shared" si="1761"/>
        <v>0</v>
      </c>
      <c r="DB111" s="174">
        <f t="shared" si="1762"/>
        <v>0</v>
      </c>
      <c r="DC111" s="181" t="s">
        <v>216</v>
      </c>
      <c r="DD111" s="105">
        <f t="shared" ref="DD111" si="2540">IF(DE111&gt;0,1,0)</f>
        <v>0</v>
      </c>
      <c r="DE111" s="144"/>
      <c r="DF111" s="121"/>
      <c r="DG111" s="113">
        <f t="shared" ref="DG111" si="2541">+DH111+DI111</f>
        <v>0</v>
      </c>
      <c r="DH111" s="116">
        <f t="shared" si="1763"/>
        <v>0</v>
      </c>
      <c r="DI111" s="177">
        <f t="shared" si="1764"/>
        <v>0</v>
      </c>
      <c r="DJ111" s="102">
        <f t="shared" si="2356"/>
        <v>0</v>
      </c>
      <c r="DK111" s="116">
        <f t="shared" si="2357"/>
        <v>0</v>
      </c>
      <c r="DL111" s="116">
        <f t="shared" si="2358"/>
        <v>0</v>
      </c>
      <c r="DM111" s="116">
        <f t="shared" ref="DM111" si="2542">+DN111+DO111</f>
        <v>0</v>
      </c>
      <c r="DN111" s="116">
        <f t="shared" si="2359"/>
        <v>0</v>
      </c>
      <c r="DO111" s="177">
        <f t="shared" si="2360"/>
        <v>0</v>
      </c>
      <c r="DP111" s="194">
        <f t="shared" si="2361"/>
        <v>0</v>
      </c>
      <c r="DQ111" s="177">
        <f t="shared" si="2362"/>
        <v>0</v>
      </c>
      <c r="DR111" s="116">
        <f t="shared" si="1805"/>
        <v>0</v>
      </c>
      <c r="DS111" s="116">
        <f t="shared" ref="DS111" si="2543">+DT111+DU111</f>
        <v>0</v>
      </c>
      <c r="DT111" s="113">
        <f t="shared" si="2363"/>
        <v>0</v>
      </c>
      <c r="DU111" s="189">
        <f t="shared" si="2364"/>
        <v>0</v>
      </c>
      <c r="DV111" s="102">
        <f t="shared" si="2365"/>
        <v>0</v>
      </c>
      <c r="DW111" s="116">
        <f t="shared" si="1765"/>
        <v>0</v>
      </c>
      <c r="DX111" s="116">
        <f t="shared" si="1766"/>
        <v>0</v>
      </c>
      <c r="DY111" s="116">
        <f t="shared" ref="DY111" si="2544">ROUND(DV111*DX111,0)</f>
        <v>0</v>
      </c>
      <c r="DZ111" s="116">
        <f t="shared" ref="DZ111" si="2545">+EA111+EB111</f>
        <v>0</v>
      </c>
      <c r="EA111" s="116">
        <f t="shared" si="1767"/>
        <v>0</v>
      </c>
      <c r="EB111" s="174">
        <f t="shared" si="1768"/>
        <v>0</v>
      </c>
      <c r="EC111" s="194">
        <f t="shared" ref="EC111" si="2546">SUM(DR111,DY111)</f>
        <v>0</v>
      </c>
      <c r="ED111" s="116">
        <f t="shared" ref="ED111" si="2547">+EE111+EF111</f>
        <v>0</v>
      </c>
      <c r="EE111" s="116">
        <f t="shared" ref="EE111" si="2548">SUM(DT111,EA111)</f>
        <v>0</v>
      </c>
      <c r="EF111" s="189">
        <f t="shared" ref="EF111" si="2549">SUM(DU111,EB111)</f>
        <v>0</v>
      </c>
      <c r="EG111" s="129">
        <f t="shared" si="2366"/>
        <v>0</v>
      </c>
      <c r="EH111" s="133">
        <f t="shared" si="2367"/>
        <v>0</v>
      </c>
      <c r="EI111" s="148">
        <f t="shared" si="2368"/>
        <v>0</v>
      </c>
      <c r="EJ111" s="153">
        <f t="shared" ref="EJ111" si="2550">INT(EI111/2)</f>
        <v>0</v>
      </c>
      <c r="EK111" s="167">
        <f t="shared" si="2369"/>
        <v>0</v>
      </c>
      <c r="EL111" s="171">
        <f t="shared" si="2370"/>
        <v>0</v>
      </c>
      <c r="EM111" s="167">
        <f t="shared" si="2371"/>
        <v>0</v>
      </c>
      <c r="EN111" s="171">
        <f t="shared" ref="EN111" si="2551">INT(EM111/2)</f>
        <v>0</v>
      </c>
      <c r="EO111" s="148">
        <f t="shared" si="1769"/>
        <v>0</v>
      </c>
      <c r="EP111" s="153">
        <f t="shared" ref="EP111" si="2552">INT(EO111/2)</f>
        <v>0</v>
      </c>
      <c r="EQ111" s="167">
        <f t="shared" si="1770"/>
        <v>0</v>
      </c>
      <c r="ER111" s="171">
        <f t="shared" ref="ER111" si="2553">INT(EQ111/2)</f>
        <v>0</v>
      </c>
      <c r="ES111" s="148">
        <f t="shared" si="1771"/>
        <v>0</v>
      </c>
      <c r="ET111" s="153">
        <f t="shared" ref="ET111" si="2554">INT(ES111/2)</f>
        <v>0</v>
      </c>
      <c r="EU111" s="167">
        <f t="shared" si="2372"/>
        <v>0</v>
      </c>
      <c r="EV111" s="171">
        <f t="shared" si="2373"/>
        <v>0</v>
      </c>
      <c r="EW111" s="148">
        <f t="shared" si="1772"/>
        <v>0</v>
      </c>
      <c r="EX111" s="153">
        <f t="shared" ref="EX111" si="2555">INT(EW111/2)</f>
        <v>0</v>
      </c>
      <c r="EY111" s="167">
        <f t="shared" si="1773"/>
        <v>0</v>
      </c>
      <c r="EZ111" s="171">
        <f t="shared" ref="EZ111" si="2556">INT(EY111/2)</f>
        <v>0</v>
      </c>
      <c r="FA111" s="148">
        <f t="shared" si="1774"/>
        <v>0</v>
      </c>
      <c r="FB111" s="171">
        <f t="shared" ref="FB111" si="2557">INT(FA111/2)</f>
        <v>0</v>
      </c>
      <c r="FC111" s="148">
        <f t="shared" si="1775"/>
        <v>0</v>
      </c>
      <c r="FD111" s="171">
        <f t="shared" ref="FD111" si="2558">INT(FC111/2)</f>
        <v>0</v>
      </c>
      <c r="FE111" s="167">
        <f t="shared" ref="FE111" si="2559">SUM(EG111,EI111,EK111,EM111,EO111,EQ111,ES111,EU111,EW111,EY111,FA111,FC111)</f>
        <v>0</v>
      </c>
      <c r="FF111" s="171">
        <f t="shared" ref="FF111" si="2560">SUM(EH111,EJ111,EL111,EN111,EP111,ER111,ET111,EV111,EX111,EZ111,FB111,FD111)</f>
        <v>0</v>
      </c>
      <c r="FG111" s="148">
        <f t="shared" si="1776"/>
        <v>0</v>
      </c>
      <c r="FH111" s="199">
        <f t="shared" ref="FH111" si="2561">+FG111</f>
        <v>0</v>
      </c>
      <c r="FI111" s="95"/>
      <c r="FJ111" s="708">
        <f>+FJ110</f>
        <v>0</v>
      </c>
      <c r="FK111" s="38"/>
      <c r="FL111" s="692">
        <f t="shared" si="1266"/>
        <v>0</v>
      </c>
      <c r="FM111" s="693">
        <f t="shared" si="1267"/>
        <v>0</v>
      </c>
      <c r="FN111" s="694" t="str">
        <f t="shared" si="1268"/>
        <v>OK</v>
      </c>
      <c r="FP111" s="692">
        <f t="shared" si="1825"/>
        <v>0</v>
      </c>
      <c r="FQ111" s="693">
        <f t="shared" si="1826"/>
        <v>0</v>
      </c>
      <c r="FR111" s="694" t="str">
        <f t="shared" si="1827"/>
        <v>OK</v>
      </c>
    </row>
    <row r="112" spans="1:174" ht="18" customHeight="1" x14ac:dyDescent="0.2">
      <c r="A112" s="74">
        <f t="shared" si="1828"/>
        <v>0</v>
      </c>
      <c r="B112" s="75">
        <f t="shared" si="1829"/>
        <v>0</v>
      </c>
      <c r="C112" s="235" t="str">
        <f t="shared" si="1830"/>
        <v>福島県</v>
      </c>
      <c r="D112" s="58">
        <f t="shared" si="1831"/>
        <v>49</v>
      </c>
      <c r="E112" s="49" t="s">
        <v>244</v>
      </c>
      <c r="F112" s="486">
        <f>IF(F113=" "," ",+F113)</f>
        <v>0</v>
      </c>
      <c r="G112" s="554"/>
      <c r="H112" s="537"/>
      <c r="I112" s="544"/>
      <c r="J112" s="545"/>
      <c r="K112" s="544"/>
      <c r="L112" s="229"/>
      <c r="M112" s="532"/>
      <c r="N112" s="66"/>
      <c r="O112" s="70" t="str">
        <f>IF(L112="","",VLOOKUP(L112,リスト!$Q$3:$R$25,2,0))</f>
        <v/>
      </c>
      <c r="P112" s="202"/>
      <c r="Q112" s="125"/>
      <c r="R112" s="154" t="str">
        <f>IF(L112="","",VLOOKUP(L112,リスト!$X$3:$Y$25,2,0))</f>
        <v/>
      </c>
      <c r="S112" s="162">
        <f>IF(T112&gt;0,1,0)</f>
        <v>0</v>
      </c>
      <c r="T112" s="143"/>
      <c r="U112" s="112">
        <f t="shared" ref="U112:U143" si="2562">IF(T112&gt;0,ROUND(R112*T112,0),0)</f>
        <v>0</v>
      </c>
      <c r="V112" s="108"/>
      <c r="W112" s="115">
        <f>+U112+V112</f>
        <v>0</v>
      </c>
      <c r="X112" s="115">
        <f>+Y112+Z112</f>
        <v>0</v>
      </c>
      <c r="Y112" s="137">
        <f t="shared" ref="Y112:Y143" si="2563">IF($Q112="初 年 度",IF(+U112=0,TRUNC((+V112-EG112)/2,0),+U112-EG112),0)</f>
        <v>0</v>
      </c>
      <c r="Z112" s="139">
        <f t="shared" ref="Z112:Z143" si="2564">IF($Q112="次 年 度",IF(+U112=0,TRUNC((+V112-EG112)/2,0),+U112-EG112),0)</f>
        <v>0</v>
      </c>
      <c r="AA112" s="180" t="s">
        <v>216</v>
      </c>
      <c r="AB112" s="162">
        <f>IF(AC112&gt;0,1,0)</f>
        <v>0</v>
      </c>
      <c r="AC112" s="143"/>
      <c r="AD112" s="120"/>
      <c r="AE112" s="137">
        <f>+AF112+AG112</f>
        <v>0</v>
      </c>
      <c r="AF112" s="137">
        <f t="shared" ref="AF112:AF143" si="2565">IF($Q112="初 年 度",TRUNC((+AD112-EI112)/2,0),0)</f>
        <v>0</v>
      </c>
      <c r="AG112" s="139">
        <f t="shared" ref="AG112:AG143" si="2566">IF($Q112="次 年 度",TRUNC((+AD112-EI112)/2,0),0)</f>
        <v>0</v>
      </c>
      <c r="AH112" s="101" t="str">
        <f>IF(AJ112="","",VLOOKUP(L112,リスト!$AA$3:$AB$25,2,0))</f>
        <v/>
      </c>
      <c r="AI112" s="162">
        <f>IF(AJ112&gt;0,1,0)</f>
        <v>0</v>
      </c>
      <c r="AJ112" s="143"/>
      <c r="AK112" s="156">
        <f t="shared" si="2349"/>
        <v>0</v>
      </c>
      <c r="AL112" s="120"/>
      <c r="AM112" s="162">
        <f>+AK112+AL112</f>
        <v>0</v>
      </c>
      <c r="AN112" s="112">
        <f>+AO112+AP112</f>
        <v>0</v>
      </c>
      <c r="AO112" s="115">
        <f t="shared" ref="AO112:AO143" si="2567">IF($Q112="初 年 度",IF(+AK112=0,TRUNC((+AL112-EK112)/2,0),+AK112-EK112),0)</f>
        <v>0</v>
      </c>
      <c r="AP112" s="173">
        <f t="shared" ref="AP112:AP143" si="2568">IF($Q112="次 年 度",IF(+AK112=0,TRUNC((+AL112-EK112)/2,0),+AK112-EK112),0)</f>
        <v>0</v>
      </c>
      <c r="AQ112" s="183" t="s">
        <v>216</v>
      </c>
      <c r="AR112" s="162">
        <f>IF(AS112&gt;0,1,0)</f>
        <v>0</v>
      </c>
      <c r="AS112" s="143"/>
      <c r="AT112" s="120"/>
      <c r="AU112" s="112">
        <f>+AV112+AW112</f>
        <v>0</v>
      </c>
      <c r="AV112" s="115">
        <f t="shared" ref="AV112:AV143" si="2569">IF($Q112="初 年 度",TRUNC((+AT112-EM112)/2,0),0)</f>
        <v>0</v>
      </c>
      <c r="AW112" s="176">
        <f t="shared" ref="AW112:AW143" si="2570">IF($Q112="次 年 度",TRUNC((+AT112-EM112)/2,0),0)</f>
        <v>0</v>
      </c>
      <c r="AX112" s="180" t="s">
        <v>216</v>
      </c>
      <c r="AY112" s="162">
        <f>IF(AZ112&gt;0,1,0)</f>
        <v>0</v>
      </c>
      <c r="AZ112" s="143"/>
      <c r="BA112" s="120"/>
      <c r="BB112" s="112">
        <f>+BC112+BD112</f>
        <v>0</v>
      </c>
      <c r="BC112" s="115">
        <f t="shared" ref="BC112:BC143" si="2571">IF($Q112="初 年 度",TRUNC((+BA112-EO112)/2,0),0)</f>
        <v>0</v>
      </c>
      <c r="BD112" s="173">
        <f t="shared" ref="BD112:BD143" si="2572">IF($Q112="次 年 度",TRUNC((+BA112-EO112)/2,0),0)</f>
        <v>0</v>
      </c>
      <c r="BE112" s="180" t="s">
        <v>216</v>
      </c>
      <c r="BF112" s="162">
        <f>IF(BG112&gt;0,1,0)</f>
        <v>0</v>
      </c>
      <c r="BG112" s="143"/>
      <c r="BH112" s="120"/>
      <c r="BI112" s="112">
        <f>+BJ112+BK112</f>
        <v>0</v>
      </c>
      <c r="BJ112" s="115">
        <f t="shared" ref="BJ112:BJ143" si="2573">IF($Q112="初 年 度",TRUNC((+BH112-EQ112)/2,0),0)</f>
        <v>0</v>
      </c>
      <c r="BK112" s="176">
        <f t="shared" ref="BK112:BK143" si="2574">IF($Q112="次 年 度",TRUNC((+BH112-EQ112)/2,0),0)</f>
        <v>0</v>
      </c>
      <c r="BL112" s="180" t="s">
        <v>216</v>
      </c>
      <c r="BM112" s="162">
        <f>IF(BN112&gt;0,1,0)</f>
        <v>0</v>
      </c>
      <c r="BN112" s="143"/>
      <c r="BO112" s="120"/>
      <c r="BP112" s="112">
        <f>+BQ112+BR112</f>
        <v>0</v>
      </c>
      <c r="BQ112" s="115">
        <f t="shared" ref="BQ112:BQ143" si="2575">IF($Q112="初 年 度",TRUNC((+BO112-ES112)/2,0),0)</f>
        <v>0</v>
      </c>
      <c r="BR112" s="176">
        <f t="shared" ref="BR112:BR143" si="2576">IF($Q112="次 年 度",TRUNC((+BO112-ES112)/2,0),0)</f>
        <v>0</v>
      </c>
      <c r="BS112" s="101">
        <f t="shared" si="2350"/>
        <v>0</v>
      </c>
      <c r="BT112" s="112">
        <f t="shared" si="2351"/>
        <v>0</v>
      </c>
      <c r="BU112" s="112">
        <f t="shared" si="2352"/>
        <v>0</v>
      </c>
      <c r="BV112" s="115">
        <f t="shared" si="2353"/>
        <v>0</v>
      </c>
      <c r="BW112" s="112">
        <f t="shared" si="2354"/>
        <v>0</v>
      </c>
      <c r="BX112" s="188">
        <f t="shared" si="2355"/>
        <v>0</v>
      </c>
      <c r="BY112" s="101" t="str">
        <f>IF(CA112="","",VLOOKUP(L112,リスト!$AD$3:$AE$25,2,0))</f>
        <v/>
      </c>
      <c r="BZ112" s="192">
        <f>IF(CA112&gt;0,1,0)</f>
        <v>0</v>
      </c>
      <c r="CA112" s="143"/>
      <c r="CB112" s="112">
        <f t="shared" ref="CB112:CB143" si="2577">IF(CA112&gt;0,ROUND(BY112*CA112,0),0)</f>
        <v>0</v>
      </c>
      <c r="CC112" s="120"/>
      <c r="CD112" s="162">
        <f>+CB112+CC112</f>
        <v>0</v>
      </c>
      <c r="CE112" s="112">
        <f>+CF112+CG112</f>
        <v>0</v>
      </c>
      <c r="CF112" s="115">
        <f t="shared" ref="CF112:CF143" si="2578">IF($Q112="初 年 度",IF(+CB112=0,TRUNC((+CC112-EU112)/2,0),+CB112-EU112),0)</f>
        <v>0</v>
      </c>
      <c r="CG112" s="173">
        <f t="shared" ref="CG112:CG143" si="2579">IF($Q112="次 年 度",IF(+CB112=0,TRUNC((+CC112-EU112)/2,0),+CB112-EU112),0)</f>
        <v>0</v>
      </c>
      <c r="CH112" s="180" t="s">
        <v>216</v>
      </c>
      <c r="CI112" s="192">
        <f>IF(CJ112&gt;0,1,0)</f>
        <v>0</v>
      </c>
      <c r="CJ112" s="143"/>
      <c r="CK112" s="120"/>
      <c r="CL112" s="112">
        <f>+CM112+CN112</f>
        <v>0</v>
      </c>
      <c r="CM112" s="115">
        <f t="shared" ref="CM112:CM143" si="2580">IF($Q112="初 年 度",TRUNC((+CK112-EW112)/2,0),0)</f>
        <v>0</v>
      </c>
      <c r="CN112" s="173">
        <f t="shared" ref="CN112:CN143" si="2581">IF($Q112="次 年 度",TRUNC((+CK112-EW112)/2,0),0)</f>
        <v>0</v>
      </c>
      <c r="CO112" s="180" t="s">
        <v>216</v>
      </c>
      <c r="CP112" s="192">
        <f>IF(CQ112&gt;0,1,0)</f>
        <v>0</v>
      </c>
      <c r="CQ112" s="143"/>
      <c r="CR112" s="120"/>
      <c r="CS112" s="112">
        <f>+CT112+CU112</f>
        <v>0</v>
      </c>
      <c r="CT112" s="115">
        <f t="shared" ref="CT112:CT143" si="2582">IF($Q112="初 年 度",TRUNC((+CR112-EY112)/2,0),0)</f>
        <v>0</v>
      </c>
      <c r="CU112" s="173">
        <f t="shared" ref="CU112:CU143" si="2583">IF($Q112="次 年 度",TRUNC((+CR112-EY112)/2,0),0)</f>
        <v>0</v>
      </c>
      <c r="CV112" s="180" t="s">
        <v>216</v>
      </c>
      <c r="CW112" s="192">
        <f>IF(CX112&gt;0,1,0)</f>
        <v>0</v>
      </c>
      <c r="CX112" s="143"/>
      <c r="CY112" s="120"/>
      <c r="CZ112" s="112">
        <f>+DA112+DB112</f>
        <v>0</v>
      </c>
      <c r="DA112" s="115">
        <f t="shared" ref="DA112:DA143" si="2584">IF($Q112="初 年 度",TRUNC((+CY112-FA112)/2,0),0)</f>
        <v>0</v>
      </c>
      <c r="DB112" s="173">
        <f t="shared" ref="DB112:DB143" si="2585">IF($Q112="次 年 度",TRUNC((+CY112-FA112)/2,0),0)</f>
        <v>0</v>
      </c>
      <c r="DC112" s="180" t="s">
        <v>216</v>
      </c>
      <c r="DD112" s="192">
        <f>IF(DE112&gt;0,1,0)</f>
        <v>0</v>
      </c>
      <c r="DE112" s="143"/>
      <c r="DF112" s="120"/>
      <c r="DG112" s="112">
        <f>+DH112+DI112</f>
        <v>0</v>
      </c>
      <c r="DH112" s="115">
        <f t="shared" ref="DH112:DH143" si="2586">IF($Q112="初 年 度",TRUNC((+DF112-FC112)/2,0),0)</f>
        <v>0</v>
      </c>
      <c r="DI112" s="176">
        <f t="shared" ref="DI112:DI143" si="2587">IF($Q112="次 年 度",TRUNC((+DF112-FC112)/2,0),0)</f>
        <v>0</v>
      </c>
      <c r="DJ112" s="101">
        <f t="shared" si="2356"/>
        <v>0</v>
      </c>
      <c r="DK112" s="115">
        <f t="shared" si="2357"/>
        <v>0</v>
      </c>
      <c r="DL112" s="115">
        <f t="shared" si="2358"/>
        <v>0</v>
      </c>
      <c r="DM112" s="115">
        <f>+DN112+DO112</f>
        <v>0</v>
      </c>
      <c r="DN112" s="115">
        <f t="shared" si="2359"/>
        <v>0</v>
      </c>
      <c r="DO112" s="176">
        <f t="shared" si="2360"/>
        <v>0</v>
      </c>
      <c r="DP112" s="193">
        <f t="shared" si="2361"/>
        <v>0</v>
      </c>
      <c r="DQ112" s="176">
        <f t="shared" si="2362"/>
        <v>0</v>
      </c>
      <c r="DR112" s="115">
        <f t="shared" si="1805"/>
        <v>0</v>
      </c>
      <c r="DS112" s="115">
        <f>+DT112+DU112</f>
        <v>0</v>
      </c>
      <c r="DT112" s="112">
        <f t="shared" si="2363"/>
        <v>0</v>
      </c>
      <c r="DU112" s="188">
        <f t="shared" si="2364"/>
        <v>0</v>
      </c>
      <c r="DV112" s="101">
        <f t="shared" si="2365"/>
        <v>0</v>
      </c>
      <c r="DW112" s="115">
        <f t="shared" si="1765"/>
        <v>0</v>
      </c>
      <c r="DX112" s="115">
        <f t="shared" si="1766"/>
        <v>0</v>
      </c>
      <c r="DY112" s="115">
        <f>ROUND(DV112*DX112,0)</f>
        <v>0</v>
      </c>
      <c r="DZ112" s="115">
        <f>+EA112+EB112</f>
        <v>0</v>
      </c>
      <c r="EA112" s="115">
        <f t="shared" ref="EA112:EA143" si="2588">IF($Q112="初 年 度",TRUNC((+DY112-FG112),0),0)</f>
        <v>0</v>
      </c>
      <c r="EB112" s="173">
        <f t="shared" ref="EB112:EB143" si="2589">IF($Q112="次 年 度",TRUNC((+DY112-FG112),0),0)</f>
        <v>0</v>
      </c>
      <c r="EC112" s="193">
        <f>SUM(DR112,DY112)</f>
        <v>0</v>
      </c>
      <c r="ED112" s="115">
        <f>+EE112+EF112</f>
        <v>0</v>
      </c>
      <c r="EE112" s="115">
        <f>SUM(DT112,EA112)</f>
        <v>0</v>
      </c>
      <c r="EF112" s="188">
        <f>SUM(DU112,EB112)</f>
        <v>0</v>
      </c>
      <c r="EG112" s="128">
        <f t="shared" si="2366"/>
        <v>0</v>
      </c>
      <c r="EH112" s="132">
        <f t="shared" si="2367"/>
        <v>0</v>
      </c>
      <c r="EI112" s="147">
        <f t="shared" si="2368"/>
        <v>0</v>
      </c>
      <c r="EJ112" s="152">
        <f>INT(EI112/2)</f>
        <v>0</v>
      </c>
      <c r="EK112" s="166">
        <f t="shared" si="2369"/>
        <v>0</v>
      </c>
      <c r="EL112" s="170">
        <f t="shared" si="2370"/>
        <v>0</v>
      </c>
      <c r="EM112" s="166">
        <f t="shared" si="2371"/>
        <v>0</v>
      </c>
      <c r="EN112" s="170">
        <f>INT(EM112/2)</f>
        <v>0</v>
      </c>
      <c r="EO112" s="147">
        <f t="shared" ref="EO112:EO143" si="2590">IF(P112="課税事業者（一般課税）",INT(+BA112*0.0909090909090909),0)</f>
        <v>0</v>
      </c>
      <c r="EP112" s="170">
        <f>INT(EO112/2)</f>
        <v>0</v>
      </c>
      <c r="EQ112" s="166">
        <f t="shared" ref="EQ112:EQ143" si="2591">IF(P112="課税事業者（一般課税）",INT(+BH112*0.0909090909090909),0)</f>
        <v>0</v>
      </c>
      <c r="ER112" s="170">
        <f>INT(EQ112/2)</f>
        <v>0</v>
      </c>
      <c r="ES112" s="147">
        <f t="shared" ref="ES112:ES143" si="2592">IF(P112="課税事業者（一般課税）",INT(BO112*0.0909090909090909),0)</f>
        <v>0</v>
      </c>
      <c r="ET112" s="152">
        <f>INT(ES112/2)</f>
        <v>0</v>
      </c>
      <c r="EU112" s="166">
        <f t="shared" si="2372"/>
        <v>0</v>
      </c>
      <c r="EV112" s="170">
        <f t="shared" si="2373"/>
        <v>0</v>
      </c>
      <c r="EW112" s="147">
        <f t="shared" ref="EW112:EW143" si="2593">IF(P112="課税事業者（一般課税）",INT(+CK112*0.0909090909090909),0)</f>
        <v>0</v>
      </c>
      <c r="EX112" s="152">
        <f>INT(EW112/2)</f>
        <v>0</v>
      </c>
      <c r="EY112" s="166">
        <f t="shared" ref="EY112:EY143" si="2594">IF(P112="課税事業者（一般課税）",INT(+CR112*0.0909090909090909),0)</f>
        <v>0</v>
      </c>
      <c r="EZ112" s="170">
        <f>INT(EY112/2)</f>
        <v>0</v>
      </c>
      <c r="FA112" s="147">
        <f t="shared" ref="FA112:FA143" si="2595">IF(P112="課税事業者（一般課税）",INT(+CY112*0.0909090909090909),0)</f>
        <v>0</v>
      </c>
      <c r="FB112" s="170">
        <f>INT(FA112/2)</f>
        <v>0</v>
      </c>
      <c r="FC112" s="147">
        <f t="shared" ref="FC112:FC143" si="2596">IF(P112="課税事業者（一般課税）",INT(+DF112*0.0909090909090909),0)</f>
        <v>0</v>
      </c>
      <c r="FD112" s="170">
        <f>INT(FC112/2)</f>
        <v>0</v>
      </c>
      <c r="FE112" s="166">
        <f>SUM(EG112,EI112,EK112,EM112,EO112,EQ112,ES112,EU112,EW112,EY112,FA112,FC112)</f>
        <v>0</v>
      </c>
      <c r="FF112" s="170">
        <f>SUM(EH112,EJ112,EL112,EN112,EP112,ER112,ET112,EV112,EX112,EZ112,FB112,FD112)</f>
        <v>0</v>
      </c>
      <c r="FG112" s="147">
        <f t="shared" ref="FG112:FG143" si="2597">IF(P112="課税事業者（一般課税）",INT(DY112*0.0909090909090909),0)</f>
        <v>0</v>
      </c>
      <c r="FH112" s="198">
        <f>+FG112</f>
        <v>0</v>
      </c>
      <c r="FI112" s="201"/>
      <c r="FJ112" s="708">
        <f>+FJ110</f>
        <v>0</v>
      </c>
      <c r="FK112" s="38"/>
      <c r="FL112" s="701">
        <f t="shared" si="1266"/>
        <v>0</v>
      </c>
      <c r="FM112" s="688">
        <f t="shared" si="1267"/>
        <v>0</v>
      </c>
      <c r="FN112" s="702" t="str">
        <f t="shared" si="1268"/>
        <v>OK</v>
      </c>
      <c r="FP112" s="701">
        <f t="shared" si="1825"/>
        <v>0</v>
      </c>
      <c r="FQ112" s="688">
        <f t="shared" si="1826"/>
        <v>0</v>
      </c>
      <c r="FR112" s="702" t="str">
        <f t="shared" si="1827"/>
        <v>OK</v>
      </c>
    </row>
    <row r="113" spans="1:174" ht="18" customHeight="1" x14ac:dyDescent="0.2">
      <c r="A113" s="76">
        <f t="shared" si="1828"/>
        <v>0</v>
      </c>
      <c r="B113" s="77">
        <f t="shared" si="1829"/>
        <v>0</v>
      </c>
      <c r="C113" s="236" t="str">
        <f t="shared" si="1830"/>
        <v>福島県</v>
      </c>
      <c r="D113" s="47">
        <f t="shared" si="1831"/>
        <v>49</v>
      </c>
      <c r="E113" s="56" t="s">
        <v>245</v>
      </c>
      <c r="F113" s="487"/>
      <c r="G113" s="555">
        <f>+G112</f>
        <v>0</v>
      </c>
      <c r="H113" s="536"/>
      <c r="I113" s="542"/>
      <c r="J113" s="543"/>
      <c r="K113" s="542"/>
      <c r="L113" s="64"/>
      <c r="M113" s="531"/>
      <c r="N113" s="67"/>
      <c r="O113" s="71" t="str">
        <f>IF(L113="","",VLOOKUP(L113,リスト!$Q$3:$R$25,2,0))</f>
        <v/>
      </c>
      <c r="P113" s="95"/>
      <c r="Q113" s="126"/>
      <c r="R113" s="102" t="str">
        <f>IF(L113="","",VLOOKUP(L113,リスト!$X$3:$Y$25,2,0))</f>
        <v/>
      </c>
      <c r="S113" s="163">
        <f t="shared" ref="S113" si="2598">IF(T113&gt;0,1,0)</f>
        <v>0</v>
      </c>
      <c r="T113" s="144"/>
      <c r="U113" s="113">
        <f t="shared" si="2562"/>
        <v>0</v>
      </c>
      <c r="V113" s="109"/>
      <c r="W113" s="116">
        <f t="shared" ref="W113" si="2599">+U113+V113</f>
        <v>0</v>
      </c>
      <c r="X113" s="116">
        <f t="shared" ref="X113" si="2600">+Y113+Z113</f>
        <v>0</v>
      </c>
      <c r="Y113" s="138">
        <f t="shared" si="2563"/>
        <v>0</v>
      </c>
      <c r="Z113" s="140">
        <f t="shared" si="2564"/>
        <v>0</v>
      </c>
      <c r="AA113" s="181" t="s">
        <v>216</v>
      </c>
      <c r="AB113" s="163">
        <f t="shared" ref="AB113" si="2601">IF(AC113&gt;0,1,0)</f>
        <v>0</v>
      </c>
      <c r="AC113" s="144"/>
      <c r="AD113" s="121"/>
      <c r="AE113" s="138">
        <f t="shared" ref="AE113" si="2602">+AF113+AG113</f>
        <v>0</v>
      </c>
      <c r="AF113" s="138">
        <f t="shared" si="2565"/>
        <v>0</v>
      </c>
      <c r="AG113" s="140">
        <f t="shared" si="2566"/>
        <v>0</v>
      </c>
      <c r="AH113" s="102" t="str">
        <f>IF(AJ113="","",VLOOKUP(L113,リスト!$AA$3:$AB$25,2,0))</f>
        <v/>
      </c>
      <c r="AI113" s="163">
        <f t="shared" ref="AI113" si="2603">IF(AJ113&gt;0,1,0)</f>
        <v>0</v>
      </c>
      <c r="AJ113" s="144"/>
      <c r="AK113" s="157">
        <f t="shared" si="2349"/>
        <v>0</v>
      </c>
      <c r="AL113" s="121"/>
      <c r="AM113" s="163">
        <f t="shared" ref="AM113" si="2604">+AK113+AL113</f>
        <v>0</v>
      </c>
      <c r="AN113" s="113">
        <f t="shared" ref="AN113" si="2605">+AO113+AP113</f>
        <v>0</v>
      </c>
      <c r="AO113" s="116">
        <f t="shared" si="2567"/>
        <v>0</v>
      </c>
      <c r="AP113" s="174">
        <f t="shared" si="2568"/>
        <v>0</v>
      </c>
      <c r="AQ113" s="184" t="s">
        <v>216</v>
      </c>
      <c r="AR113" s="163">
        <f t="shared" ref="AR113" si="2606">IF(AS113&gt;0,1,0)</f>
        <v>0</v>
      </c>
      <c r="AS113" s="144"/>
      <c r="AT113" s="121"/>
      <c r="AU113" s="113">
        <f t="shared" ref="AU113" si="2607">+AV113+AW113</f>
        <v>0</v>
      </c>
      <c r="AV113" s="116">
        <f t="shared" si="2569"/>
        <v>0</v>
      </c>
      <c r="AW113" s="177">
        <f t="shared" si="2570"/>
        <v>0</v>
      </c>
      <c r="AX113" s="181" t="s">
        <v>216</v>
      </c>
      <c r="AY113" s="163">
        <f t="shared" ref="AY113" si="2608">IF(AZ113&gt;0,1,0)</f>
        <v>0</v>
      </c>
      <c r="AZ113" s="144"/>
      <c r="BA113" s="121"/>
      <c r="BB113" s="113">
        <f t="shared" ref="BB113" si="2609">+BC113+BD113</f>
        <v>0</v>
      </c>
      <c r="BC113" s="116">
        <f t="shared" si="2571"/>
        <v>0</v>
      </c>
      <c r="BD113" s="174">
        <f t="shared" si="2572"/>
        <v>0</v>
      </c>
      <c r="BE113" s="181" t="s">
        <v>216</v>
      </c>
      <c r="BF113" s="163">
        <f t="shared" ref="BF113" si="2610">IF(BG113&gt;0,1,0)</f>
        <v>0</v>
      </c>
      <c r="BG113" s="144"/>
      <c r="BH113" s="121"/>
      <c r="BI113" s="113">
        <f t="shared" ref="BI113" si="2611">+BJ113+BK113</f>
        <v>0</v>
      </c>
      <c r="BJ113" s="116">
        <f t="shared" si="2573"/>
        <v>0</v>
      </c>
      <c r="BK113" s="177">
        <f t="shared" si="2574"/>
        <v>0</v>
      </c>
      <c r="BL113" s="181" t="s">
        <v>216</v>
      </c>
      <c r="BM113" s="163">
        <f t="shared" ref="BM113" si="2612">IF(BN113&gt;0,1,0)</f>
        <v>0</v>
      </c>
      <c r="BN113" s="144"/>
      <c r="BO113" s="121"/>
      <c r="BP113" s="113">
        <f t="shared" ref="BP113" si="2613">+BQ113+BR113</f>
        <v>0</v>
      </c>
      <c r="BQ113" s="116">
        <f t="shared" si="2575"/>
        <v>0</v>
      </c>
      <c r="BR113" s="177">
        <f t="shared" si="2576"/>
        <v>0</v>
      </c>
      <c r="BS113" s="102">
        <f t="shared" si="2350"/>
        <v>0</v>
      </c>
      <c r="BT113" s="113">
        <f t="shared" si="2351"/>
        <v>0</v>
      </c>
      <c r="BU113" s="113">
        <f t="shared" si="2352"/>
        <v>0</v>
      </c>
      <c r="BV113" s="116">
        <f t="shared" si="2353"/>
        <v>0</v>
      </c>
      <c r="BW113" s="113">
        <f t="shared" si="2354"/>
        <v>0</v>
      </c>
      <c r="BX113" s="189">
        <f t="shared" si="2355"/>
        <v>0</v>
      </c>
      <c r="BY113" s="102" t="str">
        <f>IF(CA113="","",VLOOKUP(L113,リスト!$AD$3:$AE$25,2,0))</f>
        <v/>
      </c>
      <c r="BZ113" s="105">
        <f t="shared" ref="BZ113" si="2614">IF(CA113&gt;0,1,0)</f>
        <v>0</v>
      </c>
      <c r="CA113" s="144"/>
      <c r="CB113" s="113">
        <f t="shared" si="2577"/>
        <v>0</v>
      </c>
      <c r="CC113" s="121"/>
      <c r="CD113" s="163">
        <f t="shared" ref="CD113" si="2615">+CB113+CC113</f>
        <v>0</v>
      </c>
      <c r="CE113" s="113">
        <f t="shared" ref="CE113" si="2616">+CF113+CG113</f>
        <v>0</v>
      </c>
      <c r="CF113" s="116">
        <f t="shared" si="2578"/>
        <v>0</v>
      </c>
      <c r="CG113" s="177">
        <f t="shared" si="2579"/>
        <v>0</v>
      </c>
      <c r="CH113" s="181" t="s">
        <v>216</v>
      </c>
      <c r="CI113" s="105">
        <f t="shared" ref="CI113" si="2617">IF(CJ113&gt;0,1,0)</f>
        <v>0</v>
      </c>
      <c r="CJ113" s="144"/>
      <c r="CK113" s="121"/>
      <c r="CL113" s="113">
        <f t="shared" ref="CL113" si="2618">+CM113+CN113</f>
        <v>0</v>
      </c>
      <c r="CM113" s="116">
        <f t="shared" si="2580"/>
        <v>0</v>
      </c>
      <c r="CN113" s="174">
        <f t="shared" si="2581"/>
        <v>0</v>
      </c>
      <c r="CO113" s="181" t="s">
        <v>216</v>
      </c>
      <c r="CP113" s="105">
        <f t="shared" ref="CP113" si="2619">IF(CQ113&gt;0,1,0)</f>
        <v>0</v>
      </c>
      <c r="CQ113" s="144"/>
      <c r="CR113" s="121"/>
      <c r="CS113" s="113">
        <f t="shared" ref="CS113" si="2620">+CT113+CU113</f>
        <v>0</v>
      </c>
      <c r="CT113" s="116">
        <f t="shared" si="2582"/>
        <v>0</v>
      </c>
      <c r="CU113" s="174">
        <f t="shared" si="2583"/>
        <v>0</v>
      </c>
      <c r="CV113" s="181" t="s">
        <v>216</v>
      </c>
      <c r="CW113" s="105">
        <f t="shared" ref="CW113" si="2621">IF(CX113&gt;0,1,0)</f>
        <v>0</v>
      </c>
      <c r="CX113" s="144"/>
      <c r="CY113" s="121"/>
      <c r="CZ113" s="113">
        <f t="shared" ref="CZ113" si="2622">+DA113+DB113</f>
        <v>0</v>
      </c>
      <c r="DA113" s="116">
        <f t="shared" si="2584"/>
        <v>0</v>
      </c>
      <c r="DB113" s="174">
        <f t="shared" si="2585"/>
        <v>0</v>
      </c>
      <c r="DC113" s="181" t="s">
        <v>216</v>
      </c>
      <c r="DD113" s="105">
        <f t="shared" ref="DD113" si="2623">IF(DE113&gt;0,1,0)</f>
        <v>0</v>
      </c>
      <c r="DE113" s="144"/>
      <c r="DF113" s="121"/>
      <c r="DG113" s="113">
        <f t="shared" ref="DG113" si="2624">+DH113+DI113</f>
        <v>0</v>
      </c>
      <c r="DH113" s="116">
        <f t="shared" si="2586"/>
        <v>0</v>
      </c>
      <c r="DI113" s="177">
        <f t="shared" si="2587"/>
        <v>0</v>
      </c>
      <c r="DJ113" s="102">
        <f t="shared" si="2356"/>
        <v>0</v>
      </c>
      <c r="DK113" s="116">
        <f t="shared" si="2357"/>
        <v>0</v>
      </c>
      <c r="DL113" s="116">
        <f t="shared" si="2358"/>
        <v>0</v>
      </c>
      <c r="DM113" s="116">
        <f t="shared" ref="DM113" si="2625">+DN113+DO113</f>
        <v>0</v>
      </c>
      <c r="DN113" s="116">
        <f t="shared" si="2359"/>
        <v>0</v>
      </c>
      <c r="DO113" s="177">
        <f t="shared" si="2360"/>
        <v>0</v>
      </c>
      <c r="DP113" s="194">
        <f t="shared" si="2361"/>
        <v>0</v>
      </c>
      <c r="DQ113" s="177">
        <f t="shared" si="2362"/>
        <v>0</v>
      </c>
      <c r="DR113" s="116">
        <f t="shared" si="1805"/>
        <v>0</v>
      </c>
      <c r="DS113" s="116">
        <f t="shared" ref="DS113" si="2626">+DT113+DU113</f>
        <v>0</v>
      </c>
      <c r="DT113" s="113">
        <f t="shared" si="2363"/>
        <v>0</v>
      </c>
      <c r="DU113" s="189">
        <f t="shared" si="2364"/>
        <v>0</v>
      </c>
      <c r="DV113" s="102">
        <f t="shared" si="2365"/>
        <v>0</v>
      </c>
      <c r="DW113" s="116">
        <f t="shared" si="1765"/>
        <v>0</v>
      </c>
      <c r="DX113" s="116">
        <f t="shared" si="1766"/>
        <v>0</v>
      </c>
      <c r="DY113" s="116">
        <f t="shared" ref="DY113" si="2627">ROUND(DV113*DX113,0)</f>
        <v>0</v>
      </c>
      <c r="DZ113" s="116">
        <f t="shared" ref="DZ113" si="2628">+EA113+EB113</f>
        <v>0</v>
      </c>
      <c r="EA113" s="116">
        <f t="shared" si="2588"/>
        <v>0</v>
      </c>
      <c r="EB113" s="174">
        <f t="shared" si="2589"/>
        <v>0</v>
      </c>
      <c r="EC113" s="194">
        <f t="shared" ref="EC113" si="2629">SUM(DR113,DY113)</f>
        <v>0</v>
      </c>
      <c r="ED113" s="116">
        <f t="shared" ref="ED113" si="2630">+EE113+EF113</f>
        <v>0</v>
      </c>
      <c r="EE113" s="116">
        <f t="shared" ref="EE113" si="2631">SUM(DT113,EA113)</f>
        <v>0</v>
      </c>
      <c r="EF113" s="189">
        <f t="shared" ref="EF113" si="2632">SUM(DU113,EB113)</f>
        <v>0</v>
      </c>
      <c r="EG113" s="129">
        <f t="shared" si="2366"/>
        <v>0</v>
      </c>
      <c r="EH113" s="133">
        <f t="shared" si="2367"/>
        <v>0</v>
      </c>
      <c r="EI113" s="148">
        <f t="shared" si="2368"/>
        <v>0</v>
      </c>
      <c r="EJ113" s="153">
        <f t="shared" ref="EJ113" si="2633">INT(EI113/2)</f>
        <v>0</v>
      </c>
      <c r="EK113" s="167">
        <f t="shared" si="2369"/>
        <v>0</v>
      </c>
      <c r="EL113" s="171">
        <f t="shared" si="2370"/>
        <v>0</v>
      </c>
      <c r="EM113" s="167">
        <f t="shared" si="2371"/>
        <v>0</v>
      </c>
      <c r="EN113" s="171">
        <f t="shared" ref="EN113" si="2634">INT(EM113/2)</f>
        <v>0</v>
      </c>
      <c r="EO113" s="148">
        <f t="shared" si="2590"/>
        <v>0</v>
      </c>
      <c r="EP113" s="153">
        <f t="shared" ref="EP113" si="2635">INT(EO113/2)</f>
        <v>0</v>
      </c>
      <c r="EQ113" s="167">
        <f t="shared" si="2591"/>
        <v>0</v>
      </c>
      <c r="ER113" s="171">
        <f t="shared" ref="ER113" si="2636">INT(EQ113/2)</f>
        <v>0</v>
      </c>
      <c r="ES113" s="148">
        <f t="shared" si="2592"/>
        <v>0</v>
      </c>
      <c r="ET113" s="153">
        <f t="shared" ref="ET113" si="2637">INT(ES113/2)</f>
        <v>0</v>
      </c>
      <c r="EU113" s="167">
        <f t="shared" si="2372"/>
        <v>0</v>
      </c>
      <c r="EV113" s="171">
        <f t="shared" si="2373"/>
        <v>0</v>
      </c>
      <c r="EW113" s="148">
        <f t="shared" si="2593"/>
        <v>0</v>
      </c>
      <c r="EX113" s="153">
        <f t="shared" ref="EX113" si="2638">INT(EW113/2)</f>
        <v>0</v>
      </c>
      <c r="EY113" s="167">
        <f t="shared" si="2594"/>
        <v>0</v>
      </c>
      <c r="EZ113" s="171">
        <f t="shared" ref="EZ113" si="2639">INT(EY113/2)</f>
        <v>0</v>
      </c>
      <c r="FA113" s="148">
        <f t="shared" si="2595"/>
        <v>0</v>
      </c>
      <c r="FB113" s="171">
        <f t="shared" ref="FB113" si="2640">INT(FA113/2)</f>
        <v>0</v>
      </c>
      <c r="FC113" s="148">
        <f t="shared" si="2596"/>
        <v>0</v>
      </c>
      <c r="FD113" s="171">
        <f t="shared" ref="FD113" si="2641">INT(FC113/2)</f>
        <v>0</v>
      </c>
      <c r="FE113" s="167">
        <f t="shared" ref="FE113" si="2642">SUM(EG113,EI113,EK113,EM113,EO113,EQ113,ES113,EU113,EW113,EY113,FA113,FC113)</f>
        <v>0</v>
      </c>
      <c r="FF113" s="171">
        <f t="shared" ref="FF113" si="2643">SUM(EH113,EJ113,EL113,EN113,EP113,ER113,ET113,EV113,EX113,EZ113,FB113,FD113)</f>
        <v>0</v>
      </c>
      <c r="FG113" s="148">
        <f t="shared" si="2597"/>
        <v>0</v>
      </c>
      <c r="FH113" s="199">
        <f t="shared" ref="FH113" si="2644">+FG113</f>
        <v>0</v>
      </c>
      <c r="FI113" s="95"/>
      <c r="FJ113" s="708">
        <f>+FJ112</f>
        <v>0</v>
      </c>
      <c r="FK113" s="38"/>
      <c r="FL113" s="695">
        <f t="shared" si="1266"/>
        <v>0</v>
      </c>
      <c r="FM113" s="696">
        <f t="shared" si="1267"/>
        <v>0</v>
      </c>
      <c r="FN113" s="697" t="str">
        <f t="shared" si="1268"/>
        <v>OK</v>
      </c>
      <c r="FP113" s="695">
        <f t="shared" si="1825"/>
        <v>0</v>
      </c>
      <c r="FQ113" s="696">
        <f t="shared" si="1826"/>
        <v>0</v>
      </c>
      <c r="FR113" s="697" t="str">
        <f t="shared" si="1827"/>
        <v>OK</v>
      </c>
    </row>
    <row r="114" spans="1:174" ht="18" customHeight="1" x14ac:dyDescent="0.2">
      <c r="A114" s="74">
        <f t="shared" ref="A114:A145" si="2645">+A113</f>
        <v>0</v>
      </c>
      <c r="B114" s="75">
        <f t="shared" ref="B114:B145" si="2646">+B113</f>
        <v>0</v>
      </c>
      <c r="C114" s="235" t="str">
        <f t="shared" si="1830"/>
        <v>福島県</v>
      </c>
      <c r="D114" s="58">
        <f t="shared" ref="D114:D145" si="2647">+D112+1</f>
        <v>50</v>
      </c>
      <c r="E114" s="49" t="s">
        <v>244</v>
      </c>
      <c r="F114" s="486">
        <f>IF(F115=" "," ",+F115)</f>
        <v>0</v>
      </c>
      <c r="G114" s="554"/>
      <c r="H114" s="537"/>
      <c r="I114" s="544"/>
      <c r="J114" s="545"/>
      <c r="K114" s="544"/>
      <c r="L114" s="229"/>
      <c r="M114" s="532"/>
      <c r="N114" s="66"/>
      <c r="O114" s="70" t="str">
        <f>IF(L114="","",VLOOKUP(L114,リスト!$Q$3:$R$25,2,0))</f>
        <v/>
      </c>
      <c r="P114" s="202"/>
      <c r="Q114" s="230"/>
      <c r="R114" s="154" t="str">
        <f>IF(L114="","",VLOOKUP(L114,リスト!$X$3:$Y$25,2,0))</f>
        <v/>
      </c>
      <c r="S114" s="162">
        <f>IF(T114&gt;0,1,0)</f>
        <v>0</v>
      </c>
      <c r="T114" s="143"/>
      <c r="U114" s="112">
        <f t="shared" si="2562"/>
        <v>0</v>
      </c>
      <c r="V114" s="108"/>
      <c r="W114" s="115">
        <f>+U114+V114</f>
        <v>0</v>
      </c>
      <c r="X114" s="115">
        <f>+Y114+Z114</f>
        <v>0</v>
      </c>
      <c r="Y114" s="137">
        <f t="shared" si="2563"/>
        <v>0</v>
      </c>
      <c r="Z114" s="139">
        <f t="shared" si="2564"/>
        <v>0</v>
      </c>
      <c r="AA114" s="180" t="s">
        <v>216</v>
      </c>
      <c r="AB114" s="162">
        <f>IF(AC114&gt;0,1,0)</f>
        <v>0</v>
      </c>
      <c r="AC114" s="143"/>
      <c r="AD114" s="120"/>
      <c r="AE114" s="137">
        <f>+AF114+AG114</f>
        <v>0</v>
      </c>
      <c r="AF114" s="137">
        <f t="shared" si="2565"/>
        <v>0</v>
      </c>
      <c r="AG114" s="139">
        <f t="shared" si="2566"/>
        <v>0</v>
      </c>
      <c r="AH114" s="101" t="str">
        <f>IF(AJ114="","",VLOOKUP(L114,リスト!$AA$3:$AB$25,2,0))</f>
        <v/>
      </c>
      <c r="AI114" s="162">
        <f>IF(AJ114&gt;0,1,0)</f>
        <v>0</v>
      </c>
      <c r="AJ114" s="143"/>
      <c r="AK114" s="156">
        <f t="shared" si="2349"/>
        <v>0</v>
      </c>
      <c r="AL114" s="120"/>
      <c r="AM114" s="162">
        <f>+AK114+AL114</f>
        <v>0</v>
      </c>
      <c r="AN114" s="112">
        <f>+AO114+AP114</f>
        <v>0</v>
      </c>
      <c r="AO114" s="115">
        <f t="shared" si="2567"/>
        <v>0</v>
      </c>
      <c r="AP114" s="173">
        <f t="shared" si="2568"/>
        <v>0</v>
      </c>
      <c r="AQ114" s="183" t="s">
        <v>216</v>
      </c>
      <c r="AR114" s="162">
        <f>IF(AS114&gt;0,1,0)</f>
        <v>0</v>
      </c>
      <c r="AS114" s="143"/>
      <c r="AT114" s="120"/>
      <c r="AU114" s="112">
        <f>+AV114+AW114</f>
        <v>0</v>
      </c>
      <c r="AV114" s="115">
        <f t="shared" si="2569"/>
        <v>0</v>
      </c>
      <c r="AW114" s="176">
        <f t="shared" si="2570"/>
        <v>0</v>
      </c>
      <c r="AX114" s="180" t="s">
        <v>216</v>
      </c>
      <c r="AY114" s="162">
        <f>IF(AZ114&gt;0,1,0)</f>
        <v>0</v>
      </c>
      <c r="AZ114" s="143"/>
      <c r="BA114" s="120"/>
      <c r="BB114" s="112">
        <f>+BC114+BD114</f>
        <v>0</v>
      </c>
      <c r="BC114" s="115">
        <f t="shared" si="2571"/>
        <v>0</v>
      </c>
      <c r="BD114" s="173">
        <f t="shared" si="2572"/>
        <v>0</v>
      </c>
      <c r="BE114" s="180" t="s">
        <v>216</v>
      </c>
      <c r="BF114" s="162">
        <f>IF(BG114&gt;0,1,0)</f>
        <v>0</v>
      </c>
      <c r="BG114" s="143"/>
      <c r="BH114" s="120"/>
      <c r="BI114" s="112">
        <f>+BJ114+BK114</f>
        <v>0</v>
      </c>
      <c r="BJ114" s="115">
        <f t="shared" si="2573"/>
        <v>0</v>
      </c>
      <c r="BK114" s="176">
        <f t="shared" si="2574"/>
        <v>0</v>
      </c>
      <c r="BL114" s="180" t="s">
        <v>216</v>
      </c>
      <c r="BM114" s="162">
        <f>IF(BN114&gt;0,1,0)</f>
        <v>0</v>
      </c>
      <c r="BN114" s="143"/>
      <c r="BO114" s="120"/>
      <c r="BP114" s="112">
        <f>+BQ114+BR114</f>
        <v>0</v>
      </c>
      <c r="BQ114" s="115">
        <f t="shared" si="2575"/>
        <v>0</v>
      </c>
      <c r="BR114" s="176">
        <f t="shared" si="2576"/>
        <v>0</v>
      </c>
      <c r="BS114" s="101">
        <f t="shared" si="2350"/>
        <v>0</v>
      </c>
      <c r="BT114" s="112">
        <f t="shared" si="2351"/>
        <v>0</v>
      </c>
      <c r="BU114" s="112">
        <f t="shared" si="2352"/>
        <v>0</v>
      </c>
      <c r="BV114" s="115">
        <f t="shared" si="2353"/>
        <v>0</v>
      </c>
      <c r="BW114" s="112">
        <f t="shared" si="2354"/>
        <v>0</v>
      </c>
      <c r="BX114" s="188">
        <f t="shared" si="2355"/>
        <v>0</v>
      </c>
      <c r="BY114" s="101" t="str">
        <f>IF(CA114="","",VLOOKUP(L114,リスト!$AD$3:$AE$25,2,0))</f>
        <v/>
      </c>
      <c r="BZ114" s="192">
        <f>IF(CA114&gt;0,1,0)</f>
        <v>0</v>
      </c>
      <c r="CA114" s="143"/>
      <c r="CB114" s="112">
        <f t="shared" si="2577"/>
        <v>0</v>
      </c>
      <c r="CC114" s="120"/>
      <c r="CD114" s="162">
        <f>+CB114+CC114</f>
        <v>0</v>
      </c>
      <c r="CE114" s="112">
        <f>+CF114+CG114</f>
        <v>0</v>
      </c>
      <c r="CF114" s="115">
        <f t="shared" si="2578"/>
        <v>0</v>
      </c>
      <c r="CG114" s="173">
        <f t="shared" si="2579"/>
        <v>0</v>
      </c>
      <c r="CH114" s="180" t="s">
        <v>216</v>
      </c>
      <c r="CI114" s="192">
        <f>IF(CJ114&gt;0,1,0)</f>
        <v>0</v>
      </c>
      <c r="CJ114" s="143"/>
      <c r="CK114" s="120"/>
      <c r="CL114" s="112">
        <f>+CM114+CN114</f>
        <v>0</v>
      </c>
      <c r="CM114" s="115">
        <f t="shared" si="2580"/>
        <v>0</v>
      </c>
      <c r="CN114" s="173">
        <f t="shared" si="2581"/>
        <v>0</v>
      </c>
      <c r="CO114" s="180" t="s">
        <v>216</v>
      </c>
      <c r="CP114" s="192">
        <f>IF(CQ114&gt;0,1,0)</f>
        <v>0</v>
      </c>
      <c r="CQ114" s="143"/>
      <c r="CR114" s="120"/>
      <c r="CS114" s="112">
        <f>+CT114+CU114</f>
        <v>0</v>
      </c>
      <c r="CT114" s="115">
        <f t="shared" si="2582"/>
        <v>0</v>
      </c>
      <c r="CU114" s="173">
        <f t="shared" si="2583"/>
        <v>0</v>
      </c>
      <c r="CV114" s="180" t="s">
        <v>216</v>
      </c>
      <c r="CW114" s="192">
        <f>IF(CX114&gt;0,1,0)</f>
        <v>0</v>
      </c>
      <c r="CX114" s="143"/>
      <c r="CY114" s="120"/>
      <c r="CZ114" s="112">
        <f>+DA114+DB114</f>
        <v>0</v>
      </c>
      <c r="DA114" s="115">
        <f t="shared" si="2584"/>
        <v>0</v>
      </c>
      <c r="DB114" s="173">
        <f t="shared" si="2585"/>
        <v>0</v>
      </c>
      <c r="DC114" s="180" t="s">
        <v>216</v>
      </c>
      <c r="DD114" s="192">
        <f>IF(DE114&gt;0,1,0)</f>
        <v>0</v>
      </c>
      <c r="DE114" s="143"/>
      <c r="DF114" s="120"/>
      <c r="DG114" s="112">
        <f>+DH114+DI114</f>
        <v>0</v>
      </c>
      <c r="DH114" s="115">
        <f t="shared" si="2586"/>
        <v>0</v>
      </c>
      <c r="DI114" s="176">
        <f t="shared" si="2587"/>
        <v>0</v>
      </c>
      <c r="DJ114" s="101">
        <f t="shared" si="2356"/>
        <v>0</v>
      </c>
      <c r="DK114" s="115">
        <f t="shared" si="2357"/>
        <v>0</v>
      </c>
      <c r="DL114" s="115">
        <f t="shared" si="2358"/>
        <v>0</v>
      </c>
      <c r="DM114" s="115">
        <f>+DN114+DO114</f>
        <v>0</v>
      </c>
      <c r="DN114" s="115">
        <f t="shared" si="2359"/>
        <v>0</v>
      </c>
      <c r="DO114" s="176">
        <f t="shared" si="2360"/>
        <v>0</v>
      </c>
      <c r="DP114" s="193">
        <f t="shared" si="2361"/>
        <v>0</v>
      </c>
      <c r="DQ114" s="176">
        <f t="shared" si="2362"/>
        <v>0</v>
      </c>
      <c r="DR114" s="115">
        <f t="shared" si="1805"/>
        <v>0</v>
      </c>
      <c r="DS114" s="115">
        <f>+DT114+DU114</f>
        <v>0</v>
      </c>
      <c r="DT114" s="112">
        <f t="shared" si="2363"/>
        <v>0</v>
      </c>
      <c r="DU114" s="188">
        <f t="shared" si="2364"/>
        <v>0</v>
      </c>
      <c r="DV114" s="101">
        <f t="shared" si="2365"/>
        <v>0</v>
      </c>
      <c r="DW114" s="115">
        <f t="shared" si="1765"/>
        <v>0</v>
      </c>
      <c r="DX114" s="115">
        <f t="shared" si="1766"/>
        <v>0</v>
      </c>
      <c r="DY114" s="115">
        <f>ROUND(DV114*DX114,0)</f>
        <v>0</v>
      </c>
      <c r="DZ114" s="115">
        <f>+EA114+EB114</f>
        <v>0</v>
      </c>
      <c r="EA114" s="115">
        <f t="shared" si="2588"/>
        <v>0</v>
      </c>
      <c r="EB114" s="173">
        <f t="shared" si="2589"/>
        <v>0</v>
      </c>
      <c r="EC114" s="193">
        <f>SUM(DR114,DY114)</f>
        <v>0</v>
      </c>
      <c r="ED114" s="115">
        <f>+EE114+EF114</f>
        <v>0</v>
      </c>
      <c r="EE114" s="115">
        <f>SUM(DT114,EA114)</f>
        <v>0</v>
      </c>
      <c r="EF114" s="188">
        <f>SUM(DU114,EB114)</f>
        <v>0</v>
      </c>
      <c r="EG114" s="128">
        <f t="shared" si="2366"/>
        <v>0</v>
      </c>
      <c r="EH114" s="132">
        <f t="shared" si="2367"/>
        <v>0</v>
      </c>
      <c r="EI114" s="147">
        <f t="shared" si="2368"/>
        <v>0</v>
      </c>
      <c r="EJ114" s="152">
        <f>INT(EI114/2)</f>
        <v>0</v>
      </c>
      <c r="EK114" s="166">
        <f t="shared" si="2369"/>
        <v>0</v>
      </c>
      <c r="EL114" s="170">
        <f t="shared" si="2370"/>
        <v>0</v>
      </c>
      <c r="EM114" s="166">
        <f t="shared" si="2371"/>
        <v>0</v>
      </c>
      <c r="EN114" s="170">
        <f>INT(EM114/2)</f>
        <v>0</v>
      </c>
      <c r="EO114" s="147">
        <f t="shared" si="2590"/>
        <v>0</v>
      </c>
      <c r="EP114" s="170">
        <f>INT(EO114/2)</f>
        <v>0</v>
      </c>
      <c r="EQ114" s="166">
        <f t="shared" si="2591"/>
        <v>0</v>
      </c>
      <c r="ER114" s="170">
        <f>INT(EQ114/2)</f>
        <v>0</v>
      </c>
      <c r="ES114" s="147">
        <f t="shared" si="2592"/>
        <v>0</v>
      </c>
      <c r="ET114" s="152">
        <f>INT(ES114/2)</f>
        <v>0</v>
      </c>
      <c r="EU114" s="166">
        <f t="shared" si="2372"/>
        <v>0</v>
      </c>
      <c r="EV114" s="170">
        <f t="shared" si="2373"/>
        <v>0</v>
      </c>
      <c r="EW114" s="147">
        <f t="shared" si="2593"/>
        <v>0</v>
      </c>
      <c r="EX114" s="152">
        <f>INT(EW114/2)</f>
        <v>0</v>
      </c>
      <c r="EY114" s="166">
        <f t="shared" si="2594"/>
        <v>0</v>
      </c>
      <c r="EZ114" s="170">
        <f>INT(EY114/2)</f>
        <v>0</v>
      </c>
      <c r="FA114" s="147">
        <f t="shared" si="2595"/>
        <v>0</v>
      </c>
      <c r="FB114" s="170">
        <f>INT(FA114/2)</f>
        <v>0</v>
      </c>
      <c r="FC114" s="147">
        <f t="shared" si="2596"/>
        <v>0</v>
      </c>
      <c r="FD114" s="170">
        <f>INT(FC114/2)</f>
        <v>0</v>
      </c>
      <c r="FE114" s="166">
        <f>SUM(EG114,EI114,EK114,EM114,EO114,EQ114,ES114,EU114,EW114,EY114,FA114,FC114)</f>
        <v>0</v>
      </c>
      <c r="FF114" s="170">
        <f>SUM(EH114,EJ114,EL114,EN114,EP114,ER114,ET114,EV114,EX114,EZ114,FB114,FD114)</f>
        <v>0</v>
      </c>
      <c r="FG114" s="147">
        <f t="shared" si="2597"/>
        <v>0</v>
      </c>
      <c r="FH114" s="198">
        <f>+FG114</f>
        <v>0</v>
      </c>
      <c r="FI114" s="201"/>
      <c r="FJ114" s="708">
        <f>+FJ112</f>
        <v>0</v>
      </c>
      <c r="FK114" s="38"/>
      <c r="FL114" s="698">
        <f t="shared" si="1266"/>
        <v>0</v>
      </c>
      <c r="FM114" s="699">
        <f t="shared" si="1267"/>
        <v>0</v>
      </c>
      <c r="FN114" s="700" t="str">
        <f t="shared" si="1268"/>
        <v>OK</v>
      </c>
      <c r="FP114" s="698">
        <f t="shared" si="1825"/>
        <v>0</v>
      </c>
      <c r="FQ114" s="699">
        <f t="shared" si="1826"/>
        <v>0</v>
      </c>
      <c r="FR114" s="700" t="str">
        <f t="shared" si="1827"/>
        <v>OK</v>
      </c>
    </row>
    <row r="115" spans="1:174" ht="18" customHeight="1" x14ac:dyDescent="0.2">
      <c r="A115" s="76">
        <f t="shared" si="2645"/>
        <v>0</v>
      </c>
      <c r="B115" s="77">
        <f t="shared" si="2646"/>
        <v>0</v>
      </c>
      <c r="C115" s="236" t="str">
        <f t="shared" si="1830"/>
        <v>福島県</v>
      </c>
      <c r="D115" s="47">
        <f t="shared" si="2647"/>
        <v>50</v>
      </c>
      <c r="E115" s="56" t="s">
        <v>245</v>
      </c>
      <c r="F115" s="487"/>
      <c r="G115" s="555">
        <f>+G114</f>
        <v>0</v>
      </c>
      <c r="H115" s="536"/>
      <c r="I115" s="542"/>
      <c r="J115" s="543"/>
      <c r="K115" s="542"/>
      <c r="L115" s="64"/>
      <c r="M115" s="531"/>
      <c r="N115" s="67"/>
      <c r="O115" s="71" t="str">
        <f>IF(L115="","",VLOOKUP(L115,リスト!$Q$3:$R$25,2,0))</f>
        <v/>
      </c>
      <c r="P115" s="95"/>
      <c r="Q115" s="124"/>
      <c r="R115" s="102" t="str">
        <f>IF(L115="","",VLOOKUP(L115,リスト!$X$3:$Y$25,2,0))</f>
        <v/>
      </c>
      <c r="S115" s="163">
        <f t="shared" ref="S115" si="2648">IF(T115&gt;0,1,0)</f>
        <v>0</v>
      </c>
      <c r="T115" s="144"/>
      <c r="U115" s="113">
        <f t="shared" si="2562"/>
        <v>0</v>
      </c>
      <c r="V115" s="109"/>
      <c r="W115" s="116">
        <f t="shared" ref="W115" si="2649">+U115+V115</f>
        <v>0</v>
      </c>
      <c r="X115" s="116">
        <f t="shared" ref="X115" si="2650">+Y115+Z115</f>
        <v>0</v>
      </c>
      <c r="Y115" s="138">
        <f t="shared" si="2563"/>
        <v>0</v>
      </c>
      <c r="Z115" s="140">
        <f t="shared" si="2564"/>
        <v>0</v>
      </c>
      <c r="AA115" s="181" t="s">
        <v>216</v>
      </c>
      <c r="AB115" s="163">
        <f t="shared" ref="AB115" si="2651">IF(AC115&gt;0,1,0)</f>
        <v>0</v>
      </c>
      <c r="AC115" s="144"/>
      <c r="AD115" s="121"/>
      <c r="AE115" s="138">
        <f t="shared" ref="AE115" si="2652">+AF115+AG115</f>
        <v>0</v>
      </c>
      <c r="AF115" s="138">
        <f t="shared" si="2565"/>
        <v>0</v>
      </c>
      <c r="AG115" s="140">
        <f t="shared" si="2566"/>
        <v>0</v>
      </c>
      <c r="AH115" s="102" t="str">
        <f>IF(AJ115="","",VLOOKUP(L115,リスト!$AA$3:$AB$25,2,0))</f>
        <v/>
      </c>
      <c r="AI115" s="163">
        <f t="shared" ref="AI115" si="2653">IF(AJ115&gt;0,1,0)</f>
        <v>0</v>
      </c>
      <c r="AJ115" s="144"/>
      <c r="AK115" s="157">
        <f t="shared" si="2349"/>
        <v>0</v>
      </c>
      <c r="AL115" s="121"/>
      <c r="AM115" s="163">
        <f t="shared" ref="AM115" si="2654">+AK115+AL115</f>
        <v>0</v>
      </c>
      <c r="AN115" s="113">
        <f t="shared" ref="AN115" si="2655">+AO115+AP115</f>
        <v>0</v>
      </c>
      <c r="AO115" s="116">
        <f t="shared" si="2567"/>
        <v>0</v>
      </c>
      <c r="AP115" s="174">
        <f t="shared" si="2568"/>
        <v>0</v>
      </c>
      <c r="AQ115" s="184" t="s">
        <v>216</v>
      </c>
      <c r="AR115" s="163">
        <f t="shared" ref="AR115" si="2656">IF(AS115&gt;0,1,0)</f>
        <v>0</v>
      </c>
      <c r="AS115" s="144"/>
      <c r="AT115" s="121"/>
      <c r="AU115" s="113">
        <f t="shared" ref="AU115" si="2657">+AV115+AW115</f>
        <v>0</v>
      </c>
      <c r="AV115" s="116">
        <f t="shared" si="2569"/>
        <v>0</v>
      </c>
      <c r="AW115" s="177">
        <f t="shared" si="2570"/>
        <v>0</v>
      </c>
      <c r="AX115" s="181" t="s">
        <v>216</v>
      </c>
      <c r="AY115" s="163">
        <f t="shared" ref="AY115" si="2658">IF(AZ115&gt;0,1,0)</f>
        <v>0</v>
      </c>
      <c r="AZ115" s="144"/>
      <c r="BA115" s="121"/>
      <c r="BB115" s="113">
        <f t="shared" ref="BB115" si="2659">+BC115+BD115</f>
        <v>0</v>
      </c>
      <c r="BC115" s="116">
        <f t="shared" si="2571"/>
        <v>0</v>
      </c>
      <c r="BD115" s="174">
        <f t="shared" si="2572"/>
        <v>0</v>
      </c>
      <c r="BE115" s="181" t="s">
        <v>216</v>
      </c>
      <c r="BF115" s="163">
        <f t="shared" ref="BF115" si="2660">IF(BG115&gt;0,1,0)</f>
        <v>0</v>
      </c>
      <c r="BG115" s="144"/>
      <c r="BH115" s="121"/>
      <c r="BI115" s="113">
        <f t="shared" ref="BI115" si="2661">+BJ115+BK115</f>
        <v>0</v>
      </c>
      <c r="BJ115" s="116">
        <f t="shared" si="2573"/>
        <v>0</v>
      </c>
      <c r="BK115" s="177">
        <f t="shared" si="2574"/>
        <v>0</v>
      </c>
      <c r="BL115" s="181" t="s">
        <v>216</v>
      </c>
      <c r="BM115" s="163">
        <f t="shared" ref="BM115" si="2662">IF(BN115&gt;0,1,0)</f>
        <v>0</v>
      </c>
      <c r="BN115" s="144"/>
      <c r="BO115" s="121"/>
      <c r="BP115" s="113">
        <f t="shared" ref="BP115" si="2663">+BQ115+BR115</f>
        <v>0</v>
      </c>
      <c r="BQ115" s="116">
        <f t="shared" si="2575"/>
        <v>0</v>
      </c>
      <c r="BR115" s="177">
        <f t="shared" si="2576"/>
        <v>0</v>
      </c>
      <c r="BS115" s="102">
        <f t="shared" si="2350"/>
        <v>0</v>
      </c>
      <c r="BT115" s="113">
        <f t="shared" si="2351"/>
        <v>0</v>
      </c>
      <c r="BU115" s="113">
        <f t="shared" si="2352"/>
        <v>0</v>
      </c>
      <c r="BV115" s="116">
        <f t="shared" si="2353"/>
        <v>0</v>
      </c>
      <c r="BW115" s="113">
        <f t="shared" si="2354"/>
        <v>0</v>
      </c>
      <c r="BX115" s="189">
        <f t="shared" si="2355"/>
        <v>0</v>
      </c>
      <c r="BY115" s="102" t="str">
        <f>IF(CA115="","",VLOOKUP(L115,リスト!$AD$3:$AE$25,2,0))</f>
        <v/>
      </c>
      <c r="BZ115" s="105">
        <f t="shared" ref="BZ115" si="2664">IF(CA115&gt;0,1,0)</f>
        <v>0</v>
      </c>
      <c r="CA115" s="144"/>
      <c r="CB115" s="113">
        <f t="shared" si="2577"/>
        <v>0</v>
      </c>
      <c r="CC115" s="121"/>
      <c r="CD115" s="163">
        <f t="shared" ref="CD115" si="2665">+CB115+CC115</f>
        <v>0</v>
      </c>
      <c r="CE115" s="113">
        <f t="shared" ref="CE115" si="2666">+CF115+CG115</f>
        <v>0</v>
      </c>
      <c r="CF115" s="116">
        <f t="shared" si="2578"/>
        <v>0</v>
      </c>
      <c r="CG115" s="177">
        <f t="shared" si="2579"/>
        <v>0</v>
      </c>
      <c r="CH115" s="181" t="s">
        <v>216</v>
      </c>
      <c r="CI115" s="105">
        <f t="shared" ref="CI115" si="2667">IF(CJ115&gt;0,1,0)</f>
        <v>0</v>
      </c>
      <c r="CJ115" s="144"/>
      <c r="CK115" s="121"/>
      <c r="CL115" s="113">
        <f t="shared" ref="CL115" si="2668">+CM115+CN115</f>
        <v>0</v>
      </c>
      <c r="CM115" s="116">
        <f t="shared" si="2580"/>
        <v>0</v>
      </c>
      <c r="CN115" s="174">
        <f t="shared" si="2581"/>
        <v>0</v>
      </c>
      <c r="CO115" s="181" t="s">
        <v>216</v>
      </c>
      <c r="CP115" s="105">
        <f t="shared" ref="CP115" si="2669">IF(CQ115&gt;0,1,0)</f>
        <v>0</v>
      </c>
      <c r="CQ115" s="144"/>
      <c r="CR115" s="121"/>
      <c r="CS115" s="113">
        <f t="shared" ref="CS115" si="2670">+CT115+CU115</f>
        <v>0</v>
      </c>
      <c r="CT115" s="116">
        <f t="shared" si="2582"/>
        <v>0</v>
      </c>
      <c r="CU115" s="174">
        <f t="shared" si="2583"/>
        <v>0</v>
      </c>
      <c r="CV115" s="181" t="s">
        <v>216</v>
      </c>
      <c r="CW115" s="105">
        <f t="shared" ref="CW115" si="2671">IF(CX115&gt;0,1,0)</f>
        <v>0</v>
      </c>
      <c r="CX115" s="144"/>
      <c r="CY115" s="121"/>
      <c r="CZ115" s="113">
        <f t="shared" ref="CZ115" si="2672">+DA115+DB115</f>
        <v>0</v>
      </c>
      <c r="DA115" s="116">
        <f t="shared" si="2584"/>
        <v>0</v>
      </c>
      <c r="DB115" s="174">
        <f t="shared" si="2585"/>
        <v>0</v>
      </c>
      <c r="DC115" s="181" t="s">
        <v>216</v>
      </c>
      <c r="DD115" s="105">
        <f t="shared" ref="DD115" si="2673">IF(DE115&gt;0,1,0)</f>
        <v>0</v>
      </c>
      <c r="DE115" s="144"/>
      <c r="DF115" s="121"/>
      <c r="DG115" s="113">
        <f t="shared" ref="DG115" si="2674">+DH115+DI115</f>
        <v>0</v>
      </c>
      <c r="DH115" s="116">
        <f t="shared" si="2586"/>
        <v>0</v>
      </c>
      <c r="DI115" s="177">
        <f t="shared" si="2587"/>
        <v>0</v>
      </c>
      <c r="DJ115" s="102">
        <f t="shared" si="2356"/>
        <v>0</v>
      </c>
      <c r="DK115" s="116">
        <f t="shared" si="2357"/>
        <v>0</v>
      </c>
      <c r="DL115" s="116">
        <f t="shared" si="2358"/>
        <v>0</v>
      </c>
      <c r="DM115" s="116">
        <f t="shared" ref="DM115" si="2675">+DN115+DO115</f>
        <v>0</v>
      </c>
      <c r="DN115" s="116">
        <f t="shared" si="2359"/>
        <v>0</v>
      </c>
      <c r="DO115" s="177">
        <f t="shared" si="2360"/>
        <v>0</v>
      </c>
      <c r="DP115" s="194">
        <f t="shared" si="2361"/>
        <v>0</v>
      </c>
      <c r="DQ115" s="177">
        <f t="shared" si="2362"/>
        <v>0</v>
      </c>
      <c r="DR115" s="116">
        <f t="shared" si="1805"/>
        <v>0</v>
      </c>
      <c r="DS115" s="116">
        <f t="shared" ref="DS115" si="2676">+DT115+DU115</f>
        <v>0</v>
      </c>
      <c r="DT115" s="113">
        <f t="shared" si="2363"/>
        <v>0</v>
      </c>
      <c r="DU115" s="189">
        <f t="shared" si="2364"/>
        <v>0</v>
      </c>
      <c r="DV115" s="102">
        <f t="shared" si="2365"/>
        <v>0</v>
      </c>
      <c r="DW115" s="116">
        <f t="shared" si="1765"/>
        <v>0</v>
      </c>
      <c r="DX115" s="116">
        <f t="shared" si="1766"/>
        <v>0</v>
      </c>
      <c r="DY115" s="116">
        <f t="shared" ref="DY115" si="2677">ROUND(DV115*DX115,0)</f>
        <v>0</v>
      </c>
      <c r="DZ115" s="116">
        <f t="shared" ref="DZ115" si="2678">+EA115+EB115</f>
        <v>0</v>
      </c>
      <c r="EA115" s="116">
        <f t="shared" si="2588"/>
        <v>0</v>
      </c>
      <c r="EB115" s="174">
        <f t="shared" si="2589"/>
        <v>0</v>
      </c>
      <c r="EC115" s="194">
        <f t="shared" ref="EC115" si="2679">SUM(DR115,DY115)</f>
        <v>0</v>
      </c>
      <c r="ED115" s="116">
        <f t="shared" ref="ED115" si="2680">+EE115+EF115</f>
        <v>0</v>
      </c>
      <c r="EE115" s="116">
        <f t="shared" ref="EE115" si="2681">SUM(DT115,EA115)</f>
        <v>0</v>
      </c>
      <c r="EF115" s="189">
        <f t="shared" ref="EF115" si="2682">SUM(DU115,EB115)</f>
        <v>0</v>
      </c>
      <c r="EG115" s="129">
        <f t="shared" si="2366"/>
        <v>0</v>
      </c>
      <c r="EH115" s="133">
        <f t="shared" si="2367"/>
        <v>0</v>
      </c>
      <c r="EI115" s="148">
        <f t="shared" si="2368"/>
        <v>0</v>
      </c>
      <c r="EJ115" s="153">
        <f t="shared" ref="EJ115" si="2683">INT(EI115/2)</f>
        <v>0</v>
      </c>
      <c r="EK115" s="167">
        <f t="shared" si="2369"/>
        <v>0</v>
      </c>
      <c r="EL115" s="171">
        <f t="shared" si="2370"/>
        <v>0</v>
      </c>
      <c r="EM115" s="167">
        <f t="shared" si="2371"/>
        <v>0</v>
      </c>
      <c r="EN115" s="171">
        <f t="shared" ref="EN115" si="2684">INT(EM115/2)</f>
        <v>0</v>
      </c>
      <c r="EO115" s="148">
        <f t="shared" si="2590"/>
        <v>0</v>
      </c>
      <c r="EP115" s="153">
        <f t="shared" ref="EP115" si="2685">INT(EO115/2)</f>
        <v>0</v>
      </c>
      <c r="EQ115" s="167">
        <f t="shared" si="2591"/>
        <v>0</v>
      </c>
      <c r="ER115" s="171">
        <f t="shared" ref="ER115" si="2686">INT(EQ115/2)</f>
        <v>0</v>
      </c>
      <c r="ES115" s="148">
        <f t="shared" si="2592"/>
        <v>0</v>
      </c>
      <c r="ET115" s="153">
        <f t="shared" ref="ET115" si="2687">INT(ES115/2)</f>
        <v>0</v>
      </c>
      <c r="EU115" s="167">
        <f t="shared" si="2372"/>
        <v>0</v>
      </c>
      <c r="EV115" s="171">
        <f t="shared" si="2373"/>
        <v>0</v>
      </c>
      <c r="EW115" s="148">
        <f t="shared" si="2593"/>
        <v>0</v>
      </c>
      <c r="EX115" s="153">
        <f t="shared" ref="EX115" si="2688">INT(EW115/2)</f>
        <v>0</v>
      </c>
      <c r="EY115" s="167">
        <f t="shared" si="2594"/>
        <v>0</v>
      </c>
      <c r="EZ115" s="171">
        <f t="shared" ref="EZ115" si="2689">INT(EY115/2)</f>
        <v>0</v>
      </c>
      <c r="FA115" s="148">
        <f t="shared" si="2595"/>
        <v>0</v>
      </c>
      <c r="FB115" s="171">
        <f t="shared" ref="FB115" si="2690">INT(FA115/2)</f>
        <v>0</v>
      </c>
      <c r="FC115" s="148">
        <f t="shared" si="2596"/>
        <v>0</v>
      </c>
      <c r="FD115" s="171">
        <f t="shared" ref="FD115" si="2691">INT(FC115/2)</f>
        <v>0</v>
      </c>
      <c r="FE115" s="167">
        <f t="shared" ref="FE115" si="2692">SUM(EG115,EI115,EK115,EM115,EO115,EQ115,ES115,EU115,EW115,EY115,FA115,FC115)</f>
        <v>0</v>
      </c>
      <c r="FF115" s="171">
        <f t="shared" ref="FF115" si="2693">SUM(EH115,EJ115,EL115,EN115,EP115,ER115,ET115,EV115,EX115,EZ115,FB115,FD115)</f>
        <v>0</v>
      </c>
      <c r="FG115" s="148">
        <f t="shared" si="2597"/>
        <v>0</v>
      </c>
      <c r="FH115" s="199">
        <f t="shared" ref="FH115" si="2694">+FG115</f>
        <v>0</v>
      </c>
      <c r="FI115" s="95"/>
      <c r="FJ115" s="708">
        <f>+FJ114</f>
        <v>0</v>
      </c>
      <c r="FK115" s="38"/>
      <c r="FL115" s="692">
        <f t="shared" si="1266"/>
        <v>0</v>
      </c>
      <c r="FM115" s="693">
        <f t="shared" si="1267"/>
        <v>0</v>
      </c>
      <c r="FN115" s="694" t="str">
        <f t="shared" si="1268"/>
        <v>OK</v>
      </c>
      <c r="FP115" s="692">
        <f t="shared" si="1825"/>
        <v>0</v>
      </c>
      <c r="FQ115" s="693">
        <f t="shared" si="1826"/>
        <v>0</v>
      </c>
      <c r="FR115" s="694" t="str">
        <f t="shared" si="1827"/>
        <v>OK</v>
      </c>
    </row>
    <row r="116" spans="1:174" ht="18" customHeight="1" x14ac:dyDescent="0.2">
      <c r="A116" s="74">
        <f t="shared" si="2645"/>
        <v>0</v>
      </c>
      <c r="B116" s="75">
        <f t="shared" si="2646"/>
        <v>0</v>
      </c>
      <c r="C116" s="235" t="str">
        <f t="shared" si="1830"/>
        <v>福島県</v>
      </c>
      <c r="D116" s="58">
        <f t="shared" si="2647"/>
        <v>51</v>
      </c>
      <c r="E116" s="49" t="s">
        <v>244</v>
      </c>
      <c r="F116" s="486">
        <f>IF(F117=" "," ",+F117)</f>
        <v>0</v>
      </c>
      <c r="G116" s="554"/>
      <c r="H116" s="537"/>
      <c r="I116" s="544"/>
      <c r="J116" s="545"/>
      <c r="K116" s="544"/>
      <c r="L116" s="229"/>
      <c r="M116" s="532"/>
      <c r="N116" s="66"/>
      <c r="O116" s="70" t="str">
        <f>IF(L116="","",VLOOKUP(L116,リスト!$Q$3:$R$25,2,0))</f>
        <v/>
      </c>
      <c r="P116" s="202"/>
      <c r="Q116" s="125"/>
      <c r="R116" s="154" t="str">
        <f>IF(L116="","",VLOOKUP(L116,リスト!$X$3:$Y$25,2,0))</f>
        <v/>
      </c>
      <c r="S116" s="162">
        <f>IF(T116&gt;0,1,0)</f>
        <v>0</v>
      </c>
      <c r="T116" s="143"/>
      <c r="U116" s="112">
        <f t="shared" si="2562"/>
        <v>0</v>
      </c>
      <c r="V116" s="108"/>
      <c r="W116" s="115">
        <f>+U116+V116</f>
        <v>0</v>
      </c>
      <c r="X116" s="115">
        <f>+Y116+Z116</f>
        <v>0</v>
      </c>
      <c r="Y116" s="137">
        <f t="shared" si="2563"/>
        <v>0</v>
      </c>
      <c r="Z116" s="139">
        <f t="shared" si="2564"/>
        <v>0</v>
      </c>
      <c r="AA116" s="180" t="s">
        <v>216</v>
      </c>
      <c r="AB116" s="162">
        <f>IF(AC116&gt;0,1,0)</f>
        <v>0</v>
      </c>
      <c r="AC116" s="143"/>
      <c r="AD116" s="120"/>
      <c r="AE116" s="137">
        <f>+AF116+AG116</f>
        <v>0</v>
      </c>
      <c r="AF116" s="137">
        <f t="shared" si="2565"/>
        <v>0</v>
      </c>
      <c r="AG116" s="139">
        <f t="shared" si="2566"/>
        <v>0</v>
      </c>
      <c r="AH116" s="101" t="str">
        <f>IF(AJ116="","",VLOOKUP(L116,リスト!$AA$3:$AB$25,2,0))</f>
        <v/>
      </c>
      <c r="AI116" s="162">
        <f>IF(AJ116&gt;0,1,0)</f>
        <v>0</v>
      </c>
      <c r="AJ116" s="143"/>
      <c r="AK116" s="156">
        <f t="shared" si="2349"/>
        <v>0</v>
      </c>
      <c r="AL116" s="120"/>
      <c r="AM116" s="162">
        <f>+AK116+AL116</f>
        <v>0</v>
      </c>
      <c r="AN116" s="112">
        <f>+AO116+AP116</f>
        <v>0</v>
      </c>
      <c r="AO116" s="115">
        <f t="shared" si="2567"/>
        <v>0</v>
      </c>
      <c r="AP116" s="173">
        <f t="shared" si="2568"/>
        <v>0</v>
      </c>
      <c r="AQ116" s="183" t="s">
        <v>216</v>
      </c>
      <c r="AR116" s="162">
        <f>IF(AS116&gt;0,1,0)</f>
        <v>0</v>
      </c>
      <c r="AS116" s="143"/>
      <c r="AT116" s="120"/>
      <c r="AU116" s="112">
        <f>+AV116+AW116</f>
        <v>0</v>
      </c>
      <c r="AV116" s="115">
        <f t="shared" si="2569"/>
        <v>0</v>
      </c>
      <c r="AW116" s="176">
        <f t="shared" si="2570"/>
        <v>0</v>
      </c>
      <c r="AX116" s="180" t="s">
        <v>216</v>
      </c>
      <c r="AY116" s="162">
        <f>IF(AZ116&gt;0,1,0)</f>
        <v>0</v>
      </c>
      <c r="AZ116" s="143"/>
      <c r="BA116" s="120"/>
      <c r="BB116" s="112">
        <f>+BC116+BD116</f>
        <v>0</v>
      </c>
      <c r="BC116" s="115">
        <f t="shared" si="2571"/>
        <v>0</v>
      </c>
      <c r="BD116" s="173">
        <f t="shared" si="2572"/>
        <v>0</v>
      </c>
      <c r="BE116" s="180" t="s">
        <v>216</v>
      </c>
      <c r="BF116" s="162">
        <f>IF(BG116&gt;0,1,0)</f>
        <v>0</v>
      </c>
      <c r="BG116" s="143"/>
      <c r="BH116" s="120"/>
      <c r="BI116" s="112">
        <f>+BJ116+BK116</f>
        <v>0</v>
      </c>
      <c r="BJ116" s="115">
        <f t="shared" si="2573"/>
        <v>0</v>
      </c>
      <c r="BK116" s="176">
        <f t="shared" si="2574"/>
        <v>0</v>
      </c>
      <c r="BL116" s="180" t="s">
        <v>216</v>
      </c>
      <c r="BM116" s="162">
        <f>IF(BN116&gt;0,1,0)</f>
        <v>0</v>
      </c>
      <c r="BN116" s="143"/>
      <c r="BO116" s="120"/>
      <c r="BP116" s="112">
        <f>+BQ116+BR116</f>
        <v>0</v>
      </c>
      <c r="BQ116" s="115">
        <f t="shared" si="2575"/>
        <v>0</v>
      </c>
      <c r="BR116" s="176">
        <f t="shared" si="2576"/>
        <v>0</v>
      </c>
      <c r="BS116" s="101">
        <f t="shared" si="2350"/>
        <v>0</v>
      </c>
      <c r="BT116" s="112">
        <f t="shared" si="2351"/>
        <v>0</v>
      </c>
      <c r="BU116" s="112">
        <f t="shared" si="2352"/>
        <v>0</v>
      </c>
      <c r="BV116" s="115">
        <f t="shared" si="2353"/>
        <v>0</v>
      </c>
      <c r="BW116" s="112">
        <f t="shared" si="2354"/>
        <v>0</v>
      </c>
      <c r="BX116" s="188">
        <f t="shared" si="2355"/>
        <v>0</v>
      </c>
      <c r="BY116" s="101" t="str">
        <f>IF(CA116="","",VLOOKUP(L116,リスト!$AD$3:$AE$25,2,0))</f>
        <v/>
      </c>
      <c r="BZ116" s="192">
        <f>IF(CA116&gt;0,1,0)</f>
        <v>0</v>
      </c>
      <c r="CA116" s="143"/>
      <c r="CB116" s="112">
        <f t="shared" si="2577"/>
        <v>0</v>
      </c>
      <c r="CC116" s="120"/>
      <c r="CD116" s="162">
        <f>+CB116+CC116</f>
        <v>0</v>
      </c>
      <c r="CE116" s="112">
        <f>+CF116+CG116</f>
        <v>0</v>
      </c>
      <c r="CF116" s="115">
        <f t="shared" si="2578"/>
        <v>0</v>
      </c>
      <c r="CG116" s="173">
        <f t="shared" si="2579"/>
        <v>0</v>
      </c>
      <c r="CH116" s="180" t="s">
        <v>216</v>
      </c>
      <c r="CI116" s="192">
        <f>IF(CJ116&gt;0,1,0)</f>
        <v>0</v>
      </c>
      <c r="CJ116" s="143"/>
      <c r="CK116" s="120"/>
      <c r="CL116" s="112">
        <f>+CM116+CN116</f>
        <v>0</v>
      </c>
      <c r="CM116" s="115">
        <f t="shared" si="2580"/>
        <v>0</v>
      </c>
      <c r="CN116" s="173">
        <f t="shared" si="2581"/>
        <v>0</v>
      </c>
      <c r="CO116" s="180" t="s">
        <v>216</v>
      </c>
      <c r="CP116" s="192">
        <f>IF(CQ116&gt;0,1,0)</f>
        <v>0</v>
      </c>
      <c r="CQ116" s="143"/>
      <c r="CR116" s="120"/>
      <c r="CS116" s="112">
        <f>+CT116+CU116</f>
        <v>0</v>
      </c>
      <c r="CT116" s="115">
        <f t="shared" si="2582"/>
        <v>0</v>
      </c>
      <c r="CU116" s="173">
        <f t="shared" si="2583"/>
        <v>0</v>
      </c>
      <c r="CV116" s="180" t="s">
        <v>216</v>
      </c>
      <c r="CW116" s="192">
        <f>IF(CX116&gt;0,1,0)</f>
        <v>0</v>
      </c>
      <c r="CX116" s="143"/>
      <c r="CY116" s="120"/>
      <c r="CZ116" s="112">
        <f>+DA116+DB116</f>
        <v>0</v>
      </c>
      <c r="DA116" s="115">
        <f t="shared" si="2584"/>
        <v>0</v>
      </c>
      <c r="DB116" s="173">
        <f t="shared" si="2585"/>
        <v>0</v>
      </c>
      <c r="DC116" s="180" t="s">
        <v>216</v>
      </c>
      <c r="DD116" s="192">
        <f>IF(DE116&gt;0,1,0)</f>
        <v>0</v>
      </c>
      <c r="DE116" s="143"/>
      <c r="DF116" s="120"/>
      <c r="DG116" s="112">
        <f>+DH116+DI116</f>
        <v>0</v>
      </c>
      <c r="DH116" s="115">
        <f t="shared" si="2586"/>
        <v>0</v>
      </c>
      <c r="DI116" s="176">
        <f t="shared" si="2587"/>
        <v>0</v>
      </c>
      <c r="DJ116" s="101">
        <f t="shared" si="2356"/>
        <v>0</v>
      </c>
      <c r="DK116" s="115">
        <f t="shared" si="2357"/>
        <v>0</v>
      </c>
      <c r="DL116" s="115">
        <f t="shared" si="2358"/>
        <v>0</v>
      </c>
      <c r="DM116" s="115">
        <f>+DN116+DO116</f>
        <v>0</v>
      </c>
      <c r="DN116" s="115">
        <f t="shared" si="2359"/>
        <v>0</v>
      </c>
      <c r="DO116" s="176">
        <f t="shared" si="2360"/>
        <v>0</v>
      </c>
      <c r="DP116" s="193">
        <f t="shared" si="2361"/>
        <v>0</v>
      </c>
      <c r="DQ116" s="176">
        <f t="shared" si="2362"/>
        <v>0</v>
      </c>
      <c r="DR116" s="115">
        <f t="shared" si="1805"/>
        <v>0</v>
      </c>
      <c r="DS116" s="115">
        <f>+DT116+DU116</f>
        <v>0</v>
      </c>
      <c r="DT116" s="112">
        <f t="shared" si="2363"/>
        <v>0</v>
      </c>
      <c r="DU116" s="188">
        <f t="shared" si="2364"/>
        <v>0</v>
      </c>
      <c r="DV116" s="101">
        <f t="shared" si="2365"/>
        <v>0</v>
      </c>
      <c r="DW116" s="115">
        <f t="shared" si="1765"/>
        <v>0</v>
      </c>
      <c r="DX116" s="115">
        <f t="shared" si="1766"/>
        <v>0</v>
      </c>
      <c r="DY116" s="115">
        <f>ROUND(DV116*DX116,0)</f>
        <v>0</v>
      </c>
      <c r="DZ116" s="115">
        <f>+EA116+EB116</f>
        <v>0</v>
      </c>
      <c r="EA116" s="115">
        <f t="shared" si="2588"/>
        <v>0</v>
      </c>
      <c r="EB116" s="173">
        <f t="shared" si="2589"/>
        <v>0</v>
      </c>
      <c r="EC116" s="193">
        <f>SUM(DR116,DY116)</f>
        <v>0</v>
      </c>
      <c r="ED116" s="115">
        <f>+EE116+EF116</f>
        <v>0</v>
      </c>
      <c r="EE116" s="115">
        <f>SUM(DT116,EA116)</f>
        <v>0</v>
      </c>
      <c r="EF116" s="188">
        <f>SUM(DU116,EB116)</f>
        <v>0</v>
      </c>
      <c r="EG116" s="128">
        <f t="shared" si="2366"/>
        <v>0</v>
      </c>
      <c r="EH116" s="132">
        <f t="shared" si="2367"/>
        <v>0</v>
      </c>
      <c r="EI116" s="147">
        <f t="shared" si="2368"/>
        <v>0</v>
      </c>
      <c r="EJ116" s="152">
        <f>INT(EI116/2)</f>
        <v>0</v>
      </c>
      <c r="EK116" s="166">
        <f t="shared" si="2369"/>
        <v>0</v>
      </c>
      <c r="EL116" s="170">
        <f t="shared" si="2370"/>
        <v>0</v>
      </c>
      <c r="EM116" s="166">
        <f t="shared" si="2371"/>
        <v>0</v>
      </c>
      <c r="EN116" s="170">
        <f>INT(EM116/2)</f>
        <v>0</v>
      </c>
      <c r="EO116" s="147">
        <f t="shared" si="2590"/>
        <v>0</v>
      </c>
      <c r="EP116" s="170">
        <f>INT(EO116/2)</f>
        <v>0</v>
      </c>
      <c r="EQ116" s="166">
        <f t="shared" si="2591"/>
        <v>0</v>
      </c>
      <c r="ER116" s="170">
        <f>INT(EQ116/2)</f>
        <v>0</v>
      </c>
      <c r="ES116" s="147">
        <f t="shared" si="2592"/>
        <v>0</v>
      </c>
      <c r="ET116" s="152">
        <f>INT(ES116/2)</f>
        <v>0</v>
      </c>
      <c r="EU116" s="166">
        <f t="shared" si="2372"/>
        <v>0</v>
      </c>
      <c r="EV116" s="170">
        <f t="shared" si="2373"/>
        <v>0</v>
      </c>
      <c r="EW116" s="147">
        <f t="shared" si="2593"/>
        <v>0</v>
      </c>
      <c r="EX116" s="152">
        <f>INT(EW116/2)</f>
        <v>0</v>
      </c>
      <c r="EY116" s="166">
        <f t="shared" si="2594"/>
        <v>0</v>
      </c>
      <c r="EZ116" s="170">
        <f>INT(EY116/2)</f>
        <v>0</v>
      </c>
      <c r="FA116" s="147">
        <f t="shared" si="2595"/>
        <v>0</v>
      </c>
      <c r="FB116" s="170">
        <f>INT(FA116/2)</f>
        <v>0</v>
      </c>
      <c r="FC116" s="147">
        <f t="shared" si="2596"/>
        <v>0</v>
      </c>
      <c r="FD116" s="170">
        <f>INT(FC116/2)</f>
        <v>0</v>
      </c>
      <c r="FE116" s="166">
        <f>SUM(EG116,EI116,EK116,EM116,EO116,EQ116,ES116,EU116,EW116,EY116,FA116,FC116)</f>
        <v>0</v>
      </c>
      <c r="FF116" s="170">
        <f>SUM(EH116,EJ116,EL116,EN116,EP116,ER116,ET116,EV116,EX116,EZ116,FB116,FD116)</f>
        <v>0</v>
      </c>
      <c r="FG116" s="147">
        <f t="shared" si="2597"/>
        <v>0</v>
      </c>
      <c r="FH116" s="198">
        <f>+FG116</f>
        <v>0</v>
      </c>
      <c r="FI116" s="201"/>
      <c r="FJ116" s="708">
        <f>+FJ114</f>
        <v>0</v>
      </c>
      <c r="FK116" s="38"/>
      <c r="FL116" s="698">
        <f t="shared" si="1266"/>
        <v>0</v>
      </c>
      <c r="FM116" s="699">
        <f t="shared" si="1267"/>
        <v>0</v>
      </c>
      <c r="FN116" s="700" t="str">
        <f t="shared" si="1268"/>
        <v>OK</v>
      </c>
      <c r="FP116" s="698">
        <f t="shared" si="1825"/>
        <v>0</v>
      </c>
      <c r="FQ116" s="699">
        <f t="shared" si="1826"/>
        <v>0</v>
      </c>
      <c r="FR116" s="700" t="str">
        <f t="shared" si="1827"/>
        <v>OK</v>
      </c>
    </row>
    <row r="117" spans="1:174" ht="18" customHeight="1" x14ac:dyDescent="0.2">
      <c r="A117" s="76">
        <f t="shared" si="2645"/>
        <v>0</v>
      </c>
      <c r="B117" s="77">
        <f t="shared" si="2646"/>
        <v>0</v>
      </c>
      <c r="C117" s="236" t="str">
        <f t="shared" si="1830"/>
        <v>福島県</v>
      </c>
      <c r="D117" s="47">
        <f t="shared" si="2647"/>
        <v>51</v>
      </c>
      <c r="E117" s="56" t="s">
        <v>245</v>
      </c>
      <c r="F117" s="487"/>
      <c r="G117" s="555">
        <f>+G116</f>
        <v>0</v>
      </c>
      <c r="H117" s="536"/>
      <c r="I117" s="542"/>
      <c r="J117" s="543"/>
      <c r="K117" s="542"/>
      <c r="L117" s="64"/>
      <c r="M117" s="531"/>
      <c r="N117" s="67"/>
      <c r="O117" s="71" t="str">
        <f>IF(L117="","",VLOOKUP(L117,リスト!$Q$3:$R$25,2,0))</f>
        <v/>
      </c>
      <c r="P117" s="95"/>
      <c r="Q117" s="126"/>
      <c r="R117" s="102" t="str">
        <f>IF(L117="","",VLOOKUP(L117,リスト!$X$3:$Y$25,2,0))</f>
        <v/>
      </c>
      <c r="S117" s="163">
        <f t="shared" ref="S117" si="2695">IF(T117&gt;0,1,0)</f>
        <v>0</v>
      </c>
      <c r="T117" s="144"/>
      <c r="U117" s="113">
        <f t="shared" si="2562"/>
        <v>0</v>
      </c>
      <c r="V117" s="109"/>
      <c r="W117" s="116">
        <f t="shared" ref="W117" si="2696">+U117+V117</f>
        <v>0</v>
      </c>
      <c r="X117" s="116">
        <f t="shared" ref="X117" si="2697">+Y117+Z117</f>
        <v>0</v>
      </c>
      <c r="Y117" s="138">
        <f t="shared" si="2563"/>
        <v>0</v>
      </c>
      <c r="Z117" s="140">
        <f t="shared" si="2564"/>
        <v>0</v>
      </c>
      <c r="AA117" s="181" t="s">
        <v>216</v>
      </c>
      <c r="AB117" s="163">
        <f t="shared" ref="AB117" si="2698">IF(AC117&gt;0,1,0)</f>
        <v>0</v>
      </c>
      <c r="AC117" s="144"/>
      <c r="AD117" s="121"/>
      <c r="AE117" s="138">
        <f t="shared" ref="AE117" si="2699">+AF117+AG117</f>
        <v>0</v>
      </c>
      <c r="AF117" s="138">
        <f t="shared" si="2565"/>
        <v>0</v>
      </c>
      <c r="AG117" s="140">
        <f t="shared" si="2566"/>
        <v>0</v>
      </c>
      <c r="AH117" s="102" t="str">
        <f>IF(AJ117="","",VLOOKUP(L117,リスト!$AA$3:$AB$25,2,0))</f>
        <v/>
      </c>
      <c r="AI117" s="163">
        <f t="shared" ref="AI117" si="2700">IF(AJ117&gt;0,1,0)</f>
        <v>0</v>
      </c>
      <c r="AJ117" s="144"/>
      <c r="AK117" s="157">
        <f t="shared" si="2349"/>
        <v>0</v>
      </c>
      <c r="AL117" s="121"/>
      <c r="AM117" s="163">
        <f t="shared" ref="AM117" si="2701">+AK117+AL117</f>
        <v>0</v>
      </c>
      <c r="AN117" s="113">
        <f t="shared" ref="AN117" si="2702">+AO117+AP117</f>
        <v>0</v>
      </c>
      <c r="AO117" s="116">
        <f t="shared" si="2567"/>
        <v>0</v>
      </c>
      <c r="AP117" s="174">
        <f t="shared" si="2568"/>
        <v>0</v>
      </c>
      <c r="AQ117" s="184" t="s">
        <v>216</v>
      </c>
      <c r="AR117" s="163">
        <f t="shared" ref="AR117" si="2703">IF(AS117&gt;0,1,0)</f>
        <v>0</v>
      </c>
      <c r="AS117" s="144"/>
      <c r="AT117" s="121"/>
      <c r="AU117" s="113">
        <f t="shared" ref="AU117" si="2704">+AV117+AW117</f>
        <v>0</v>
      </c>
      <c r="AV117" s="116">
        <f t="shared" si="2569"/>
        <v>0</v>
      </c>
      <c r="AW117" s="177">
        <f t="shared" si="2570"/>
        <v>0</v>
      </c>
      <c r="AX117" s="181" t="s">
        <v>216</v>
      </c>
      <c r="AY117" s="163">
        <f t="shared" ref="AY117" si="2705">IF(AZ117&gt;0,1,0)</f>
        <v>0</v>
      </c>
      <c r="AZ117" s="144"/>
      <c r="BA117" s="121"/>
      <c r="BB117" s="113">
        <f t="shared" ref="BB117" si="2706">+BC117+BD117</f>
        <v>0</v>
      </c>
      <c r="BC117" s="116">
        <f t="shared" si="2571"/>
        <v>0</v>
      </c>
      <c r="BD117" s="174">
        <f t="shared" si="2572"/>
        <v>0</v>
      </c>
      <c r="BE117" s="181" t="s">
        <v>216</v>
      </c>
      <c r="BF117" s="163">
        <f t="shared" ref="BF117" si="2707">IF(BG117&gt;0,1,0)</f>
        <v>0</v>
      </c>
      <c r="BG117" s="144"/>
      <c r="BH117" s="121"/>
      <c r="BI117" s="113">
        <f t="shared" ref="BI117" si="2708">+BJ117+BK117</f>
        <v>0</v>
      </c>
      <c r="BJ117" s="116">
        <f t="shared" si="2573"/>
        <v>0</v>
      </c>
      <c r="BK117" s="177">
        <f t="shared" si="2574"/>
        <v>0</v>
      </c>
      <c r="BL117" s="181" t="s">
        <v>216</v>
      </c>
      <c r="BM117" s="163">
        <f t="shared" ref="BM117" si="2709">IF(BN117&gt;0,1,0)</f>
        <v>0</v>
      </c>
      <c r="BN117" s="144"/>
      <c r="BO117" s="121"/>
      <c r="BP117" s="113">
        <f t="shared" ref="BP117" si="2710">+BQ117+BR117</f>
        <v>0</v>
      </c>
      <c r="BQ117" s="116">
        <f t="shared" si="2575"/>
        <v>0</v>
      </c>
      <c r="BR117" s="177">
        <f t="shared" si="2576"/>
        <v>0</v>
      </c>
      <c r="BS117" s="102">
        <f t="shared" si="2350"/>
        <v>0</v>
      </c>
      <c r="BT117" s="113">
        <f t="shared" si="2351"/>
        <v>0</v>
      </c>
      <c r="BU117" s="113">
        <f t="shared" si="2352"/>
        <v>0</v>
      </c>
      <c r="BV117" s="116">
        <f t="shared" si="2353"/>
        <v>0</v>
      </c>
      <c r="BW117" s="113">
        <f t="shared" si="2354"/>
        <v>0</v>
      </c>
      <c r="BX117" s="189">
        <f t="shared" si="2355"/>
        <v>0</v>
      </c>
      <c r="BY117" s="102" t="str">
        <f>IF(CA117="","",VLOOKUP(L117,リスト!$AD$3:$AE$25,2,0))</f>
        <v/>
      </c>
      <c r="BZ117" s="105">
        <f t="shared" ref="BZ117" si="2711">IF(CA117&gt;0,1,0)</f>
        <v>0</v>
      </c>
      <c r="CA117" s="144"/>
      <c r="CB117" s="113">
        <f t="shared" si="2577"/>
        <v>0</v>
      </c>
      <c r="CC117" s="121"/>
      <c r="CD117" s="163">
        <f t="shared" ref="CD117" si="2712">+CB117+CC117</f>
        <v>0</v>
      </c>
      <c r="CE117" s="113">
        <f t="shared" ref="CE117" si="2713">+CF117+CG117</f>
        <v>0</v>
      </c>
      <c r="CF117" s="116">
        <f t="shared" si="2578"/>
        <v>0</v>
      </c>
      <c r="CG117" s="177">
        <f t="shared" si="2579"/>
        <v>0</v>
      </c>
      <c r="CH117" s="181" t="s">
        <v>216</v>
      </c>
      <c r="CI117" s="105">
        <f t="shared" ref="CI117" si="2714">IF(CJ117&gt;0,1,0)</f>
        <v>0</v>
      </c>
      <c r="CJ117" s="144"/>
      <c r="CK117" s="121"/>
      <c r="CL117" s="113">
        <f t="shared" ref="CL117" si="2715">+CM117+CN117</f>
        <v>0</v>
      </c>
      <c r="CM117" s="116">
        <f t="shared" si="2580"/>
        <v>0</v>
      </c>
      <c r="CN117" s="174">
        <f t="shared" si="2581"/>
        <v>0</v>
      </c>
      <c r="CO117" s="181" t="s">
        <v>216</v>
      </c>
      <c r="CP117" s="105">
        <f t="shared" ref="CP117" si="2716">IF(CQ117&gt;0,1,0)</f>
        <v>0</v>
      </c>
      <c r="CQ117" s="144"/>
      <c r="CR117" s="121"/>
      <c r="CS117" s="113">
        <f t="shared" ref="CS117" si="2717">+CT117+CU117</f>
        <v>0</v>
      </c>
      <c r="CT117" s="116">
        <f t="shared" si="2582"/>
        <v>0</v>
      </c>
      <c r="CU117" s="174">
        <f t="shared" si="2583"/>
        <v>0</v>
      </c>
      <c r="CV117" s="181" t="s">
        <v>216</v>
      </c>
      <c r="CW117" s="105">
        <f t="shared" ref="CW117" si="2718">IF(CX117&gt;0,1,0)</f>
        <v>0</v>
      </c>
      <c r="CX117" s="144"/>
      <c r="CY117" s="121"/>
      <c r="CZ117" s="113">
        <f t="shared" ref="CZ117" si="2719">+DA117+DB117</f>
        <v>0</v>
      </c>
      <c r="DA117" s="116">
        <f t="shared" si="2584"/>
        <v>0</v>
      </c>
      <c r="DB117" s="174">
        <f t="shared" si="2585"/>
        <v>0</v>
      </c>
      <c r="DC117" s="181" t="s">
        <v>216</v>
      </c>
      <c r="DD117" s="105">
        <f t="shared" ref="DD117" si="2720">IF(DE117&gt;0,1,0)</f>
        <v>0</v>
      </c>
      <c r="DE117" s="144"/>
      <c r="DF117" s="121"/>
      <c r="DG117" s="113">
        <f t="shared" ref="DG117" si="2721">+DH117+DI117</f>
        <v>0</v>
      </c>
      <c r="DH117" s="116">
        <f t="shared" si="2586"/>
        <v>0</v>
      </c>
      <c r="DI117" s="177">
        <f t="shared" si="2587"/>
        <v>0</v>
      </c>
      <c r="DJ117" s="102">
        <f t="shared" si="2356"/>
        <v>0</v>
      </c>
      <c r="DK117" s="116">
        <f t="shared" si="2357"/>
        <v>0</v>
      </c>
      <c r="DL117" s="116">
        <f t="shared" si="2358"/>
        <v>0</v>
      </c>
      <c r="DM117" s="116">
        <f t="shared" ref="DM117" si="2722">+DN117+DO117</f>
        <v>0</v>
      </c>
      <c r="DN117" s="116">
        <f t="shared" si="2359"/>
        <v>0</v>
      </c>
      <c r="DO117" s="177">
        <f t="shared" si="2360"/>
        <v>0</v>
      </c>
      <c r="DP117" s="194">
        <f t="shared" si="2361"/>
        <v>0</v>
      </c>
      <c r="DQ117" s="177">
        <f t="shared" si="2362"/>
        <v>0</v>
      </c>
      <c r="DR117" s="116">
        <f t="shared" si="1805"/>
        <v>0</v>
      </c>
      <c r="DS117" s="116">
        <f t="shared" ref="DS117" si="2723">+DT117+DU117</f>
        <v>0</v>
      </c>
      <c r="DT117" s="113">
        <f t="shared" si="2363"/>
        <v>0</v>
      </c>
      <c r="DU117" s="189">
        <f t="shared" si="2364"/>
        <v>0</v>
      </c>
      <c r="DV117" s="102">
        <f t="shared" si="2365"/>
        <v>0</v>
      </c>
      <c r="DW117" s="116">
        <f t="shared" si="1765"/>
        <v>0</v>
      </c>
      <c r="DX117" s="116">
        <f t="shared" si="1766"/>
        <v>0</v>
      </c>
      <c r="DY117" s="116">
        <f t="shared" ref="DY117" si="2724">ROUND(DV117*DX117,0)</f>
        <v>0</v>
      </c>
      <c r="DZ117" s="116">
        <f t="shared" ref="DZ117" si="2725">+EA117+EB117</f>
        <v>0</v>
      </c>
      <c r="EA117" s="116">
        <f t="shared" si="2588"/>
        <v>0</v>
      </c>
      <c r="EB117" s="174">
        <f t="shared" si="2589"/>
        <v>0</v>
      </c>
      <c r="EC117" s="194">
        <f t="shared" ref="EC117" si="2726">SUM(DR117,DY117)</f>
        <v>0</v>
      </c>
      <c r="ED117" s="116">
        <f t="shared" ref="ED117" si="2727">+EE117+EF117</f>
        <v>0</v>
      </c>
      <c r="EE117" s="116">
        <f t="shared" ref="EE117" si="2728">SUM(DT117,EA117)</f>
        <v>0</v>
      </c>
      <c r="EF117" s="189">
        <f t="shared" ref="EF117" si="2729">SUM(DU117,EB117)</f>
        <v>0</v>
      </c>
      <c r="EG117" s="129">
        <f t="shared" si="2366"/>
        <v>0</v>
      </c>
      <c r="EH117" s="133">
        <f t="shared" si="2367"/>
        <v>0</v>
      </c>
      <c r="EI117" s="148">
        <f t="shared" si="2368"/>
        <v>0</v>
      </c>
      <c r="EJ117" s="153">
        <f t="shared" ref="EJ117" si="2730">INT(EI117/2)</f>
        <v>0</v>
      </c>
      <c r="EK117" s="167">
        <f t="shared" si="2369"/>
        <v>0</v>
      </c>
      <c r="EL117" s="171">
        <f t="shared" si="2370"/>
        <v>0</v>
      </c>
      <c r="EM117" s="167">
        <f t="shared" si="2371"/>
        <v>0</v>
      </c>
      <c r="EN117" s="171">
        <f t="shared" ref="EN117" si="2731">INT(EM117/2)</f>
        <v>0</v>
      </c>
      <c r="EO117" s="148">
        <f t="shared" si="2590"/>
        <v>0</v>
      </c>
      <c r="EP117" s="153">
        <f t="shared" ref="EP117" si="2732">INT(EO117/2)</f>
        <v>0</v>
      </c>
      <c r="EQ117" s="167">
        <f t="shared" si="2591"/>
        <v>0</v>
      </c>
      <c r="ER117" s="171">
        <f t="shared" ref="ER117" si="2733">INT(EQ117/2)</f>
        <v>0</v>
      </c>
      <c r="ES117" s="148">
        <f t="shared" si="2592"/>
        <v>0</v>
      </c>
      <c r="ET117" s="153">
        <f t="shared" ref="ET117" si="2734">INT(ES117/2)</f>
        <v>0</v>
      </c>
      <c r="EU117" s="167">
        <f t="shared" si="2372"/>
        <v>0</v>
      </c>
      <c r="EV117" s="171">
        <f t="shared" si="2373"/>
        <v>0</v>
      </c>
      <c r="EW117" s="148">
        <f t="shared" si="2593"/>
        <v>0</v>
      </c>
      <c r="EX117" s="153">
        <f t="shared" ref="EX117" si="2735">INT(EW117/2)</f>
        <v>0</v>
      </c>
      <c r="EY117" s="167">
        <f t="shared" si="2594"/>
        <v>0</v>
      </c>
      <c r="EZ117" s="171">
        <f t="shared" ref="EZ117" si="2736">INT(EY117/2)</f>
        <v>0</v>
      </c>
      <c r="FA117" s="148">
        <f t="shared" si="2595"/>
        <v>0</v>
      </c>
      <c r="FB117" s="171">
        <f t="shared" ref="FB117" si="2737">INT(FA117/2)</f>
        <v>0</v>
      </c>
      <c r="FC117" s="148">
        <f t="shared" si="2596"/>
        <v>0</v>
      </c>
      <c r="FD117" s="171">
        <f t="shared" ref="FD117" si="2738">INT(FC117/2)</f>
        <v>0</v>
      </c>
      <c r="FE117" s="167">
        <f t="shared" ref="FE117" si="2739">SUM(EG117,EI117,EK117,EM117,EO117,EQ117,ES117,EU117,EW117,EY117,FA117,FC117)</f>
        <v>0</v>
      </c>
      <c r="FF117" s="171">
        <f t="shared" ref="FF117" si="2740">SUM(EH117,EJ117,EL117,EN117,EP117,ER117,ET117,EV117,EX117,EZ117,FB117,FD117)</f>
        <v>0</v>
      </c>
      <c r="FG117" s="148">
        <f t="shared" si="2597"/>
        <v>0</v>
      </c>
      <c r="FH117" s="199">
        <f t="shared" ref="FH117" si="2741">+FG117</f>
        <v>0</v>
      </c>
      <c r="FI117" s="95"/>
      <c r="FJ117" s="708">
        <f>+FJ116</f>
        <v>0</v>
      </c>
      <c r="FK117" s="38"/>
      <c r="FL117" s="692">
        <f t="shared" si="1266"/>
        <v>0</v>
      </c>
      <c r="FM117" s="693">
        <f t="shared" si="1267"/>
        <v>0</v>
      </c>
      <c r="FN117" s="694" t="str">
        <f t="shared" si="1268"/>
        <v>OK</v>
      </c>
      <c r="FP117" s="692">
        <f t="shared" si="1825"/>
        <v>0</v>
      </c>
      <c r="FQ117" s="693">
        <f t="shared" si="1826"/>
        <v>0</v>
      </c>
      <c r="FR117" s="694" t="str">
        <f t="shared" si="1827"/>
        <v>OK</v>
      </c>
    </row>
    <row r="118" spans="1:174" ht="18" customHeight="1" x14ac:dyDescent="0.2">
      <c r="A118" s="74">
        <f t="shared" si="2645"/>
        <v>0</v>
      </c>
      <c r="B118" s="75">
        <f t="shared" si="2646"/>
        <v>0</v>
      </c>
      <c r="C118" s="235" t="str">
        <f t="shared" si="1830"/>
        <v>福島県</v>
      </c>
      <c r="D118" s="58">
        <f t="shared" si="2647"/>
        <v>52</v>
      </c>
      <c r="E118" s="49" t="s">
        <v>244</v>
      </c>
      <c r="F118" s="486">
        <f>IF(F119=" "," ",+F119)</f>
        <v>0</v>
      </c>
      <c r="G118" s="554"/>
      <c r="H118" s="537"/>
      <c r="I118" s="544"/>
      <c r="J118" s="545"/>
      <c r="K118" s="544"/>
      <c r="L118" s="229"/>
      <c r="M118" s="532"/>
      <c r="N118" s="66"/>
      <c r="O118" s="70" t="str">
        <f>IF(L118="","",VLOOKUP(L118,リスト!$Q$3:$R$25,2,0))</f>
        <v/>
      </c>
      <c r="P118" s="202"/>
      <c r="Q118" s="230"/>
      <c r="R118" s="154" t="str">
        <f>IF(L118="","",VLOOKUP(L118,リスト!$X$3:$Y$25,2,0))</f>
        <v/>
      </c>
      <c r="S118" s="162">
        <f>IF(T118&gt;0,1,0)</f>
        <v>0</v>
      </c>
      <c r="T118" s="143"/>
      <c r="U118" s="112">
        <f t="shared" si="2562"/>
        <v>0</v>
      </c>
      <c r="V118" s="108"/>
      <c r="W118" s="115">
        <f>+U118+V118</f>
        <v>0</v>
      </c>
      <c r="X118" s="115">
        <f>+Y118+Z118</f>
        <v>0</v>
      </c>
      <c r="Y118" s="137">
        <f t="shared" si="2563"/>
        <v>0</v>
      </c>
      <c r="Z118" s="139">
        <f t="shared" si="2564"/>
        <v>0</v>
      </c>
      <c r="AA118" s="180" t="s">
        <v>216</v>
      </c>
      <c r="AB118" s="162">
        <f>IF(AC118&gt;0,1,0)</f>
        <v>0</v>
      </c>
      <c r="AC118" s="143"/>
      <c r="AD118" s="120"/>
      <c r="AE118" s="137">
        <f>+AF118+AG118</f>
        <v>0</v>
      </c>
      <c r="AF118" s="137">
        <f t="shared" si="2565"/>
        <v>0</v>
      </c>
      <c r="AG118" s="139">
        <f t="shared" si="2566"/>
        <v>0</v>
      </c>
      <c r="AH118" s="101" t="str">
        <f>IF(AJ118="","",VLOOKUP(L118,リスト!$AA$3:$AB$25,2,0))</f>
        <v/>
      </c>
      <c r="AI118" s="162">
        <f>IF(AJ118&gt;0,1,0)</f>
        <v>0</v>
      </c>
      <c r="AJ118" s="143"/>
      <c r="AK118" s="156">
        <f t="shared" si="2349"/>
        <v>0</v>
      </c>
      <c r="AL118" s="120"/>
      <c r="AM118" s="162">
        <f>+AK118+AL118</f>
        <v>0</v>
      </c>
      <c r="AN118" s="112">
        <f>+AO118+AP118</f>
        <v>0</v>
      </c>
      <c r="AO118" s="115">
        <f t="shared" si="2567"/>
        <v>0</v>
      </c>
      <c r="AP118" s="173">
        <f t="shared" si="2568"/>
        <v>0</v>
      </c>
      <c r="AQ118" s="183" t="s">
        <v>216</v>
      </c>
      <c r="AR118" s="162">
        <f>IF(AS118&gt;0,1,0)</f>
        <v>0</v>
      </c>
      <c r="AS118" s="143"/>
      <c r="AT118" s="120"/>
      <c r="AU118" s="112">
        <f>+AV118+AW118</f>
        <v>0</v>
      </c>
      <c r="AV118" s="115">
        <f t="shared" si="2569"/>
        <v>0</v>
      </c>
      <c r="AW118" s="176">
        <f t="shared" si="2570"/>
        <v>0</v>
      </c>
      <c r="AX118" s="180" t="s">
        <v>216</v>
      </c>
      <c r="AY118" s="162">
        <f>IF(AZ118&gt;0,1,0)</f>
        <v>0</v>
      </c>
      <c r="AZ118" s="143"/>
      <c r="BA118" s="120"/>
      <c r="BB118" s="112">
        <f>+BC118+BD118</f>
        <v>0</v>
      </c>
      <c r="BC118" s="115">
        <f t="shared" si="2571"/>
        <v>0</v>
      </c>
      <c r="BD118" s="173">
        <f t="shared" si="2572"/>
        <v>0</v>
      </c>
      <c r="BE118" s="180" t="s">
        <v>216</v>
      </c>
      <c r="BF118" s="162">
        <f>IF(BG118&gt;0,1,0)</f>
        <v>0</v>
      </c>
      <c r="BG118" s="143"/>
      <c r="BH118" s="120"/>
      <c r="BI118" s="112">
        <f>+BJ118+BK118</f>
        <v>0</v>
      </c>
      <c r="BJ118" s="115">
        <f t="shared" si="2573"/>
        <v>0</v>
      </c>
      <c r="BK118" s="176">
        <f t="shared" si="2574"/>
        <v>0</v>
      </c>
      <c r="BL118" s="180" t="s">
        <v>216</v>
      </c>
      <c r="BM118" s="162">
        <f>IF(BN118&gt;0,1,0)</f>
        <v>0</v>
      </c>
      <c r="BN118" s="143"/>
      <c r="BO118" s="120"/>
      <c r="BP118" s="112">
        <f>+BQ118+BR118</f>
        <v>0</v>
      </c>
      <c r="BQ118" s="115">
        <f t="shared" si="2575"/>
        <v>0</v>
      </c>
      <c r="BR118" s="176">
        <f t="shared" si="2576"/>
        <v>0</v>
      </c>
      <c r="BS118" s="101">
        <f t="shared" si="2350"/>
        <v>0</v>
      </c>
      <c r="BT118" s="112">
        <f t="shared" si="2351"/>
        <v>0</v>
      </c>
      <c r="BU118" s="112">
        <f t="shared" si="2352"/>
        <v>0</v>
      </c>
      <c r="BV118" s="115">
        <f t="shared" si="2353"/>
        <v>0</v>
      </c>
      <c r="BW118" s="112">
        <f t="shared" si="2354"/>
        <v>0</v>
      </c>
      <c r="BX118" s="188">
        <f t="shared" si="2355"/>
        <v>0</v>
      </c>
      <c r="BY118" s="101" t="str">
        <f>IF(CA118="","",VLOOKUP(L118,リスト!$AD$3:$AE$25,2,0))</f>
        <v/>
      </c>
      <c r="BZ118" s="192">
        <f>IF(CA118&gt;0,1,0)</f>
        <v>0</v>
      </c>
      <c r="CA118" s="143"/>
      <c r="CB118" s="112">
        <f t="shared" si="2577"/>
        <v>0</v>
      </c>
      <c r="CC118" s="120"/>
      <c r="CD118" s="162">
        <f>+CB118+CC118</f>
        <v>0</v>
      </c>
      <c r="CE118" s="112">
        <f>+CF118+CG118</f>
        <v>0</v>
      </c>
      <c r="CF118" s="115">
        <f t="shared" si="2578"/>
        <v>0</v>
      </c>
      <c r="CG118" s="173">
        <f t="shared" si="2579"/>
        <v>0</v>
      </c>
      <c r="CH118" s="180" t="s">
        <v>216</v>
      </c>
      <c r="CI118" s="192">
        <f>IF(CJ118&gt;0,1,0)</f>
        <v>0</v>
      </c>
      <c r="CJ118" s="143"/>
      <c r="CK118" s="120"/>
      <c r="CL118" s="112">
        <f>+CM118+CN118</f>
        <v>0</v>
      </c>
      <c r="CM118" s="115">
        <f t="shared" si="2580"/>
        <v>0</v>
      </c>
      <c r="CN118" s="173">
        <f t="shared" si="2581"/>
        <v>0</v>
      </c>
      <c r="CO118" s="180" t="s">
        <v>216</v>
      </c>
      <c r="CP118" s="192">
        <f>IF(CQ118&gt;0,1,0)</f>
        <v>0</v>
      </c>
      <c r="CQ118" s="143"/>
      <c r="CR118" s="120"/>
      <c r="CS118" s="112">
        <f>+CT118+CU118</f>
        <v>0</v>
      </c>
      <c r="CT118" s="115">
        <f t="shared" si="2582"/>
        <v>0</v>
      </c>
      <c r="CU118" s="173">
        <f t="shared" si="2583"/>
        <v>0</v>
      </c>
      <c r="CV118" s="180" t="s">
        <v>216</v>
      </c>
      <c r="CW118" s="192">
        <f>IF(CX118&gt;0,1,0)</f>
        <v>0</v>
      </c>
      <c r="CX118" s="143"/>
      <c r="CY118" s="120"/>
      <c r="CZ118" s="112">
        <f>+DA118+DB118</f>
        <v>0</v>
      </c>
      <c r="DA118" s="115">
        <f t="shared" si="2584"/>
        <v>0</v>
      </c>
      <c r="DB118" s="173">
        <f t="shared" si="2585"/>
        <v>0</v>
      </c>
      <c r="DC118" s="180" t="s">
        <v>216</v>
      </c>
      <c r="DD118" s="192">
        <f>IF(DE118&gt;0,1,0)</f>
        <v>0</v>
      </c>
      <c r="DE118" s="143"/>
      <c r="DF118" s="120"/>
      <c r="DG118" s="112">
        <f>+DH118+DI118</f>
        <v>0</v>
      </c>
      <c r="DH118" s="115">
        <f t="shared" si="2586"/>
        <v>0</v>
      </c>
      <c r="DI118" s="176">
        <f t="shared" si="2587"/>
        <v>0</v>
      </c>
      <c r="DJ118" s="101">
        <f t="shared" si="2356"/>
        <v>0</v>
      </c>
      <c r="DK118" s="115">
        <f t="shared" si="2357"/>
        <v>0</v>
      </c>
      <c r="DL118" s="115">
        <f t="shared" si="2358"/>
        <v>0</v>
      </c>
      <c r="DM118" s="115">
        <f>+DN118+DO118</f>
        <v>0</v>
      </c>
      <c r="DN118" s="115">
        <f t="shared" si="2359"/>
        <v>0</v>
      </c>
      <c r="DO118" s="176">
        <f t="shared" si="2360"/>
        <v>0</v>
      </c>
      <c r="DP118" s="193">
        <f t="shared" si="2361"/>
        <v>0</v>
      </c>
      <c r="DQ118" s="176">
        <f t="shared" si="2362"/>
        <v>0</v>
      </c>
      <c r="DR118" s="115">
        <f t="shared" si="1805"/>
        <v>0</v>
      </c>
      <c r="DS118" s="115">
        <f>+DT118+DU118</f>
        <v>0</v>
      </c>
      <c r="DT118" s="112">
        <f t="shared" si="2363"/>
        <v>0</v>
      </c>
      <c r="DU118" s="188">
        <f t="shared" si="2364"/>
        <v>0</v>
      </c>
      <c r="DV118" s="101">
        <f t="shared" si="2365"/>
        <v>0</v>
      </c>
      <c r="DW118" s="115">
        <f t="shared" si="1765"/>
        <v>0</v>
      </c>
      <c r="DX118" s="115">
        <f t="shared" si="1766"/>
        <v>0</v>
      </c>
      <c r="DY118" s="115">
        <f>ROUND(DV118*DX118,0)</f>
        <v>0</v>
      </c>
      <c r="DZ118" s="115">
        <f>+EA118+EB118</f>
        <v>0</v>
      </c>
      <c r="EA118" s="115">
        <f t="shared" si="2588"/>
        <v>0</v>
      </c>
      <c r="EB118" s="173">
        <f t="shared" si="2589"/>
        <v>0</v>
      </c>
      <c r="EC118" s="193">
        <f>SUM(DR118,DY118)</f>
        <v>0</v>
      </c>
      <c r="ED118" s="115">
        <f>+EE118+EF118</f>
        <v>0</v>
      </c>
      <c r="EE118" s="115">
        <f>SUM(DT118,EA118)</f>
        <v>0</v>
      </c>
      <c r="EF118" s="188">
        <f>SUM(DU118,EB118)</f>
        <v>0</v>
      </c>
      <c r="EG118" s="128">
        <f t="shared" si="2366"/>
        <v>0</v>
      </c>
      <c r="EH118" s="132">
        <f t="shared" si="2367"/>
        <v>0</v>
      </c>
      <c r="EI118" s="147">
        <f t="shared" si="2368"/>
        <v>0</v>
      </c>
      <c r="EJ118" s="152">
        <f>INT(EI118/2)</f>
        <v>0</v>
      </c>
      <c r="EK118" s="166">
        <f t="shared" si="2369"/>
        <v>0</v>
      </c>
      <c r="EL118" s="170">
        <f t="shared" si="2370"/>
        <v>0</v>
      </c>
      <c r="EM118" s="166">
        <f t="shared" si="2371"/>
        <v>0</v>
      </c>
      <c r="EN118" s="170">
        <f>INT(EM118/2)</f>
        <v>0</v>
      </c>
      <c r="EO118" s="147">
        <f t="shared" si="2590"/>
        <v>0</v>
      </c>
      <c r="EP118" s="170">
        <f>INT(EO118/2)</f>
        <v>0</v>
      </c>
      <c r="EQ118" s="166">
        <f t="shared" si="2591"/>
        <v>0</v>
      </c>
      <c r="ER118" s="170">
        <f>INT(EQ118/2)</f>
        <v>0</v>
      </c>
      <c r="ES118" s="147">
        <f t="shared" si="2592"/>
        <v>0</v>
      </c>
      <c r="ET118" s="152">
        <f>INT(ES118/2)</f>
        <v>0</v>
      </c>
      <c r="EU118" s="166">
        <f t="shared" si="2372"/>
        <v>0</v>
      </c>
      <c r="EV118" s="170">
        <f t="shared" si="2373"/>
        <v>0</v>
      </c>
      <c r="EW118" s="147">
        <f t="shared" si="2593"/>
        <v>0</v>
      </c>
      <c r="EX118" s="152">
        <f>INT(EW118/2)</f>
        <v>0</v>
      </c>
      <c r="EY118" s="166">
        <f t="shared" si="2594"/>
        <v>0</v>
      </c>
      <c r="EZ118" s="170">
        <f>INT(EY118/2)</f>
        <v>0</v>
      </c>
      <c r="FA118" s="147">
        <f t="shared" si="2595"/>
        <v>0</v>
      </c>
      <c r="FB118" s="170">
        <f>INT(FA118/2)</f>
        <v>0</v>
      </c>
      <c r="FC118" s="147">
        <f t="shared" si="2596"/>
        <v>0</v>
      </c>
      <c r="FD118" s="170">
        <f>INT(FC118/2)</f>
        <v>0</v>
      </c>
      <c r="FE118" s="166">
        <f>SUM(EG118,EI118,EK118,EM118,EO118,EQ118,ES118,EU118,EW118,EY118,FA118,FC118)</f>
        <v>0</v>
      </c>
      <c r="FF118" s="170">
        <f>SUM(EH118,EJ118,EL118,EN118,EP118,ER118,ET118,EV118,EX118,EZ118,FB118,FD118)</f>
        <v>0</v>
      </c>
      <c r="FG118" s="147">
        <f t="shared" si="2597"/>
        <v>0</v>
      </c>
      <c r="FH118" s="198">
        <f>+FG118</f>
        <v>0</v>
      </c>
      <c r="FI118" s="201"/>
      <c r="FJ118" s="708">
        <f>+FJ116</f>
        <v>0</v>
      </c>
      <c r="FK118" s="38"/>
      <c r="FL118" s="701">
        <f t="shared" si="1266"/>
        <v>0</v>
      </c>
      <c r="FM118" s="688">
        <f t="shared" si="1267"/>
        <v>0</v>
      </c>
      <c r="FN118" s="702" t="str">
        <f t="shared" si="1268"/>
        <v>OK</v>
      </c>
      <c r="FP118" s="701">
        <f t="shared" si="1825"/>
        <v>0</v>
      </c>
      <c r="FQ118" s="688">
        <f t="shared" si="1826"/>
        <v>0</v>
      </c>
      <c r="FR118" s="702" t="str">
        <f t="shared" si="1827"/>
        <v>OK</v>
      </c>
    </row>
    <row r="119" spans="1:174" ht="18" customHeight="1" x14ac:dyDescent="0.2">
      <c r="A119" s="76">
        <f t="shared" si="2645"/>
        <v>0</v>
      </c>
      <c r="B119" s="77">
        <f t="shared" si="2646"/>
        <v>0</v>
      </c>
      <c r="C119" s="236" t="str">
        <f t="shared" si="1830"/>
        <v>福島県</v>
      </c>
      <c r="D119" s="47">
        <f t="shared" si="2647"/>
        <v>52</v>
      </c>
      <c r="E119" s="56" t="s">
        <v>245</v>
      </c>
      <c r="F119" s="487"/>
      <c r="G119" s="555">
        <f>+G118</f>
        <v>0</v>
      </c>
      <c r="H119" s="536"/>
      <c r="I119" s="542"/>
      <c r="J119" s="543"/>
      <c r="K119" s="542"/>
      <c r="L119" s="64"/>
      <c r="M119" s="531"/>
      <c r="N119" s="67"/>
      <c r="O119" s="71" t="str">
        <f>IF(L119="","",VLOOKUP(L119,リスト!$Q$3:$R$25,2,0))</f>
        <v/>
      </c>
      <c r="P119" s="95"/>
      <c r="Q119" s="124"/>
      <c r="R119" s="102" t="str">
        <f>IF(L119="","",VLOOKUP(L119,リスト!$X$3:$Y$25,2,0))</f>
        <v/>
      </c>
      <c r="S119" s="163">
        <f t="shared" ref="S119" si="2742">IF(T119&gt;0,1,0)</f>
        <v>0</v>
      </c>
      <c r="T119" s="144"/>
      <c r="U119" s="113">
        <f t="shared" si="2562"/>
        <v>0</v>
      </c>
      <c r="V119" s="109"/>
      <c r="W119" s="116">
        <f t="shared" ref="W119" si="2743">+U119+V119</f>
        <v>0</v>
      </c>
      <c r="X119" s="116">
        <f t="shared" ref="X119" si="2744">+Y119+Z119</f>
        <v>0</v>
      </c>
      <c r="Y119" s="138">
        <f t="shared" si="2563"/>
        <v>0</v>
      </c>
      <c r="Z119" s="140">
        <f t="shared" si="2564"/>
        <v>0</v>
      </c>
      <c r="AA119" s="181" t="s">
        <v>216</v>
      </c>
      <c r="AB119" s="163">
        <f t="shared" ref="AB119" si="2745">IF(AC119&gt;0,1,0)</f>
        <v>0</v>
      </c>
      <c r="AC119" s="144"/>
      <c r="AD119" s="121"/>
      <c r="AE119" s="138">
        <f t="shared" ref="AE119" si="2746">+AF119+AG119</f>
        <v>0</v>
      </c>
      <c r="AF119" s="138">
        <f t="shared" si="2565"/>
        <v>0</v>
      </c>
      <c r="AG119" s="140">
        <f t="shared" si="2566"/>
        <v>0</v>
      </c>
      <c r="AH119" s="102" t="str">
        <f>IF(AJ119="","",VLOOKUP(L119,リスト!$AA$3:$AB$25,2,0))</f>
        <v/>
      </c>
      <c r="AI119" s="163">
        <f t="shared" ref="AI119" si="2747">IF(AJ119&gt;0,1,0)</f>
        <v>0</v>
      </c>
      <c r="AJ119" s="144"/>
      <c r="AK119" s="157">
        <f t="shared" si="2349"/>
        <v>0</v>
      </c>
      <c r="AL119" s="121"/>
      <c r="AM119" s="163">
        <f t="shared" ref="AM119" si="2748">+AK119+AL119</f>
        <v>0</v>
      </c>
      <c r="AN119" s="113">
        <f t="shared" ref="AN119" si="2749">+AO119+AP119</f>
        <v>0</v>
      </c>
      <c r="AO119" s="116">
        <f t="shared" si="2567"/>
        <v>0</v>
      </c>
      <c r="AP119" s="174">
        <f t="shared" si="2568"/>
        <v>0</v>
      </c>
      <c r="AQ119" s="184" t="s">
        <v>216</v>
      </c>
      <c r="AR119" s="163">
        <f t="shared" ref="AR119" si="2750">IF(AS119&gt;0,1,0)</f>
        <v>0</v>
      </c>
      <c r="AS119" s="144"/>
      <c r="AT119" s="121"/>
      <c r="AU119" s="113">
        <f t="shared" ref="AU119" si="2751">+AV119+AW119</f>
        <v>0</v>
      </c>
      <c r="AV119" s="116">
        <f t="shared" si="2569"/>
        <v>0</v>
      </c>
      <c r="AW119" s="177">
        <f t="shared" si="2570"/>
        <v>0</v>
      </c>
      <c r="AX119" s="181" t="s">
        <v>216</v>
      </c>
      <c r="AY119" s="163">
        <f t="shared" ref="AY119" si="2752">IF(AZ119&gt;0,1,0)</f>
        <v>0</v>
      </c>
      <c r="AZ119" s="144"/>
      <c r="BA119" s="121"/>
      <c r="BB119" s="113">
        <f t="shared" ref="BB119" si="2753">+BC119+BD119</f>
        <v>0</v>
      </c>
      <c r="BC119" s="116">
        <f t="shared" si="2571"/>
        <v>0</v>
      </c>
      <c r="BD119" s="174">
        <f t="shared" si="2572"/>
        <v>0</v>
      </c>
      <c r="BE119" s="181" t="s">
        <v>216</v>
      </c>
      <c r="BF119" s="163">
        <f t="shared" ref="BF119" si="2754">IF(BG119&gt;0,1,0)</f>
        <v>0</v>
      </c>
      <c r="BG119" s="144"/>
      <c r="BH119" s="121"/>
      <c r="BI119" s="113">
        <f t="shared" ref="BI119" si="2755">+BJ119+BK119</f>
        <v>0</v>
      </c>
      <c r="BJ119" s="116">
        <f t="shared" si="2573"/>
        <v>0</v>
      </c>
      <c r="BK119" s="177">
        <f t="shared" si="2574"/>
        <v>0</v>
      </c>
      <c r="BL119" s="181" t="s">
        <v>216</v>
      </c>
      <c r="BM119" s="163">
        <f t="shared" ref="BM119" si="2756">IF(BN119&gt;0,1,0)</f>
        <v>0</v>
      </c>
      <c r="BN119" s="144"/>
      <c r="BO119" s="121"/>
      <c r="BP119" s="113">
        <f t="shared" ref="BP119" si="2757">+BQ119+BR119</f>
        <v>0</v>
      </c>
      <c r="BQ119" s="116">
        <f t="shared" si="2575"/>
        <v>0</v>
      </c>
      <c r="BR119" s="177">
        <f t="shared" si="2576"/>
        <v>0</v>
      </c>
      <c r="BS119" s="102">
        <f t="shared" si="2350"/>
        <v>0</v>
      </c>
      <c r="BT119" s="113">
        <f t="shared" si="2351"/>
        <v>0</v>
      </c>
      <c r="BU119" s="113">
        <f t="shared" si="2352"/>
        <v>0</v>
      </c>
      <c r="BV119" s="116">
        <f t="shared" si="2353"/>
        <v>0</v>
      </c>
      <c r="BW119" s="113">
        <f t="shared" si="2354"/>
        <v>0</v>
      </c>
      <c r="BX119" s="189">
        <f t="shared" si="2355"/>
        <v>0</v>
      </c>
      <c r="BY119" s="102" t="str">
        <f>IF(CA119="","",VLOOKUP(L119,リスト!$AD$3:$AE$25,2,0))</f>
        <v/>
      </c>
      <c r="BZ119" s="105">
        <f t="shared" ref="BZ119" si="2758">IF(CA119&gt;0,1,0)</f>
        <v>0</v>
      </c>
      <c r="CA119" s="144"/>
      <c r="CB119" s="113">
        <f t="shared" si="2577"/>
        <v>0</v>
      </c>
      <c r="CC119" s="121"/>
      <c r="CD119" s="163">
        <f t="shared" ref="CD119" si="2759">+CB119+CC119</f>
        <v>0</v>
      </c>
      <c r="CE119" s="113">
        <f t="shared" ref="CE119" si="2760">+CF119+CG119</f>
        <v>0</v>
      </c>
      <c r="CF119" s="116">
        <f t="shared" si="2578"/>
        <v>0</v>
      </c>
      <c r="CG119" s="177">
        <f t="shared" si="2579"/>
        <v>0</v>
      </c>
      <c r="CH119" s="181" t="s">
        <v>216</v>
      </c>
      <c r="CI119" s="105">
        <f t="shared" ref="CI119" si="2761">IF(CJ119&gt;0,1,0)</f>
        <v>0</v>
      </c>
      <c r="CJ119" s="144"/>
      <c r="CK119" s="121"/>
      <c r="CL119" s="113">
        <f t="shared" ref="CL119" si="2762">+CM119+CN119</f>
        <v>0</v>
      </c>
      <c r="CM119" s="116">
        <f t="shared" si="2580"/>
        <v>0</v>
      </c>
      <c r="CN119" s="174">
        <f t="shared" si="2581"/>
        <v>0</v>
      </c>
      <c r="CO119" s="181" t="s">
        <v>216</v>
      </c>
      <c r="CP119" s="105">
        <f t="shared" ref="CP119" si="2763">IF(CQ119&gt;0,1,0)</f>
        <v>0</v>
      </c>
      <c r="CQ119" s="144"/>
      <c r="CR119" s="121"/>
      <c r="CS119" s="113">
        <f t="shared" ref="CS119" si="2764">+CT119+CU119</f>
        <v>0</v>
      </c>
      <c r="CT119" s="116">
        <f t="shared" si="2582"/>
        <v>0</v>
      </c>
      <c r="CU119" s="174">
        <f t="shared" si="2583"/>
        <v>0</v>
      </c>
      <c r="CV119" s="181" t="s">
        <v>216</v>
      </c>
      <c r="CW119" s="105">
        <f t="shared" ref="CW119" si="2765">IF(CX119&gt;0,1,0)</f>
        <v>0</v>
      </c>
      <c r="CX119" s="144"/>
      <c r="CY119" s="121"/>
      <c r="CZ119" s="113">
        <f t="shared" ref="CZ119" si="2766">+DA119+DB119</f>
        <v>0</v>
      </c>
      <c r="DA119" s="116">
        <f t="shared" si="2584"/>
        <v>0</v>
      </c>
      <c r="DB119" s="174">
        <f t="shared" si="2585"/>
        <v>0</v>
      </c>
      <c r="DC119" s="181" t="s">
        <v>216</v>
      </c>
      <c r="DD119" s="105">
        <f t="shared" ref="DD119" si="2767">IF(DE119&gt;0,1,0)</f>
        <v>0</v>
      </c>
      <c r="DE119" s="144"/>
      <c r="DF119" s="121"/>
      <c r="DG119" s="113">
        <f t="shared" ref="DG119" si="2768">+DH119+DI119</f>
        <v>0</v>
      </c>
      <c r="DH119" s="116">
        <f t="shared" si="2586"/>
        <v>0</v>
      </c>
      <c r="DI119" s="177">
        <f t="shared" si="2587"/>
        <v>0</v>
      </c>
      <c r="DJ119" s="102">
        <f t="shared" si="2356"/>
        <v>0</v>
      </c>
      <c r="DK119" s="116">
        <f t="shared" si="2357"/>
        <v>0</v>
      </c>
      <c r="DL119" s="116">
        <f t="shared" si="2358"/>
        <v>0</v>
      </c>
      <c r="DM119" s="116">
        <f t="shared" ref="DM119" si="2769">+DN119+DO119</f>
        <v>0</v>
      </c>
      <c r="DN119" s="116">
        <f t="shared" si="2359"/>
        <v>0</v>
      </c>
      <c r="DO119" s="177">
        <f t="shared" si="2360"/>
        <v>0</v>
      </c>
      <c r="DP119" s="194">
        <f t="shared" si="2361"/>
        <v>0</v>
      </c>
      <c r="DQ119" s="177">
        <f t="shared" si="2362"/>
        <v>0</v>
      </c>
      <c r="DR119" s="116">
        <f t="shared" si="1805"/>
        <v>0</v>
      </c>
      <c r="DS119" s="116">
        <f t="shared" ref="DS119" si="2770">+DT119+DU119</f>
        <v>0</v>
      </c>
      <c r="DT119" s="113">
        <f t="shared" si="2363"/>
        <v>0</v>
      </c>
      <c r="DU119" s="189">
        <f t="shared" si="2364"/>
        <v>0</v>
      </c>
      <c r="DV119" s="102">
        <f t="shared" si="2365"/>
        <v>0</v>
      </c>
      <c r="DW119" s="116">
        <f t="shared" si="1765"/>
        <v>0</v>
      </c>
      <c r="DX119" s="116">
        <f t="shared" si="1766"/>
        <v>0</v>
      </c>
      <c r="DY119" s="116">
        <f t="shared" ref="DY119" si="2771">ROUND(DV119*DX119,0)</f>
        <v>0</v>
      </c>
      <c r="DZ119" s="116">
        <f t="shared" ref="DZ119" si="2772">+EA119+EB119</f>
        <v>0</v>
      </c>
      <c r="EA119" s="116">
        <f t="shared" si="2588"/>
        <v>0</v>
      </c>
      <c r="EB119" s="174">
        <f t="shared" si="2589"/>
        <v>0</v>
      </c>
      <c r="EC119" s="194">
        <f t="shared" ref="EC119" si="2773">SUM(DR119,DY119)</f>
        <v>0</v>
      </c>
      <c r="ED119" s="116">
        <f t="shared" ref="ED119" si="2774">+EE119+EF119</f>
        <v>0</v>
      </c>
      <c r="EE119" s="116">
        <f t="shared" ref="EE119" si="2775">SUM(DT119,EA119)</f>
        <v>0</v>
      </c>
      <c r="EF119" s="189">
        <f t="shared" ref="EF119" si="2776">SUM(DU119,EB119)</f>
        <v>0</v>
      </c>
      <c r="EG119" s="129">
        <f t="shared" si="2366"/>
        <v>0</v>
      </c>
      <c r="EH119" s="133">
        <f t="shared" si="2367"/>
        <v>0</v>
      </c>
      <c r="EI119" s="148">
        <f t="shared" si="2368"/>
        <v>0</v>
      </c>
      <c r="EJ119" s="153">
        <f t="shared" ref="EJ119" si="2777">INT(EI119/2)</f>
        <v>0</v>
      </c>
      <c r="EK119" s="167">
        <f t="shared" si="2369"/>
        <v>0</v>
      </c>
      <c r="EL119" s="171">
        <f t="shared" si="2370"/>
        <v>0</v>
      </c>
      <c r="EM119" s="167">
        <f t="shared" si="2371"/>
        <v>0</v>
      </c>
      <c r="EN119" s="171">
        <f t="shared" ref="EN119" si="2778">INT(EM119/2)</f>
        <v>0</v>
      </c>
      <c r="EO119" s="148">
        <f t="shared" si="2590"/>
        <v>0</v>
      </c>
      <c r="EP119" s="153">
        <f t="shared" ref="EP119" si="2779">INT(EO119/2)</f>
        <v>0</v>
      </c>
      <c r="EQ119" s="167">
        <f t="shared" si="2591"/>
        <v>0</v>
      </c>
      <c r="ER119" s="171">
        <f t="shared" ref="ER119" si="2780">INT(EQ119/2)</f>
        <v>0</v>
      </c>
      <c r="ES119" s="148">
        <f t="shared" si="2592"/>
        <v>0</v>
      </c>
      <c r="ET119" s="153">
        <f t="shared" ref="ET119" si="2781">INT(ES119/2)</f>
        <v>0</v>
      </c>
      <c r="EU119" s="167">
        <f t="shared" si="2372"/>
        <v>0</v>
      </c>
      <c r="EV119" s="171">
        <f t="shared" si="2373"/>
        <v>0</v>
      </c>
      <c r="EW119" s="148">
        <f t="shared" si="2593"/>
        <v>0</v>
      </c>
      <c r="EX119" s="153">
        <f t="shared" ref="EX119" si="2782">INT(EW119/2)</f>
        <v>0</v>
      </c>
      <c r="EY119" s="167">
        <f t="shared" si="2594"/>
        <v>0</v>
      </c>
      <c r="EZ119" s="171">
        <f t="shared" ref="EZ119" si="2783">INT(EY119/2)</f>
        <v>0</v>
      </c>
      <c r="FA119" s="148">
        <f t="shared" si="2595"/>
        <v>0</v>
      </c>
      <c r="FB119" s="171">
        <f t="shared" ref="FB119" si="2784">INT(FA119/2)</f>
        <v>0</v>
      </c>
      <c r="FC119" s="148">
        <f t="shared" si="2596"/>
        <v>0</v>
      </c>
      <c r="FD119" s="171">
        <f t="shared" ref="FD119" si="2785">INT(FC119/2)</f>
        <v>0</v>
      </c>
      <c r="FE119" s="167">
        <f t="shared" ref="FE119" si="2786">SUM(EG119,EI119,EK119,EM119,EO119,EQ119,ES119,EU119,EW119,EY119,FA119,FC119)</f>
        <v>0</v>
      </c>
      <c r="FF119" s="171">
        <f t="shared" ref="FF119" si="2787">SUM(EH119,EJ119,EL119,EN119,EP119,ER119,ET119,EV119,EX119,EZ119,FB119,FD119)</f>
        <v>0</v>
      </c>
      <c r="FG119" s="148">
        <f t="shared" si="2597"/>
        <v>0</v>
      </c>
      <c r="FH119" s="199">
        <f t="shared" ref="FH119" si="2788">+FG119</f>
        <v>0</v>
      </c>
      <c r="FI119" s="95"/>
      <c r="FJ119" s="708">
        <f>+FJ118</f>
        <v>0</v>
      </c>
      <c r="FK119" s="38"/>
      <c r="FL119" s="695">
        <f t="shared" si="1266"/>
        <v>0</v>
      </c>
      <c r="FM119" s="696">
        <f t="shared" si="1267"/>
        <v>0</v>
      </c>
      <c r="FN119" s="697" t="str">
        <f t="shared" si="1268"/>
        <v>OK</v>
      </c>
      <c r="FP119" s="695">
        <f t="shared" si="1825"/>
        <v>0</v>
      </c>
      <c r="FQ119" s="696">
        <f t="shared" si="1826"/>
        <v>0</v>
      </c>
      <c r="FR119" s="697" t="str">
        <f t="shared" si="1827"/>
        <v>OK</v>
      </c>
    </row>
    <row r="120" spans="1:174" ht="18" customHeight="1" x14ac:dyDescent="0.2">
      <c r="A120" s="74">
        <f t="shared" si="2645"/>
        <v>0</v>
      </c>
      <c r="B120" s="75">
        <f t="shared" si="2646"/>
        <v>0</v>
      </c>
      <c r="C120" s="235" t="str">
        <f t="shared" si="1830"/>
        <v>福島県</v>
      </c>
      <c r="D120" s="58">
        <f t="shared" si="2647"/>
        <v>53</v>
      </c>
      <c r="E120" s="49" t="s">
        <v>244</v>
      </c>
      <c r="F120" s="486">
        <f>IF(F121=" "," ",+F121)</f>
        <v>0</v>
      </c>
      <c r="G120" s="554"/>
      <c r="H120" s="537"/>
      <c r="I120" s="544"/>
      <c r="J120" s="545"/>
      <c r="K120" s="544"/>
      <c r="L120" s="229"/>
      <c r="M120" s="532"/>
      <c r="N120" s="66"/>
      <c r="O120" s="70" t="str">
        <f>IF(L120="","",VLOOKUP(L120,リスト!$Q$3:$R$25,2,0))</f>
        <v/>
      </c>
      <c r="P120" s="202"/>
      <c r="Q120" s="125"/>
      <c r="R120" s="154" t="str">
        <f>IF(L120="","",VLOOKUP(L120,リスト!$X$3:$Y$25,2,0))</f>
        <v/>
      </c>
      <c r="S120" s="162">
        <f>IF(T120&gt;0,1,0)</f>
        <v>0</v>
      </c>
      <c r="T120" s="143"/>
      <c r="U120" s="112">
        <f t="shared" si="2562"/>
        <v>0</v>
      </c>
      <c r="V120" s="108"/>
      <c r="W120" s="115">
        <f>+U120+V120</f>
        <v>0</v>
      </c>
      <c r="X120" s="115">
        <f>+Y120+Z120</f>
        <v>0</v>
      </c>
      <c r="Y120" s="137">
        <f t="shared" si="2563"/>
        <v>0</v>
      </c>
      <c r="Z120" s="139">
        <f t="shared" si="2564"/>
        <v>0</v>
      </c>
      <c r="AA120" s="180" t="s">
        <v>216</v>
      </c>
      <c r="AB120" s="162">
        <f>IF(AC120&gt;0,1,0)</f>
        <v>0</v>
      </c>
      <c r="AC120" s="143"/>
      <c r="AD120" s="120"/>
      <c r="AE120" s="137">
        <f>+AF120+AG120</f>
        <v>0</v>
      </c>
      <c r="AF120" s="137">
        <f t="shared" si="2565"/>
        <v>0</v>
      </c>
      <c r="AG120" s="139">
        <f t="shared" si="2566"/>
        <v>0</v>
      </c>
      <c r="AH120" s="101" t="str">
        <f>IF(AJ120="","",VLOOKUP(L120,リスト!$AA$3:$AB$25,2,0))</f>
        <v/>
      </c>
      <c r="AI120" s="162">
        <f>IF(AJ120&gt;0,1,0)</f>
        <v>0</v>
      </c>
      <c r="AJ120" s="143"/>
      <c r="AK120" s="156">
        <f t="shared" si="2349"/>
        <v>0</v>
      </c>
      <c r="AL120" s="120"/>
      <c r="AM120" s="162">
        <f>+AK120+AL120</f>
        <v>0</v>
      </c>
      <c r="AN120" s="112">
        <f>+AO120+AP120</f>
        <v>0</v>
      </c>
      <c r="AO120" s="115">
        <f t="shared" si="2567"/>
        <v>0</v>
      </c>
      <c r="AP120" s="173">
        <f t="shared" si="2568"/>
        <v>0</v>
      </c>
      <c r="AQ120" s="183" t="s">
        <v>216</v>
      </c>
      <c r="AR120" s="162">
        <f>IF(AS120&gt;0,1,0)</f>
        <v>0</v>
      </c>
      <c r="AS120" s="143"/>
      <c r="AT120" s="120"/>
      <c r="AU120" s="112">
        <f>+AV120+AW120</f>
        <v>0</v>
      </c>
      <c r="AV120" s="115">
        <f t="shared" si="2569"/>
        <v>0</v>
      </c>
      <c r="AW120" s="176">
        <f t="shared" si="2570"/>
        <v>0</v>
      </c>
      <c r="AX120" s="180" t="s">
        <v>216</v>
      </c>
      <c r="AY120" s="162">
        <f>IF(AZ120&gt;0,1,0)</f>
        <v>0</v>
      </c>
      <c r="AZ120" s="143"/>
      <c r="BA120" s="120"/>
      <c r="BB120" s="112">
        <f>+BC120+BD120</f>
        <v>0</v>
      </c>
      <c r="BC120" s="115">
        <f t="shared" si="2571"/>
        <v>0</v>
      </c>
      <c r="BD120" s="173">
        <f t="shared" si="2572"/>
        <v>0</v>
      </c>
      <c r="BE120" s="180" t="s">
        <v>216</v>
      </c>
      <c r="BF120" s="162">
        <f>IF(BG120&gt;0,1,0)</f>
        <v>0</v>
      </c>
      <c r="BG120" s="143"/>
      <c r="BH120" s="120"/>
      <c r="BI120" s="112">
        <f>+BJ120+BK120</f>
        <v>0</v>
      </c>
      <c r="BJ120" s="115">
        <f t="shared" si="2573"/>
        <v>0</v>
      </c>
      <c r="BK120" s="176">
        <f t="shared" si="2574"/>
        <v>0</v>
      </c>
      <c r="BL120" s="180" t="s">
        <v>216</v>
      </c>
      <c r="BM120" s="162">
        <f>IF(BN120&gt;0,1,0)</f>
        <v>0</v>
      </c>
      <c r="BN120" s="143"/>
      <c r="BO120" s="120"/>
      <c r="BP120" s="112">
        <f>+BQ120+BR120</f>
        <v>0</v>
      </c>
      <c r="BQ120" s="115">
        <f t="shared" si="2575"/>
        <v>0</v>
      </c>
      <c r="BR120" s="176">
        <f t="shared" si="2576"/>
        <v>0</v>
      </c>
      <c r="BS120" s="101">
        <f t="shared" si="2350"/>
        <v>0</v>
      </c>
      <c r="BT120" s="112">
        <f t="shared" si="2351"/>
        <v>0</v>
      </c>
      <c r="BU120" s="112">
        <f t="shared" si="2352"/>
        <v>0</v>
      </c>
      <c r="BV120" s="115">
        <f t="shared" si="2353"/>
        <v>0</v>
      </c>
      <c r="BW120" s="112">
        <f t="shared" si="2354"/>
        <v>0</v>
      </c>
      <c r="BX120" s="188">
        <f t="shared" si="2355"/>
        <v>0</v>
      </c>
      <c r="BY120" s="101" t="str">
        <f>IF(CA120="","",VLOOKUP(L120,リスト!$AD$3:$AE$25,2,0))</f>
        <v/>
      </c>
      <c r="BZ120" s="192">
        <f>IF(CA120&gt;0,1,0)</f>
        <v>0</v>
      </c>
      <c r="CA120" s="143"/>
      <c r="CB120" s="112">
        <f t="shared" si="2577"/>
        <v>0</v>
      </c>
      <c r="CC120" s="120"/>
      <c r="CD120" s="162">
        <f>+CB120+CC120</f>
        <v>0</v>
      </c>
      <c r="CE120" s="112">
        <f>+CF120+CG120</f>
        <v>0</v>
      </c>
      <c r="CF120" s="115">
        <f t="shared" si="2578"/>
        <v>0</v>
      </c>
      <c r="CG120" s="173">
        <f t="shared" si="2579"/>
        <v>0</v>
      </c>
      <c r="CH120" s="180" t="s">
        <v>216</v>
      </c>
      <c r="CI120" s="192">
        <f>IF(CJ120&gt;0,1,0)</f>
        <v>0</v>
      </c>
      <c r="CJ120" s="143"/>
      <c r="CK120" s="120"/>
      <c r="CL120" s="112">
        <f>+CM120+CN120</f>
        <v>0</v>
      </c>
      <c r="CM120" s="115">
        <f t="shared" si="2580"/>
        <v>0</v>
      </c>
      <c r="CN120" s="173">
        <f t="shared" si="2581"/>
        <v>0</v>
      </c>
      <c r="CO120" s="180" t="s">
        <v>216</v>
      </c>
      <c r="CP120" s="192">
        <f>IF(CQ120&gt;0,1,0)</f>
        <v>0</v>
      </c>
      <c r="CQ120" s="143"/>
      <c r="CR120" s="120"/>
      <c r="CS120" s="112">
        <f>+CT120+CU120</f>
        <v>0</v>
      </c>
      <c r="CT120" s="115">
        <f t="shared" si="2582"/>
        <v>0</v>
      </c>
      <c r="CU120" s="173">
        <f t="shared" si="2583"/>
        <v>0</v>
      </c>
      <c r="CV120" s="180" t="s">
        <v>216</v>
      </c>
      <c r="CW120" s="192">
        <f>IF(CX120&gt;0,1,0)</f>
        <v>0</v>
      </c>
      <c r="CX120" s="143"/>
      <c r="CY120" s="120"/>
      <c r="CZ120" s="112">
        <f>+DA120+DB120</f>
        <v>0</v>
      </c>
      <c r="DA120" s="115">
        <f t="shared" si="2584"/>
        <v>0</v>
      </c>
      <c r="DB120" s="173">
        <f t="shared" si="2585"/>
        <v>0</v>
      </c>
      <c r="DC120" s="180" t="s">
        <v>216</v>
      </c>
      <c r="DD120" s="192">
        <f>IF(DE120&gt;0,1,0)</f>
        <v>0</v>
      </c>
      <c r="DE120" s="143"/>
      <c r="DF120" s="120"/>
      <c r="DG120" s="112">
        <f>+DH120+DI120</f>
        <v>0</v>
      </c>
      <c r="DH120" s="115">
        <f t="shared" si="2586"/>
        <v>0</v>
      </c>
      <c r="DI120" s="176">
        <f t="shared" si="2587"/>
        <v>0</v>
      </c>
      <c r="DJ120" s="101">
        <f t="shared" si="2356"/>
        <v>0</v>
      </c>
      <c r="DK120" s="115">
        <f t="shared" si="2357"/>
        <v>0</v>
      </c>
      <c r="DL120" s="115">
        <f t="shared" si="2358"/>
        <v>0</v>
      </c>
      <c r="DM120" s="115">
        <f>+DN120+DO120</f>
        <v>0</v>
      </c>
      <c r="DN120" s="115">
        <f t="shared" si="2359"/>
        <v>0</v>
      </c>
      <c r="DO120" s="176">
        <f t="shared" si="2360"/>
        <v>0</v>
      </c>
      <c r="DP120" s="193">
        <f t="shared" si="2361"/>
        <v>0</v>
      </c>
      <c r="DQ120" s="176">
        <f t="shared" si="2362"/>
        <v>0</v>
      </c>
      <c r="DR120" s="115">
        <f t="shared" si="1805"/>
        <v>0</v>
      </c>
      <c r="DS120" s="115">
        <f>+DT120+DU120</f>
        <v>0</v>
      </c>
      <c r="DT120" s="112">
        <f t="shared" si="2363"/>
        <v>0</v>
      </c>
      <c r="DU120" s="188">
        <f t="shared" si="2364"/>
        <v>0</v>
      </c>
      <c r="DV120" s="101">
        <f t="shared" si="2365"/>
        <v>0</v>
      </c>
      <c r="DW120" s="115">
        <f t="shared" si="1765"/>
        <v>0</v>
      </c>
      <c r="DX120" s="115">
        <f t="shared" si="1766"/>
        <v>0</v>
      </c>
      <c r="DY120" s="115">
        <f>ROUND(DV120*DX120,0)</f>
        <v>0</v>
      </c>
      <c r="DZ120" s="115">
        <f>+EA120+EB120</f>
        <v>0</v>
      </c>
      <c r="EA120" s="115">
        <f t="shared" si="2588"/>
        <v>0</v>
      </c>
      <c r="EB120" s="173">
        <f t="shared" si="2589"/>
        <v>0</v>
      </c>
      <c r="EC120" s="193">
        <f>SUM(DR120,DY120)</f>
        <v>0</v>
      </c>
      <c r="ED120" s="115">
        <f>+EE120+EF120</f>
        <v>0</v>
      </c>
      <c r="EE120" s="115">
        <f>SUM(DT120,EA120)</f>
        <v>0</v>
      </c>
      <c r="EF120" s="188">
        <f>SUM(DU120,EB120)</f>
        <v>0</v>
      </c>
      <c r="EG120" s="128">
        <f t="shared" si="2366"/>
        <v>0</v>
      </c>
      <c r="EH120" s="132">
        <f t="shared" si="2367"/>
        <v>0</v>
      </c>
      <c r="EI120" s="147">
        <f t="shared" si="2368"/>
        <v>0</v>
      </c>
      <c r="EJ120" s="152">
        <f>INT(EI120/2)</f>
        <v>0</v>
      </c>
      <c r="EK120" s="166">
        <f t="shared" si="2369"/>
        <v>0</v>
      </c>
      <c r="EL120" s="170">
        <f t="shared" si="2370"/>
        <v>0</v>
      </c>
      <c r="EM120" s="166">
        <f t="shared" si="2371"/>
        <v>0</v>
      </c>
      <c r="EN120" s="170">
        <f>INT(EM120/2)</f>
        <v>0</v>
      </c>
      <c r="EO120" s="147">
        <f t="shared" si="2590"/>
        <v>0</v>
      </c>
      <c r="EP120" s="170">
        <f>INT(EO120/2)</f>
        <v>0</v>
      </c>
      <c r="EQ120" s="166">
        <f t="shared" si="2591"/>
        <v>0</v>
      </c>
      <c r="ER120" s="170">
        <f>INT(EQ120/2)</f>
        <v>0</v>
      </c>
      <c r="ES120" s="147">
        <f t="shared" si="2592"/>
        <v>0</v>
      </c>
      <c r="ET120" s="152">
        <f>INT(ES120/2)</f>
        <v>0</v>
      </c>
      <c r="EU120" s="166">
        <f t="shared" si="2372"/>
        <v>0</v>
      </c>
      <c r="EV120" s="170">
        <f t="shared" si="2373"/>
        <v>0</v>
      </c>
      <c r="EW120" s="147">
        <f t="shared" si="2593"/>
        <v>0</v>
      </c>
      <c r="EX120" s="152">
        <f>INT(EW120/2)</f>
        <v>0</v>
      </c>
      <c r="EY120" s="166">
        <f t="shared" si="2594"/>
        <v>0</v>
      </c>
      <c r="EZ120" s="170">
        <f>INT(EY120/2)</f>
        <v>0</v>
      </c>
      <c r="FA120" s="147">
        <f t="shared" si="2595"/>
        <v>0</v>
      </c>
      <c r="FB120" s="170">
        <f>INT(FA120/2)</f>
        <v>0</v>
      </c>
      <c r="FC120" s="147">
        <f t="shared" si="2596"/>
        <v>0</v>
      </c>
      <c r="FD120" s="170">
        <f>INT(FC120/2)</f>
        <v>0</v>
      </c>
      <c r="FE120" s="166">
        <f>SUM(EG120,EI120,EK120,EM120,EO120,EQ120,ES120,EU120,EW120,EY120,FA120,FC120)</f>
        <v>0</v>
      </c>
      <c r="FF120" s="170">
        <f>SUM(EH120,EJ120,EL120,EN120,EP120,ER120,ET120,EV120,EX120,EZ120,FB120,FD120)</f>
        <v>0</v>
      </c>
      <c r="FG120" s="147">
        <f t="shared" si="2597"/>
        <v>0</v>
      </c>
      <c r="FH120" s="198">
        <f>+FG120</f>
        <v>0</v>
      </c>
      <c r="FI120" s="201"/>
      <c r="FJ120" s="708">
        <f>+FJ118</f>
        <v>0</v>
      </c>
      <c r="FK120" s="38"/>
      <c r="FL120" s="698">
        <f t="shared" si="1266"/>
        <v>0</v>
      </c>
      <c r="FM120" s="699">
        <f t="shared" si="1267"/>
        <v>0</v>
      </c>
      <c r="FN120" s="700" t="str">
        <f t="shared" si="1268"/>
        <v>OK</v>
      </c>
      <c r="FP120" s="698">
        <f t="shared" si="1825"/>
        <v>0</v>
      </c>
      <c r="FQ120" s="699">
        <f t="shared" si="1826"/>
        <v>0</v>
      </c>
      <c r="FR120" s="700" t="str">
        <f t="shared" si="1827"/>
        <v>OK</v>
      </c>
    </row>
    <row r="121" spans="1:174" ht="18" customHeight="1" x14ac:dyDescent="0.2">
      <c r="A121" s="76">
        <f t="shared" si="2645"/>
        <v>0</v>
      </c>
      <c r="B121" s="77">
        <f t="shared" si="2646"/>
        <v>0</v>
      </c>
      <c r="C121" s="236" t="str">
        <f t="shared" si="1830"/>
        <v>福島県</v>
      </c>
      <c r="D121" s="47">
        <f t="shared" si="2647"/>
        <v>53</v>
      </c>
      <c r="E121" s="56" t="s">
        <v>245</v>
      </c>
      <c r="F121" s="487"/>
      <c r="G121" s="555">
        <f>+G120</f>
        <v>0</v>
      </c>
      <c r="H121" s="536"/>
      <c r="I121" s="542"/>
      <c r="J121" s="543"/>
      <c r="K121" s="542"/>
      <c r="L121" s="64"/>
      <c r="M121" s="531"/>
      <c r="N121" s="67"/>
      <c r="O121" s="71" t="str">
        <f>IF(L121="","",VLOOKUP(L121,リスト!$Q$3:$R$25,2,0))</f>
        <v/>
      </c>
      <c r="P121" s="95"/>
      <c r="Q121" s="126"/>
      <c r="R121" s="102" t="str">
        <f>IF(L121="","",VLOOKUP(L121,リスト!$X$3:$Y$25,2,0))</f>
        <v/>
      </c>
      <c r="S121" s="163">
        <f t="shared" ref="S121" si="2789">IF(T121&gt;0,1,0)</f>
        <v>0</v>
      </c>
      <c r="T121" s="144"/>
      <c r="U121" s="113">
        <f t="shared" si="2562"/>
        <v>0</v>
      </c>
      <c r="V121" s="109"/>
      <c r="W121" s="116">
        <f t="shared" ref="W121" si="2790">+U121+V121</f>
        <v>0</v>
      </c>
      <c r="X121" s="116">
        <f t="shared" ref="X121" si="2791">+Y121+Z121</f>
        <v>0</v>
      </c>
      <c r="Y121" s="138">
        <f t="shared" si="2563"/>
        <v>0</v>
      </c>
      <c r="Z121" s="140">
        <f t="shared" si="2564"/>
        <v>0</v>
      </c>
      <c r="AA121" s="181" t="s">
        <v>216</v>
      </c>
      <c r="AB121" s="163">
        <f t="shared" ref="AB121" si="2792">IF(AC121&gt;0,1,0)</f>
        <v>0</v>
      </c>
      <c r="AC121" s="144"/>
      <c r="AD121" s="121"/>
      <c r="AE121" s="138">
        <f t="shared" ref="AE121" si="2793">+AF121+AG121</f>
        <v>0</v>
      </c>
      <c r="AF121" s="138">
        <f t="shared" si="2565"/>
        <v>0</v>
      </c>
      <c r="AG121" s="140">
        <f t="shared" si="2566"/>
        <v>0</v>
      </c>
      <c r="AH121" s="102" t="str">
        <f>IF(AJ121="","",VLOOKUP(L121,リスト!$AA$3:$AB$25,2,0))</f>
        <v/>
      </c>
      <c r="AI121" s="163">
        <f t="shared" ref="AI121" si="2794">IF(AJ121&gt;0,1,0)</f>
        <v>0</v>
      </c>
      <c r="AJ121" s="144"/>
      <c r="AK121" s="157">
        <f t="shared" si="2349"/>
        <v>0</v>
      </c>
      <c r="AL121" s="121"/>
      <c r="AM121" s="163">
        <f t="shared" ref="AM121" si="2795">+AK121+AL121</f>
        <v>0</v>
      </c>
      <c r="AN121" s="113">
        <f t="shared" ref="AN121" si="2796">+AO121+AP121</f>
        <v>0</v>
      </c>
      <c r="AO121" s="116">
        <f t="shared" si="2567"/>
        <v>0</v>
      </c>
      <c r="AP121" s="174">
        <f t="shared" si="2568"/>
        <v>0</v>
      </c>
      <c r="AQ121" s="184" t="s">
        <v>216</v>
      </c>
      <c r="AR121" s="163">
        <f t="shared" ref="AR121" si="2797">IF(AS121&gt;0,1,0)</f>
        <v>0</v>
      </c>
      <c r="AS121" s="144"/>
      <c r="AT121" s="121"/>
      <c r="AU121" s="113">
        <f t="shared" ref="AU121" si="2798">+AV121+AW121</f>
        <v>0</v>
      </c>
      <c r="AV121" s="116">
        <f t="shared" si="2569"/>
        <v>0</v>
      </c>
      <c r="AW121" s="177">
        <f t="shared" si="2570"/>
        <v>0</v>
      </c>
      <c r="AX121" s="181" t="s">
        <v>216</v>
      </c>
      <c r="AY121" s="163">
        <f t="shared" ref="AY121" si="2799">IF(AZ121&gt;0,1,0)</f>
        <v>0</v>
      </c>
      <c r="AZ121" s="144"/>
      <c r="BA121" s="121"/>
      <c r="BB121" s="113">
        <f t="shared" ref="BB121" si="2800">+BC121+BD121</f>
        <v>0</v>
      </c>
      <c r="BC121" s="116">
        <f t="shared" si="2571"/>
        <v>0</v>
      </c>
      <c r="BD121" s="174">
        <f t="shared" si="2572"/>
        <v>0</v>
      </c>
      <c r="BE121" s="181" t="s">
        <v>216</v>
      </c>
      <c r="BF121" s="163">
        <f t="shared" ref="BF121" si="2801">IF(BG121&gt;0,1,0)</f>
        <v>0</v>
      </c>
      <c r="BG121" s="144"/>
      <c r="BH121" s="121"/>
      <c r="BI121" s="113">
        <f t="shared" ref="BI121" si="2802">+BJ121+BK121</f>
        <v>0</v>
      </c>
      <c r="BJ121" s="116">
        <f t="shared" si="2573"/>
        <v>0</v>
      </c>
      <c r="BK121" s="177">
        <f t="shared" si="2574"/>
        <v>0</v>
      </c>
      <c r="BL121" s="181" t="s">
        <v>216</v>
      </c>
      <c r="BM121" s="163">
        <f t="shared" ref="BM121" si="2803">IF(BN121&gt;0,1,0)</f>
        <v>0</v>
      </c>
      <c r="BN121" s="144"/>
      <c r="BO121" s="121"/>
      <c r="BP121" s="113">
        <f t="shared" ref="BP121" si="2804">+BQ121+BR121</f>
        <v>0</v>
      </c>
      <c r="BQ121" s="116">
        <f t="shared" si="2575"/>
        <v>0</v>
      </c>
      <c r="BR121" s="177">
        <f t="shared" si="2576"/>
        <v>0</v>
      </c>
      <c r="BS121" s="102">
        <f t="shared" si="2350"/>
        <v>0</v>
      </c>
      <c r="BT121" s="113">
        <f t="shared" si="2351"/>
        <v>0</v>
      </c>
      <c r="BU121" s="113">
        <f t="shared" si="2352"/>
        <v>0</v>
      </c>
      <c r="BV121" s="116">
        <f t="shared" si="2353"/>
        <v>0</v>
      </c>
      <c r="BW121" s="113">
        <f t="shared" si="2354"/>
        <v>0</v>
      </c>
      <c r="BX121" s="189">
        <f t="shared" si="2355"/>
        <v>0</v>
      </c>
      <c r="BY121" s="102" t="str">
        <f>IF(CA121="","",VLOOKUP(L121,リスト!$AD$3:$AE$25,2,0))</f>
        <v/>
      </c>
      <c r="BZ121" s="105">
        <f t="shared" ref="BZ121" si="2805">IF(CA121&gt;0,1,0)</f>
        <v>0</v>
      </c>
      <c r="CA121" s="144"/>
      <c r="CB121" s="113">
        <f t="shared" si="2577"/>
        <v>0</v>
      </c>
      <c r="CC121" s="121"/>
      <c r="CD121" s="163">
        <f t="shared" ref="CD121" si="2806">+CB121+CC121</f>
        <v>0</v>
      </c>
      <c r="CE121" s="113">
        <f t="shared" ref="CE121" si="2807">+CF121+CG121</f>
        <v>0</v>
      </c>
      <c r="CF121" s="116">
        <f t="shared" si="2578"/>
        <v>0</v>
      </c>
      <c r="CG121" s="177">
        <f t="shared" si="2579"/>
        <v>0</v>
      </c>
      <c r="CH121" s="181" t="s">
        <v>216</v>
      </c>
      <c r="CI121" s="105">
        <f t="shared" ref="CI121" si="2808">IF(CJ121&gt;0,1,0)</f>
        <v>0</v>
      </c>
      <c r="CJ121" s="144"/>
      <c r="CK121" s="121"/>
      <c r="CL121" s="113">
        <f t="shared" ref="CL121" si="2809">+CM121+CN121</f>
        <v>0</v>
      </c>
      <c r="CM121" s="116">
        <f t="shared" si="2580"/>
        <v>0</v>
      </c>
      <c r="CN121" s="174">
        <f t="shared" si="2581"/>
        <v>0</v>
      </c>
      <c r="CO121" s="181" t="s">
        <v>216</v>
      </c>
      <c r="CP121" s="105">
        <f t="shared" ref="CP121" si="2810">IF(CQ121&gt;0,1,0)</f>
        <v>0</v>
      </c>
      <c r="CQ121" s="144"/>
      <c r="CR121" s="121"/>
      <c r="CS121" s="113">
        <f t="shared" ref="CS121" si="2811">+CT121+CU121</f>
        <v>0</v>
      </c>
      <c r="CT121" s="116">
        <f t="shared" si="2582"/>
        <v>0</v>
      </c>
      <c r="CU121" s="174">
        <f t="shared" si="2583"/>
        <v>0</v>
      </c>
      <c r="CV121" s="181" t="s">
        <v>216</v>
      </c>
      <c r="CW121" s="105">
        <f t="shared" ref="CW121" si="2812">IF(CX121&gt;0,1,0)</f>
        <v>0</v>
      </c>
      <c r="CX121" s="144"/>
      <c r="CY121" s="121"/>
      <c r="CZ121" s="113">
        <f t="shared" ref="CZ121" si="2813">+DA121+DB121</f>
        <v>0</v>
      </c>
      <c r="DA121" s="116">
        <f t="shared" si="2584"/>
        <v>0</v>
      </c>
      <c r="DB121" s="174">
        <f t="shared" si="2585"/>
        <v>0</v>
      </c>
      <c r="DC121" s="181" t="s">
        <v>216</v>
      </c>
      <c r="DD121" s="105">
        <f t="shared" ref="DD121" si="2814">IF(DE121&gt;0,1,0)</f>
        <v>0</v>
      </c>
      <c r="DE121" s="144"/>
      <c r="DF121" s="121"/>
      <c r="DG121" s="113">
        <f t="shared" ref="DG121" si="2815">+DH121+DI121</f>
        <v>0</v>
      </c>
      <c r="DH121" s="116">
        <f t="shared" si="2586"/>
        <v>0</v>
      </c>
      <c r="DI121" s="177">
        <f t="shared" si="2587"/>
        <v>0</v>
      </c>
      <c r="DJ121" s="102">
        <f t="shared" si="2356"/>
        <v>0</v>
      </c>
      <c r="DK121" s="116">
        <f t="shared" si="2357"/>
        <v>0</v>
      </c>
      <c r="DL121" s="116">
        <f t="shared" si="2358"/>
        <v>0</v>
      </c>
      <c r="DM121" s="116">
        <f t="shared" ref="DM121" si="2816">+DN121+DO121</f>
        <v>0</v>
      </c>
      <c r="DN121" s="116">
        <f t="shared" si="2359"/>
        <v>0</v>
      </c>
      <c r="DO121" s="177">
        <f t="shared" si="2360"/>
        <v>0</v>
      </c>
      <c r="DP121" s="194">
        <f t="shared" si="2361"/>
        <v>0</v>
      </c>
      <c r="DQ121" s="177">
        <f t="shared" si="2362"/>
        <v>0</v>
      </c>
      <c r="DR121" s="116">
        <f t="shared" si="1805"/>
        <v>0</v>
      </c>
      <c r="DS121" s="116">
        <f t="shared" ref="DS121" si="2817">+DT121+DU121</f>
        <v>0</v>
      </c>
      <c r="DT121" s="113">
        <f t="shared" si="2363"/>
        <v>0</v>
      </c>
      <c r="DU121" s="189">
        <f t="shared" si="2364"/>
        <v>0</v>
      </c>
      <c r="DV121" s="102">
        <f t="shared" si="2365"/>
        <v>0</v>
      </c>
      <c r="DW121" s="116">
        <f t="shared" si="1765"/>
        <v>0</v>
      </c>
      <c r="DX121" s="116">
        <f t="shared" si="1766"/>
        <v>0</v>
      </c>
      <c r="DY121" s="116">
        <f t="shared" ref="DY121" si="2818">ROUND(DV121*DX121,0)</f>
        <v>0</v>
      </c>
      <c r="DZ121" s="116">
        <f t="shared" ref="DZ121" si="2819">+EA121+EB121</f>
        <v>0</v>
      </c>
      <c r="EA121" s="116">
        <f t="shared" si="2588"/>
        <v>0</v>
      </c>
      <c r="EB121" s="174">
        <f t="shared" si="2589"/>
        <v>0</v>
      </c>
      <c r="EC121" s="194">
        <f t="shared" ref="EC121" si="2820">SUM(DR121,DY121)</f>
        <v>0</v>
      </c>
      <c r="ED121" s="116">
        <f t="shared" ref="ED121" si="2821">+EE121+EF121</f>
        <v>0</v>
      </c>
      <c r="EE121" s="116">
        <f t="shared" ref="EE121" si="2822">SUM(DT121,EA121)</f>
        <v>0</v>
      </c>
      <c r="EF121" s="189">
        <f t="shared" ref="EF121" si="2823">SUM(DU121,EB121)</f>
        <v>0</v>
      </c>
      <c r="EG121" s="129">
        <f t="shared" si="2366"/>
        <v>0</v>
      </c>
      <c r="EH121" s="133">
        <f t="shared" si="2367"/>
        <v>0</v>
      </c>
      <c r="EI121" s="148">
        <f t="shared" si="2368"/>
        <v>0</v>
      </c>
      <c r="EJ121" s="153">
        <f t="shared" ref="EJ121" si="2824">INT(EI121/2)</f>
        <v>0</v>
      </c>
      <c r="EK121" s="167">
        <f t="shared" si="2369"/>
        <v>0</v>
      </c>
      <c r="EL121" s="171">
        <f t="shared" si="2370"/>
        <v>0</v>
      </c>
      <c r="EM121" s="167">
        <f t="shared" si="2371"/>
        <v>0</v>
      </c>
      <c r="EN121" s="171">
        <f t="shared" ref="EN121" si="2825">INT(EM121/2)</f>
        <v>0</v>
      </c>
      <c r="EO121" s="148">
        <f t="shared" si="2590"/>
        <v>0</v>
      </c>
      <c r="EP121" s="153">
        <f t="shared" ref="EP121" si="2826">INT(EO121/2)</f>
        <v>0</v>
      </c>
      <c r="EQ121" s="167">
        <f t="shared" si="2591"/>
        <v>0</v>
      </c>
      <c r="ER121" s="171">
        <f t="shared" ref="ER121" si="2827">INT(EQ121/2)</f>
        <v>0</v>
      </c>
      <c r="ES121" s="148">
        <f t="shared" si="2592"/>
        <v>0</v>
      </c>
      <c r="ET121" s="153">
        <f t="shared" ref="ET121" si="2828">INT(ES121/2)</f>
        <v>0</v>
      </c>
      <c r="EU121" s="167">
        <f t="shared" si="2372"/>
        <v>0</v>
      </c>
      <c r="EV121" s="171">
        <f t="shared" si="2373"/>
        <v>0</v>
      </c>
      <c r="EW121" s="148">
        <f t="shared" si="2593"/>
        <v>0</v>
      </c>
      <c r="EX121" s="153">
        <f t="shared" ref="EX121" si="2829">INT(EW121/2)</f>
        <v>0</v>
      </c>
      <c r="EY121" s="167">
        <f t="shared" si="2594"/>
        <v>0</v>
      </c>
      <c r="EZ121" s="171">
        <f t="shared" ref="EZ121" si="2830">INT(EY121/2)</f>
        <v>0</v>
      </c>
      <c r="FA121" s="148">
        <f t="shared" si="2595"/>
        <v>0</v>
      </c>
      <c r="FB121" s="171">
        <f t="shared" ref="FB121" si="2831">INT(FA121/2)</f>
        <v>0</v>
      </c>
      <c r="FC121" s="148">
        <f t="shared" si="2596"/>
        <v>0</v>
      </c>
      <c r="FD121" s="171">
        <f t="shared" ref="FD121" si="2832">INT(FC121/2)</f>
        <v>0</v>
      </c>
      <c r="FE121" s="167">
        <f t="shared" ref="FE121" si="2833">SUM(EG121,EI121,EK121,EM121,EO121,EQ121,ES121,EU121,EW121,EY121,FA121,FC121)</f>
        <v>0</v>
      </c>
      <c r="FF121" s="171">
        <f t="shared" ref="FF121" si="2834">SUM(EH121,EJ121,EL121,EN121,EP121,ER121,ET121,EV121,EX121,EZ121,FB121,FD121)</f>
        <v>0</v>
      </c>
      <c r="FG121" s="148">
        <f t="shared" si="2597"/>
        <v>0</v>
      </c>
      <c r="FH121" s="199">
        <f t="shared" ref="FH121" si="2835">+FG121</f>
        <v>0</v>
      </c>
      <c r="FI121" s="95"/>
      <c r="FJ121" s="708">
        <f>+FJ120</f>
        <v>0</v>
      </c>
      <c r="FK121" s="38"/>
      <c r="FL121" s="692">
        <f t="shared" si="1266"/>
        <v>0</v>
      </c>
      <c r="FM121" s="693">
        <f t="shared" si="1267"/>
        <v>0</v>
      </c>
      <c r="FN121" s="694" t="str">
        <f t="shared" si="1268"/>
        <v>OK</v>
      </c>
      <c r="FP121" s="692">
        <f t="shared" si="1825"/>
        <v>0</v>
      </c>
      <c r="FQ121" s="693">
        <f t="shared" si="1826"/>
        <v>0</v>
      </c>
      <c r="FR121" s="694" t="str">
        <f t="shared" si="1827"/>
        <v>OK</v>
      </c>
    </row>
    <row r="122" spans="1:174" ht="18" customHeight="1" x14ac:dyDescent="0.2">
      <c r="A122" s="74">
        <f t="shared" si="2645"/>
        <v>0</v>
      </c>
      <c r="B122" s="75">
        <f t="shared" si="2646"/>
        <v>0</v>
      </c>
      <c r="C122" s="235" t="str">
        <f t="shared" si="1830"/>
        <v>福島県</v>
      </c>
      <c r="D122" s="58">
        <f t="shared" si="2647"/>
        <v>54</v>
      </c>
      <c r="E122" s="49" t="s">
        <v>244</v>
      </c>
      <c r="F122" s="486">
        <f>IF(F123=" "," ",+F123)</f>
        <v>0</v>
      </c>
      <c r="G122" s="554"/>
      <c r="H122" s="537"/>
      <c r="I122" s="544"/>
      <c r="J122" s="545"/>
      <c r="K122" s="544"/>
      <c r="L122" s="229"/>
      <c r="M122" s="532"/>
      <c r="N122" s="66"/>
      <c r="O122" s="70" t="str">
        <f>IF(L122="","",VLOOKUP(L122,リスト!$Q$3:$R$25,2,0))</f>
        <v/>
      </c>
      <c r="P122" s="202"/>
      <c r="Q122" s="230"/>
      <c r="R122" s="154" t="str">
        <f>IF(L122="","",VLOOKUP(L122,リスト!$X$3:$Y$25,2,0))</f>
        <v/>
      </c>
      <c r="S122" s="162">
        <f>IF(T122&gt;0,1,0)</f>
        <v>0</v>
      </c>
      <c r="T122" s="143"/>
      <c r="U122" s="112">
        <f t="shared" si="2562"/>
        <v>0</v>
      </c>
      <c r="V122" s="108"/>
      <c r="W122" s="115">
        <f>+U122+V122</f>
        <v>0</v>
      </c>
      <c r="X122" s="115">
        <f>+Y122+Z122</f>
        <v>0</v>
      </c>
      <c r="Y122" s="137">
        <f t="shared" si="2563"/>
        <v>0</v>
      </c>
      <c r="Z122" s="139">
        <f t="shared" si="2564"/>
        <v>0</v>
      </c>
      <c r="AA122" s="180" t="s">
        <v>216</v>
      </c>
      <c r="AB122" s="162">
        <f>IF(AC122&gt;0,1,0)</f>
        <v>0</v>
      </c>
      <c r="AC122" s="143"/>
      <c r="AD122" s="120"/>
      <c r="AE122" s="137">
        <f>+AF122+AG122</f>
        <v>0</v>
      </c>
      <c r="AF122" s="137">
        <f t="shared" si="2565"/>
        <v>0</v>
      </c>
      <c r="AG122" s="139">
        <f t="shared" si="2566"/>
        <v>0</v>
      </c>
      <c r="AH122" s="101" t="str">
        <f>IF(AJ122="","",VLOOKUP(L122,リスト!$AA$3:$AB$25,2,0))</f>
        <v/>
      </c>
      <c r="AI122" s="162">
        <f>IF(AJ122&gt;0,1,0)</f>
        <v>0</v>
      </c>
      <c r="AJ122" s="143"/>
      <c r="AK122" s="156">
        <f t="shared" si="2349"/>
        <v>0</v>
      </c>
      <c r="AL122" s="120"/>
      <c r="AM122" s="162">
        <f>+AK122+AL122</f>
        <v>0</v>
      </c>
      <c r="AN122" s="112">
        <f>+AO122+AP122</f>
        <v>0</v>
      </c>
      <c r="AO122" s="115">
        <f t="shared" si="2567"/>
        <v>0</v>
      </c>
      <c r="AP122" s="173">
        <f t="shared" si="2568"/>
        <v>0</v>
      </c>
      <c r="AQ122" s="183" t="s">
        <v>216</v>
      </c>
      <c r="AR122" s="162">
        <f>IF(AS122&gt;0,1,0)</f>
        <v>0</v>
      </c>
      <c r="AS122" s="143"/>
      <c r="AT122" s="120"/>
      <c r="AU122" s="112">
        <f>+AV122+AW122</f>
        <v>0</v>
      </c>
      <c r="AV122" s="115">
        <f t="shared" si="2569"/>
        <v>0</v>
      </c>
      <c r="AW122" s="176">
        <f t="shared" si="2570"/>
        <v>0</v>
      </c>
      <c r="AX122" s="180" t="s">
        <v>216</v>
      </c>
      <c r="AY122" s="162">
        <f>IF(AZ122&gt;0,1,0)</f>
        <v>0</v>
      </c>
      <c r="AZ122" s="143"/>
      <c r="BA122" s="120"/>
      <c r="BB122" s="112">
        <f>+BC122+BD122</f>
        <v>0</v>
      </c>
      <c r="BC122" s="115">
        <f t="shared" si="2571"/>
        <v>0</v>
      </c>
      <c r="BD122" s="173">
        <f t="shared" si="2572"/>
        <v>0</v>
      </c>
      <c r="BE122" s="180" t="s">
        <v>216</v>
      </c>
      <c r="BF122" s="162">
        <f>IF(BG122&gt;0,1,0)</f>
        <v>0</v>
      </c>
      <c r="BG122" s="143"/>
      <c r="BH122" s="120"/>
      <c r="BI122" s="112">
        <f>+BJ122+BK122</f>
        <v>0</v>
      </c>
      <c r="BJ122" s="115">
        <f t="shared" si="2573"/>
        <v>0</v>
      </c>
      <c r="BK122" s="176">
        <f t="shared" si="2574"/>
        <v>0</v>
      </c>
      <c r="BL122" s="180" t="s">
        <v>216</v>
      </c>
      <c r="BM122" s="162">
        <f>IF(BN122&gt;0,1,0)</f>
        <v>0</v>
      </c>
      <c r="BN122" s="143"/>
      <c r="BO122" s="120"/>
      <c r="BP122" s="112">
        <f>+BQ122+BR122</f>
        <v>0</v>
      </c>
      <c r="BQ122" s="115">
        <f t="shared" si="2575"/>
        <v>0</v>
      </c>
      <c r="BR122" s="176">
        <f t="shared" si="2576"/>
        <v>0</v>
      </c>
      <c r="BS122" s="101">
        <f t="shared" si="2350"/>
        <v>0</v>
      </c>
      <c r="BT122" s="112">
        <f t="shared" si="2351"/>
        <v>0</v>
      </c>
      <c r="BU122" s="112">
        <f t="shared" si="2352"/>
        <v>0</v>
      </c>
      <c r="BV122" s="115">
        <f t="shared" si="2353"/>
        <v>0</v>
      </c>
      <c r="BW122" s="112">
        <f t="shared" si="2354"/>
        <v>0</v>
      </c>
      <c r="BX122" s="188">
        <f t="shared" si="2355"/>
        <v>0</v>
      </c>
      <c r="BY122" s="101" t="str">
        <f>IF(CA122="","",VLOOKUP(L122,リスト!$AD$3:$AE$25,2,0))</f>
        <v/>
      </c>
      <c r="BZ122" s="192">
        <f>IF(CA122&gt;0,1,0)</f>
        <v>0</v>
      </c>
      <c r="CA122" s="143"/>
      <c r="CB122" s="112">
        <f t="shared" si="2577"/>
        <v>0</v>
      </c>
      <c r="CC122" s="120"/>
      <c r="CD122" s="162">
        <f>+CB122+CC122</f>
        <v>0</v>
      </c>
      <c r="CE122" s="112">
        <f>+CF122+CG122</f>
        <v>0</v>
      </c>
      <c r="CF122" s="115">
        <f t="shared" si="2578"/>
        <v>0</v>
      </c>
      <c r="CG122" s="173">
        <f t="shared" si="2579"/>
        <v>0</v>
      </c>
      <c r="CH122" s="180" t="s">
        <v>216</v>
      </c>
      <c r="CI122" s="192">
        <f>IF(CJ122&gt;0,1,0)</f>
        <v>0</v>
      </c>
      <c r="CJ122" s="143"/>
      <c r="CK122" s="120"/>
      <c r="CL122" s="112">
        <f>+CM122+CN122</f>
        <v>0</v>
      </c>
      <c r="CM122" s="115">
        <f t="shared" si="2580"/>
        <v>0</v>
      </c>
      <c r="CN122" s="173">
        <f t="shared" si="2581"/>
        <v>0</v>
      </c>
      <c r="CO122" s="180" t="s">
        <v>216</v>
      </c>
      <c r="CP122" s="192">
        <f>IF(CQ122&gt;0,1,0)</f>
        <v>0</v>
      </c>
      <c r="CQ122" s="143"/>
      <c r="CR122" s="120"/>
      <c r="CS122" s="112">
        <f>+CT122+CU122</f>
        <v>0</v>
      </c>
      <c r="CT122" s="115">
        <f t="shared" si="2582"/>
        <v>0</v>
      </c>
      <c r="CU122" s="173">
        <f t="shared" si="2583"/>
        <v>0</v>
      </c>
      <c r="CV122" s="180" t="s">
        <v>216</v>
      </c>
      <c r="CW122" s="192">
        <f>IF(CX122&gt;0,1,0)</f>
        <v>0</v>
      </c>
      <c r="CX122" s="143"/>
      <c r="CY122" s="120"/>
      <c r="CZ122" s="112">
        <f>+DA122+DB122</f>
        <v>0</v>
      </c>
      <c r="DA122" s="115">
        <f t="shared" si="2584"/>
        <v>0</v>
      </c>
      <c r="DB122" s="173">
        <f t="shared" si="2585"/>
        <v>0</v>
      </c>
      <c r="DC122" s="180" t="s">
        <v>216</v>
      </c>
      <c r="DD122" s="192">
        <f>IF(DE122&gt;0,1,0)</f>
        <v>0</v>
      </c>
      <c r="DE122" s="143"/>
      <c r="DF122" s="120"/>
      <c r="DG122" s="112">
        <f>+DH122+DI122</f>
        <v>0</v>
      </c>
      <c r="DH122" s="115">
        <f t="shared" si="2586"/>
        <v>0</v>
      </c>
      <c r="DI122" s="176">
        <f t="shared" si="2587"/>
        <v>0</v>
      </c>
      <c r="DJ122" s="101">
        <f t="shared" si="2356"/>
        <v>0</v>
      </c>
      <c r="DK122" s="115">
        <f t="shared" si="2357"/>
        <v>0</v>
      </c>
      <c r="DL122" s="115">
        <f t="shared" si="2358"/>
        <v>0</v>
      </c>
      <c r="DM122" s="115">
        <f>+DN122+DO122</f>
        <v>0</v>
      </c>
      <c r="DN122" s="115">
        <f t="shared" si="2359"/>
        <v>0</v>
      </c>
      <c r="DO122" s="176">
        <f t="shared" si="2360"/>
        <v>0</v>
      </c>
      <c r="DP122" s="193">
        <f t="shared" si="2361"/>
        <v>0</v>
      </c>
      <c r="DQ122" s="176">
        <f t="shared" si="2362"/>
        <v>0</v>
      </c>
      <c r="DR122" s="115">
        <f t="shared" si="1805"/>
        <v>0</v>
      </c>
      <c r="DS122" s="115">
        <f>+DT122+DU122</f>
        <v>0</v>
      </c>
      <c r="DT122" s="112">
        <f t="shared" si="2363"/>
        <v>0</v>
      </c>
      <c r="DU122" s="188">
        <f t="shared" si="2364"/>
        <v>0</v>
      </c>
      <c r="DV122" s="101">
        <f t="shared" si="2365"/>
        <v>0</v>
      </c>
      <c r="DW122" s="115">
        <f t="shared" si="1765"/>
        <v>0</v>
      </c>
      <c r="DX122" s="115">
        <f t="shared" si="1766"/>
        <v>0</v>
      </c>
      <c r="DY122" s="115">
        <f>ROUND(DV122*DX122,0)</f>
        <v>0</v>
      </c>
      <c r="DZ122" s="115">
        <f>+EA122+EB122</f>
        <v>0</v>
      </c>
      <c r="EA122" s="115">
        <f t="shared" si="2588"/>
        <v>0</v>
      </c>
      <c r="EB122" s="173">
        <f t="shared" si="2589"/>
        <v>0</v>
      </c>
      <c r="EC122" s="193">
        <f>SUM(DR122,DY122)</f>
        <v>0</v>
      </c>
      <c r="ED122" s="115">
        <f>+EE122+EF122</f>
        <v>0</v>
      </c>
      <c r="EE122" s="115">
        <f>SUM(DT122,EA122)</f>
        <v>0</v>
      </c>
      <c r="EF122" s="188">
        <f>SUM(DU122,EB122)</f>
        <v>0</v>
      </c>
      <c r="EG122" s="128">
        <f t="shared" si="2366"/>
        <v>0</v>
      </c>
      <c r="EH122" s="132">
        <f t="shared" si="2367"/>
        <v>0</v>
      </c>
      <c r="EI122" s="147">
        <f t="shared" si="2368"/>
        <v>0</v>
      </c>
      <c r="EJ122" s="152">
        <f>INT(EI122/2)</f>
        <v>0</v>
      </c>
      <c r="EK122" s="166">
        <f t="shared" si="2369"/>
        <v>0</v>
      </c>
      <c r="EL122" s="170">
        <f t="shared" si="2370"/>
        <v>0</v>
      </c>
      <c r="EM122" s="166">
        <f t="shared" si="2371"/>
        <v>0</v>
      </c>
      <c r="EN122" s="170">
        <f>INT(EM122/2)</f>
        <v>0</v>
      </c>
      <c r="EO122" s="147">
        <f t="shared" si="2590"/>
        <v>0</v>
      </c>
      <c r="EP122" s="170">
        <f>INT(EO122/2)</f>
        <v>0</v>
      </c>
      <c r="EQ122" s="166">
        <f t="shared" si="2591"/>
        <v>0</v>
      </c>
      <c r="ER122" s="170">
        <f>INT(EQ122/2)</f>
        <v>0</v>
      </c>
      <c r="ES122" s="147">
        <f t="shared" si="2592"/>
        <v>0</v>
      </c>
      <c r="ET122" s="152">
        <f>INT(ES122/2)</f>
        <v>0</v>
      </c>
      <c r="EU122" s="166">
        <f t="shared" si="2372"/>
        <v>0</v>
      </c>
      <c r="EV122" s="170">
        <f t="shared" si="2373"/>
        <v>0</v>
      </c>
      <c r="EW122" s="147">
        <f t="shared" si="2593"/>
        <v>0</v>
      </c>
      <c r="EX122" s="152">
        <f>INT(EW122/2)</f>
        <v>0</v>
      </c>
      <c r="EY122" s="166">
        <f t="shared" si="2594"/>
        <v>0</v>
      </c>
      <c r="EZ122" s="170">
        <f>INT(EY122/2)</f>
        <v>0</v>
      </c>
      <c r="FA122" s="147">
        <f t="shared" si="2595"/>
        <v>0</v>
      </c>
      <c r="FB122" s="170">
        <f>INT(FA122/2)</f>
        <v>0</v>
      </c>
      <c r="FC122" s="147">
        <f t="shared" si="2596"/>
        <v>0</v>
      </c>
      <c r="FD122" s="170">
        <f>INT(FC122/2)</f>
        <v>0</v>
      </c>
      <c r="FE122" s="166">
        <f>SUM(EG122,EI122,EK122,EM122,EO122,EQ122,ES122,EU122,EW122,EY122,FA122,FC122)</f>
        <v>0</v>
      </c>
      <c r="FF122" s="170">
        <f>SUM(EH122,EJ122,EL122,EN122,EP122,ER122,ET122,EV122,EX122,EZ122,FB122,FD122)</f>
        <v>0</v>
      </c>
      <c r="FG122" s="147">
        <f t="shared" si="2597"/>
        <v>0</v>
      </c>
      <c r="FH122" s="198">
        <f>+FG122</f>
        <v>0</v>
      </c>
      <c r="FI122" s="201"/>
      <c r="FJ122" s="708">
        <f>+FJ120</f>
        <v>0</v>
      </c>
      <c r="FK122" s="38"/>
      <c r="FL122" s="701">
        <f t="shared" si="1266"/>
        <v>0</v>
      </c>
      <c r="FM122" s="688">
        <f t="shared" si="1267"/>
        <v>0</v>
      </c>
      <c r="FN122" s="702" t="str">
        <f t="shared" si="1268"/>
        <v>OK</v>
      </c>
      <c r="FP122" s="701">
        <f t="shared" si="1825"/>
        <v>0</v>
      </c>
      <c r="FQ122" s="688">
        <f t="shared" si="1826"/>
        <v>0</v>
      </c>
      <c r="FR122" s="702" t="str">
        <f t="shared" si="1827"/>
        <v>OK</v>
      </c>
    </row>
    <row r="123" spans="1:174" ht="18" customHeight="1" x14ac:dyDescent="0.2">
      <c r="A123" s="76">
        <f t="shared" si="2645"/>
        <v>0</v>
      </c>
      <c r="B123" s="77">
        <f t="shared" si="2646"/>
        <v>0</v>
      </c>
      <c r="C123" s="236" t="str">
        <f t="shared" si="1830"/>
        <v>福島県</v>
      </c>
      <c r="D123" s="47">
        <f t="shared" si="2647"/>
        <v>54</v>
      </c>
      <c r="E123" s="56" t="s">
        <v>245</v>
      </c>
      <c r="F123" s="487"/>
      <c r="G123" s="555">
        <f>+G122</f>
        <v>0</v>
      </c>
      <c r="H123" s="536"/>
      <c r="I123" s="542"/>
      <c r="J123" s="543"/>
      <c r="K123" s="542"/>
      <c r="L123" s="64"/>
      <c r="M123" s="531"/>
      <c r="N123" s="67"/>
      <c r="O123" s="71" t="str">
        <f>IF(L123="","",VLOOKUP(L123,リスト!$Q$3:$R$25,2,0))</f>
        <v/>
      </c>
      <c r="P123" s="95"/>
      <c r="Q123" s="124"/>
      <c r="R123" s="102" t="str">
        <f>IF(L123="","",VLOOKUP(L123,リスト!$X$3:$Y$25,2,0))</f>
        <v/>
      </c>
      <c r="S123" s="163">
        <f t="shared" ref="S123" si="2836">IF(T123&gt;0,1,0)</f>
        <v>0</v>
      </c>
      <c r="T123" s="144"/>
      <c r="U123" s="113">
        <f t="shared" si="2562"/>
        <v>0</v>
      </c>
      <c r="V123" s="109"/>
      <c r="W123" s="116">
        <f t="shared" ref="W123" si="2837">+U123+V123</f>
        <v>0</v>
      </c>
      <c r="X123" s="116">
        <f t="shared" ref="X123" si="2838">+Y123+Z123</f>
        <v>0</v>
      </c>
      <c r="Y123" s="138">
        <f t="shared" si="2563"/>
        <v>0</v>
      </c>
      <c r="Z123" s="140">
        <f t="shared" si="2564"/>
        <v>0</v>
      </c>
      <c r="AA123" s="181" t="s">
        <v>216</v>
      </c>
      <c r="AB123" s="163">
        <f t="shared" ref="AB123" si="2839">IF(AC123&gt;0,1,0)</f>
        <v>0</v>
      </c>
      <c r="AC123" s="144"/>
      <c r="AD123" s="121"/>
      <c r="AE123" s="138">
        <f t="shared" ref="AE123" si="2840">+AF123+AG123</f>
        <v>0</v>
      </c>
      <c r="AF123" s="138">
        <f t="shared" si="2565"/>
        <v>0</v>
      </c>
      <c r="AG123" s="140">
        <f t="shared" si="2566"/>
        <v>0</v>
      </c>
      <c r="AH123" s="102" t="str">
        <f>IF(AJ123="","",VLOOKUP(L123,リスト!$AA$3:$AB$25,2,0))</f>
        <v/>
      </c>
      <c r="AI123" s="163">
        <f t="shared" ref="AI123" si="2841">IF(AJ123&gt;0,1,0)</f>
        <v>0</v>
      </c>
      <c r="AJ123" s="144"/>
      <c r="AK123" s="157">
        <f t="shared" si="2349"/>
        <v>0</v>
      </c>
      <c r="AL123" s="121"/>
      <c r="AM123" s="163">
        <f t="shared" ref="AM123" si="2842">+AK123+AL123</f>
        <v>0</v>
      </c>
      <c r="AN123" s="113">
        <f t="shared" ref="AN123" si="2843">+AO123+AP123</f>
        <v>0</v>
      </c>
      <c r="AO123" s="116">
        <f t="shared" si="2567"/>
        <v>0</v>
      </c>
      <c r="AP123" s="174">
        <f t="shared" si="2568"/>
        <v>0</v>
      </c>
      <c r="AQ123" s="184" t="s">
        <v>216</v>
      </c>
      <c r="AR123" s="163">
        <f t="shared" ref="AR123" si="2844">IF(AS123&gt;0,1,0)</f>
        <v>0</v>
      </c>
      <c r="AS123" s="144"/>
      <c r="AT123" s="121"/>
      <c r="AU123" s="113">
        <f t="shared" ref="AU123" si="2845">+AV123+AW123</f>
        <v>0</v>
      </c>
      <c r="AV123" s="116">
        <f t="shared" si="2569"/>
        <v>0</v>
      </c>
      <c r="AW123" s="177">
        <f t="shared" si="2570"/>
        <v>0</v>
      </c>
      <c r="AX123" s="181" t="s">
        <v>216</v>
      </c>
      <c r="AY123" s="163">
        <f t="shared" ref="AY123" si="2846">IF(AZ123&gt;0,1,0)</f>
        <v>0</v>
      </c>
      <c r="AZ123" s="144"/>
      <c r="BA123" s="121"/>
      <c r="BB123" s="113">
        <f t="shared" ref="BB123" si="2847">+BC123+BD123</f>
        <v>0</v>
      </c>
      <c r="BC123" s="116">
        <f t="shared" si="2571"/>
        <v>0</v>
      </c>
      <c r="BD123" s="174">
        <f t="shared" si="2572"/>
        <v>0</v>
      </c>
      <c r="BE123" s="181" t="s">
        <v>216</v>
      </c>
      <c r="BF123" s="163">
        <f t="shared" ref="BF123" si="2848">IF(BG123&gt;0,1,0)</f>
        <v>0</v>
      </c>
      <c r="BG123" s="144"/>
      <c r="BH123" s="121"/>
      <c r="BI123" s="113">
        <f t="shared" ref="BI123" si="2849">+BJ123+BK123</f>
        <v>0</v>
      </c>
      <c r="BJ123" s="116">
        <f t="shared" si="2573"/>
        <v>0</v>
      </c>
      <c r="BK123" s="177">
        <f t="shared" si="2574"/>
        <v>0</v>
      </c>
      <c r="BL123" s="181" t="s">
        <v>216</v>
      </c>
      <c r="BM123" s="163">
        <f t="shared" ref="BM123" si="2850">IF(BN123&gt;0,1,0)</f>
        <v>0</v>
      </c>
      <c r="BN123" s="144"/>
      <c r="BO123" s="121"/>
      <c r="BP123" s="113">
        <f t="shared" ref="BP123" si="2851">+BQ123+BR123</f>
        <v>0</v>
      </c>
      <c r="BQ123" s="116">
        <f t="shared" si="2575"/>
        <v>0</v>
      </c>
      <c r="BR123" s="177">
        <f t="shared" si="2576"/>
        <v>0</v>
      </c>
      <c r="BS123" s="102">
        <f t="shared" si="2350"/>
        <v>0</v>
      </c>
      <c r="BT123" s="113">
        <f t="shared" si="2351"/>
        <v>0</v>
      </c>
      <c r="BU123" s="113">
        <f t="shared" si="2352"/>
        <v>0</v>
      </c>
      <c r="BV123" s="116">
        <f t="shared" si="2353"/>
        <v>0</v>
      </c>
      <c r="BW123" s="113">
        <f t="shared" si="2354"/>
        <v>0</v>
      </c>
      <c r="BX123" s="189">
        <f t="shared" si="2355"/>
        <v>0</v>
      </c>
      <c r="BY123" s="102" t="str">
        <f>IF(CA123="","",VLOOKUP(L123,リスト!$AD$3:$AE$25,2,0))</f>
        <v/>
      </c>
      <c r="BZ123" s="105">
        <f t="shared" ref="BZ123" si="2852">IF(CA123&gt;0,1,0)</f>
        <v>0</v>
      </c>
      <c r="CA123" s="144"/>
      <c r="CB123" s="113">
        <f t="shared" si="2577"/>
        <v>0</v>
      </c>
      <c r="CC123" s="121"/>
      <c r="CD123" s="163">
        <f t="shared" ref="CD123" si="2853">+CB123+CC123</f>
        <v>0</v>
      </c>
      <c r="CE123" s="113">
        <f t="shared" ref="CE123" si="2854">+CF123+CG123</f>
        <v>0</v>
      </c>
      <c r="CF123" s="116">
        <f t="shared" si="2578"/>
        <v>0</v>
      </c>
      <c r="CG123" s="177">
        <f t="shared" si="2579"/>
        <v>0</v>
      </c>
      <c r="CH123" s="181" t="s">
        <v>216</v>
      </c>
      <c r="CI123" s="105">
        <f t="shared" ref="CI123" si="2855">IF(CJ123&gt;0,1,0)</f>
        <v>0</v>
      </c>
      <c r="CJ123" s="144"/>
      <c r="CK123" s="121"/>
      <c r="CL123" s="113">
        <f t="shared" ref="CL123" si="2856">+CM123+CN123</f>
        <v>0</v>
      </c>
      <c r="CM123" s="116">
        <f t="shared" si="2580"/>
        <v>0</v>
      </c>
      <c r="CN123" s="174">
        <f t="shared" si="2581"/>
        <v>0</v>
      </c>
      <c r="CO123" s="181" t="s">
        <v>216</v>
      </c>
      <c r="CP123" s="105">
        <f t="shared" ref="CP123" si="2857">IF(CQ123&gt;0,1,0)</f>
        <v>0</v>
      </c>
      <c r="CQ123" s="144"/>
      <c r="CR123" s="121"/>
      <c r="CS123" s="113">
        <f t="shared" ref="CS123" si="2858">+CT123+CU123</f>
        <v>0</v>
      </c>
      <c r="CT123" s="116">
        <f t="shared" si="2582"/>
        <v>0</v>
      </c>
      <c r="CU123" s="174">
        <f t="shared" si="2583"/>
        <v>0</v>
      </c>
      <c r="CV123" s="181" t="s">
        <v>216</v>
      </c>
      <c r="CW123" s="105">
        <f t="shared" ref="CW123" si="2859">IF(CX123&gt;0,1,0)</f>
        <v>0</v>
      </c>
      <c r="CX123" s="144"/>
      <c r="CY123" s="121"/>
      <c r="CZ123" s="113">
        <f t="shared" ref="CZ123" si="2860">+DA123+DB123</f>
        <v>0</v>
      </c>
      <c r="DA123" s="116">
        <f t="shared" si="2584"/>
        <v>0</v>
      </c>
      <c r="DB123" s="174">
        <f t="shared" si="2585"/>
        <v>0</v>
      </c>
      <c r="DC123" s="181" t="s">
        <v>216</v>
      </c>
      <c r="DD123" s="105">
        <f t="shared" ref="DD123" si="2861">IF(DE123&gt;0,1,0)</f>
        <v>0</v>
      </c>
      <c r="DE123" s="144"/>
      <c r="DF123" s="121"/>
      <c r="DG123" s="113">
        <f t="shared" ref="DG123" si="2862">+DH123+DI123</f>
        <v>0</v>
      </c>
      <c r="DH123" s="116">
        <f t="shared" si="2586"/>
        <v>0</v>
      </c>
      <c r="DI123" s="177">
        <f t="shared" si="2587"/>
        <v>0</v>
      </c>
      <c r="DJ123" s="102">
        <f t="shared" si="2356"/>
        <v>0</v>
      </c>
      <c r="DK123" s="116">
        <f t="shared" si="2357"/>
        <v>0</v>
      </c>
      <c r="DL123" s="116">
        <f t="shared" si="2358"/>
        <v>0</v>
      </c>
      <c r="DM123" s="116">
        <f t="shared" ref="DM123" si="2863">+DN123+DO123</f>
        <v>0</v>
      </c>
      <c r="DN123" s="116">
        <f t="shared" si="2359"/>
        <v>0</v>
      </c>
      <c r="DO123" s="177">
        <f t="shared" si="2360"/>
        <v>0</v>
      </c>
      <c r="DP123" s="194">
        <f t="shared" si="2361"/>
        <v>0</v>
      </c>
      <c r="DQ123" s="177">
        <f t="shared" si="2362"/>
        <v>0</v>
      </c>
      <c r="DR123" s="116">
        <f t="shared" si="1805"/>
        <v>0</v>
      </c>
      <c r="DS123" s="116">
        <f t="shared" ref="DS123" si="2864">+DT123+DU123</f>
        <v>0</v>
      </c>
      <c r="DT123" s="113">
        <f t="shared" si="2363"/>
        <v>0</v>
      </c>
      <c r="DU123" s="189">
        <f t="shared" si="2364"/>
        <v>0</v>
      </c>
      <c r="DV123" s="102">
        <f t="shared" si="2365"/>
        <v>0</v>
      </c>
      <c r="DW123" s="116">
        <f t="shared" si="1765"/>
        <v>0</v>
      </c>
      <c r="DX123" s="116">
        <f t="shared" si="1766"/>
        <v>0</v>
      </c>
      <c r="DY123" s="116">
        <f t="shared" ref="DY123" si="2865">ROUND(DV123*DX123,0)</f>
        <v>0</v>
      </c>
      <c r="DZ123" s="116">
        <f t="shared" ref="DZ123" si="2866">+EA123+EB123</f>
        <v>0</v>
      </c>
      <c r="EA123" s="116">
        <f t="shared" si="2588"/>
        <v>0</v>
      </c>
      <c r="EB123" s="174">
        <f t="shared" si="2589"/>
        <v>0</v>
      </c>
      <c r="EC123" s="194">
        <f t="shared" ref="EC123" si="2867">SUM(DR123,DY123)</f>
        <v>0</v>
      </c>
      <c r="ED123" s="116">
        <f t="shared" ref="ED123" si="2868">+EE123+EF123</f>
        <v>0</v>
      </c>
      <c r="EE123" s="116">
        <f t="shared" ref="EE123" si="2869">SUM(DT123,EA123)</f>
        <v>0</v>
      </c>
      <c r="EF123" s="189">
        <f t="shared" ref="EF123" si="2870">SUM(DU123,EB123)</f>
        <v>0</v>
      </c>
      <c r="EG123" s="129">
        <f t="shared" si="2366"/>
        <v>0</v>
      </c>
      <c r="EH123" s="133">
        <f t="shared" si="2367"/>
        <v>0</v>
      </c>
      <c r="EI123" s="148">
        <f t="shared" si="2368"/>
        <v>0</v>
      </c>
      <c r="EJ123" s="153">
        <f t="shared" ref="EJ123" si="2871">INT(EI123/2)</f>
        <v>0</v>
      </c>
      <c r="EK123" s="167">
        <f t="shared" si="2369"/>
        <v>0</v>
      </c>
      <c r="EL123" s="171">
        <f t="shared" si="2370"/>
        <v>0</v>
      </c>
      <c r="EM123" s="167">
        <f t="shared" si="2371"/>
        <v>0</v>
      </c>
      <c r="EN123" s="171">
        <f t="shared" ref="EN123" si="2872">INT(EM123/2)</f>
        <v>0</v>
      </c>
      <c r="EO123" s="148">
        <f t="shared" si="2590"/>
        <v>0</v>
      </c>
      <c r="EP123" s="153">
        <f t="shared" ref="EP123" si="2873">INT(EO123/2)</f>
        <v>0</v>
      </c>
      <c r="EQ123" s="167">
        <f t="shared" si="2591"/>
        <v>0</v>
      </c>
      <c r="ER123" s="171">
        <f t="shared" ref="ER123" si="2874">INT(EQ123/2)</f>
        <v>0</v>
      </c>
      <c r="ES123" s="148">
        <f t="shared" si="2592"/>
        <v>0</v>
      </c>
      <c r="ET123" s="153">
        <f t="shared" ref="ET123" si="2875">INT(ES123/2)</f>
        <v>0</v>
      </c>
      <c r="EU123" s="167">
        <f t="shared" si="2372"/>
        <v>0</v>
      </c>
      <c r="EV123" s="171">
        <f t="shared" si="2373"/>
        <v>0</v>
      </c>
      <c r="EW123" s="148">
        <f t="shared" si="2593"/>
        <v>0</v>
      </c>
      <c r="EX123" s="153">
        <f t="shared" ref="EX123" si="2876">INT(EW123/2)</f>
        <v>0</v>
      </c>
      <c r="EY123" s="167">
        <f t="shared" si="2594"/>
        <v>0</v>
      </c>
      <c r="EZ123" s="171">
        <f t="shared" ref="EZ123" si="2877">INT(EY123/2)</f>
        <v>0</v>
      </c>
      <c r="FA123" s="148">
        <f t="shared" si="2595"/>
        <v>0</v>
      </c>
      <c r="FB123" s="171">
        <f t="shared" ref="FB123" si="2878">INT(FA123/2)</f>
        <v>0</v>
      </c>
      <c r="FC123" s="148">
        <f t="shared" si="2596"/>
        <v>0</v>
      </c>
      <c r="FD123" s="171">
        <f t="shared" ref="FD123" si="2879">INT(FC123/2)</f>
        <v>0</v>
      </c>
      <c r="FE123" s="167">
        <f t="shared" ref="FE123" si="2880">SUM(EG123,EI123,EK123,EM123,EO123,EQ123,ES123,EU123,EW123,EY123,FA123,FC123)</f>
        <v>0</v>
      </c>
      <c r="FF123" s="171">
        <f t="shared" ref="FF123" si="2881">SUM(EH123,EJ123,EL123,EN123,EP123,ER123,ET123,EV123,EX123,EZ123,FB123,FD123)</f>
        <v>0</v>
      </c>
      <c r="FG123" s="148">
        <f t="shared" si="2597"/>
        <v>0</v>
      </c>
      <c r="FH123" s="199">
        <f t="shared" ref="FH123" si="2882">+FG123</f>
        <v>0</v>
      </c>
      <c r="FI123" s="95"/>
      <c r="FJ123" s="708">
        <f>+FJ122</f>
        <v>0</v>
      </c>
      <c r="FK123" s="38"/>
      <c r="FL123" s="695">
        <f t="shared" si="1266"/>
        <v>0</v>
      </c>
      <c r="FM123" s="696">
        <f t="shared" si="1267"/>
        <v>0</v>
      </c>
      <c r="FN123" s="697" t="str">
        <f t="shared" si="1268"/>
        <v>OK</v>
      </c>
      <c r="FP123" s="695">
        <f t="shared" si="1825"/>
        <v>0</v>
      </c>
      <c r="FQ123" s="696">
        <f t="shared" si="1826"/>
        <v>0</v>
      </c>
      <c r="FR123" s="697" t="str">
        <f t="shared" si="1827"/>
        <v>OK</v>
      </c>
    </row>
    <row r="124" spans="1:174" ht="18" customHeight="1" x14ac:dyDescent="0.2">
      <c r="A124" s="74">
        <f t="shared" si="2645"/>
        <v>0</v>
      </c>
      <c r="B124" s="75">
        <f t="shared" si="2646"/>
        <v>0</v>
      </c>
      <c r="C124" s="235" t="str">
        <f t="shared" si="1830"/>
        <v>福島県</v>
      </c>
      <c r="D124" s="58">
        <f t="shared" si="2647"/>
        <v>55</v>
      </c>
      <c r="E124" s="49" t="s">
        <v>244</v>
      </c>
      <c r="F124" s="486">
        <f>IF(F125=" "," ",+F125)</f>
        <v>0</v>
      </c>
      <c r="G124" s="554"/>
      <c r="H124" s="537"/>
      <c r="I124" s="544"/>
      <c r="J124" s="545"/>
      <c r="K124" s="544"/>
      <c r="L124" s="229"/>
      <c r="M124" s="532"/>
      <c r="N124" s="66"/>
      <c r="O124" s="70" t="str">
        <f>IF(L124="","",VLOOKUP(L124,リスト!$Q$3:$R$25,2,0))</f>
        <v/>
      </c>
      <c r="P124" s="202"/>
      <c r="Q124" s="125"/>
      <c r="R124" s="154" t="str">
        <f>IF(L124="","",VLOOKUP(L124,リスト!$X$3:$Y$25,2,0))</f>
        <v/>
      </c>
      <c r="S124" s="162">
        <f>IF(T124&gt;0,1,0)</f>
        <v>0</v>
      </c>
      <c r="T124" s="143"/>
      <c r="U124" s="112">
        <f t="shared" si="2562"/>
        <v>0</v>
      </c>
      <c r="V124" s="108"/>
      <c r="W124" s="115">
        <f>+U124+V124</f>
        <v>0</v>
      </c>
      <c r="X124" s="115">
        <f>+Y124+Z124</f>
        <v>0</v>
      </c>
      <c r="Y124" s="137">
        <f t="shared" si="2563"/>
        <v>0</v>
      </c>
      <c r="Z124" s="139">
        <f t="shared" si="2564"/>
        <v>0</v>
      </c>
      <c r="AA124" s="180" t="s">
        <v>216</v>
      </c>
      <c r="AB124" s="162">
        <f>IF(AC124&gt;0,1,0)</f>
        <v>0</v>
      </c>
      <c r="AC124" s="143"/>
      <c r="AD124" s="120"/>
      <c r="AE124" s="137">
        <f>+AF124+AG124</f>
        <v>0</v>
      </c>
      <c r="AF124" s="137">
        <f t="shared" si="2565"/>
        <v>0</v>
      </c>
      <c r="AG124" s="139">
        <f t="shared" si="2566"/>
        <v>0</v>
      </c>
      <c r="AH124" s="101" t="str">
        <f>IF(AJ124="","",VLOOKUP(L124,リスト!$AA$3:$AB$25,2,0))</f>
        <v/>
      </c>
      <c r="AI124" s="162">
        <f>IF(AJ124&gt;0,1,0)</f>
        <v>0</v>
      </c>
      <c r="AJ124" s="143"/>
      <c r="AK124" s="156">
        <f t="shared" si="2349"/>
        <v>0</v>
      </c>
      <c r="AL124" s="120"/>
      <c r="AM124" s="162">
        <f>+AK124+AL124</f>
        <v>0</v>
      </c>
      <c r="AN124" s="112">
        <f>+AO124+AP124</f>
        <v>0</v>
      </c>
      <c r="AO124" s="115">
        <f t="shared" si="2567"/>
        <v>0</v>
      </c>
      <c r="AP124" s="173">
        <f t="shared" si="2568"/>
        <v>0</v>
      </c>
      <c r="AQ124" s="183" t="s">
        <v>216</v>
      </c>
      <c r="AR124" s="162">
        <f>IF(AS124&gt;0,1,0)</f>
        <v>0</v>
      </c>
      <c r="AS124" s="143"/>
      <c r="AT124" s="120"/>
      <c r="AU124" s="112">
        <f>+AV124+AW124</f>
        <v>0</v>
      </c>
      <c r="AV124" s="115">
        <f t="shared" si="2569"/>
        <v>0</v>
      </c>
      <c r="AW124" s="176">
        <f t="shared" si="2570"/>
        <v>0</v>
      </c>
      <c r="AX124" s="180" t="s">
        <v>216</v>
      </c>
      <c r="AY124" s="162">
        <f>IF(AZ124&gt;0,1,0)</f>
        <v>0</v>
      </c>
      <c r="AZ124" s="143"/>
      <c r="BA124" s="120"/>
      <c r="BB124" s="112">
        <f>+BC124+BD124</f>
        <v>0</v>
      </c>
      <c r="BC124" s="115">
        <f t="shared" si="2571"/>
        <v>0</v>
      </c>
      <c r="BD124" s="173">
        <f t="shared" si="2572"/>
        <v>0</v>
      </c>
      <c r="BE124" s="180" t="s">
        <v>216</v>
      </c>
      <c r="BF124" s="162">
        <f>IF(BG124&gt;0,1,0)</f>
        <v>0</v>
      </c>
      <c r="BG124" s="143"/>
      <c r="BH124" s="120"/>
      <c r="BI124" s="112">
        <f>+BJ124+BK124</f>
        <v>0</v>
      </c>
      <c r="BJ124" s="115">
        <f t="shared" si="2573"/>
        <v>0</v>
      </c>
      <c r="BK124" s="176">
        <f t="shared" si="2574"/>
        <v>0</v>
      </c>
      <c r="BL124" s="180" t="s">
        <v>216</v>
      </c>
      <c r="BM124" s="162">
        <f>IF(BN124&gt;0,1,0)</f>
        <v>0</v>
      </c>
      <c r="BN124" s="143"/>
      <c r="BO124" s="120"/>
      <c r="BP124" s="112">
        <f>+BQ124+BR124</f>
        <v>0</v>
      </c>
      <c r="BQ124" s="115">
        <f t="shared" si="2575"/>
        <v>0</v>
      </c>
      <c r="BR124" s="176">
        <f t="shared" si="2576"/>
        <v>0</v>
      </c>
      <c r="BS124" s="101">
        <f t="shared" si="2350"/>
        <v>0</v>
      </c>
      <c r="BT124" s="112">
        <f t="shared" si="2351"/>
        <v>0</v>
      </c>
      <c r="BU124" s="112">
        <f t="shared" si="2352"/>
        <v>0</v>
      </c>
      <c r="BV124" s="115">
        <f t="shared" si="2353"/>
        <v>0</v>
      </c>
      <c r="BW124" s="112">
        <f t="shared" si="2354"/>
        <v>0</v>
      </c>
      <c r="BX124" s="188">
        <f t="shared" si="2355"/>
        <v>0</v>
      </c>
      <c r="BY124" s="101" t="str">
        <f>IF(CA124="","",VLOOKUP(L124,リスト!$AD$3:$AE$25,2,0))</f>
        <v/>
      </c>
      <c r="BZ124" s="192">
        <f>IF(CA124&gt;0,1,0)</f>
        <v>0</v>
      </c>
      <c r="CA124" s="143"/>
      <c r="CB124" s="112">
        <f t="shared" si="2577"/>
        <v>0</v>
      </c>
      <c r="CC124" s="120"/>
      <c r="CD124" s="162">
        <f>+CB124+CC124</f>
        <v>0</v>
      </c>
      <c r="CE124" s="112">
        <f>+CF124+CG124</f>
        <v>0</v>
      </c>
      <c r="CF124" s="115">
        <f t="shared" si="2578"/>
        <v>0</v>
      </c>
      <c r="CG124" s="173">
        <f t="shared" si="2579"/>
        <v>0</v>
      </c>
      <c r="CH124" s="180" t="s">
        <v>216</v>
      </c>
      <c r="CI124" s="192">
        <f>IF(CJ124&gt;0,1,0)</f>
        <v>0</v>
      </c>
      <c r="CJ124" s="143"/>
      <c r="CK124" s="120"/>
      <c r="CL124" s="112">
        <f>+CM124+CN124</f>
        <v>0</v>
      </c>
      <c r="CM124" s="115">
        <f t="shared" si="2580"/>
        <v>0</v>
      </c>
      <c r="CN124" s="173">
        <f t="shared" si="2581"/>
        <v>0</v>
      </c>
      <c r="CO124" s="180" t="s">
        <v>216</v>
      </c>
      <c r="CP124" s="192">
        <f>IF(CQ124&gt;0,1,0)</f>
        <v>0</v>
      </c>
      <c r="CQ124" s="143"/>
      <c r="CR124" s="120"/>
      <c r="CS124" s="112">
        <f>+CT124+CU124</f>
        <v>0</v>
      </c>
      <c r="CT124" s="115">
        <f t="shared" si="2582"/>
        <v>0</v>
      </c>
      <c r="CU124" s="173">
        <f t="shared" si="2583"/>
        <v>0</v>
      </c>
      <c r="CV124" s="180" t="s">
        <v>216</v>
      </c>
      <c r="CW124" s="192">
        <f>IF(CX124&gt;0,1,0)</f>
        <v>0</v>
      </c>
      <c r="CX124" s="143"/>
      <c r="CY124" s="120"/>
      <c r="CZ124" s="112">
        <f>+DA124+DB124</f>
        <v>0</v>
      </c>
      <c r="DA124" s="115">
        <f t="shared" si="2584"/>
        <v>0</v>
      </c>
      <c r="DB124" s="173">
        <f t="shared" si="2585"/>
        <v>0</v>
      </c>
      <c r="DC124" s="180" t="s">
        <v>216</v>
      </c>
      <c r="DD124" s="192">
        <f>IF(DE124&gt;0,1,0)</f>
        <v>0</v>
      </c>
      <c r="DE124" s="143"/>
      <c r="DF124" s="120"/>
      <c r="DG124" s="112">
        <f>+DH124+DI124</f>
        <v>0</v>
      </c>
      <c r="DH124" s="115">
        <f t="shared" si="2586"/>
        <v>0</v>
      </c>
      <c r="DI124" s="176">
        <f t="shared" si="2587"/>
        <v>0</v>
      </c>
      <c r="DJ124" s="101">
        <f t="shared" si="2356"/>
        <v>0</v>
      </c>
      <c r="DK124" s="115">
        <f t="shared" si="2357"/>
        <v>0</v>
      </c>
      <c r="DL124" s="115">
        <f t="shared" si="2358"/>
        <v>0</v>
      </c>
      <c r="DM124" s="115">
        <f>+DN124+DO124</f>
        <v>0</v>
      </c>
      <c r="DN124" s="115">
        <f t="shared" si="2359"/>
        <v>0</v>
      </c>
      <c r="DO124" s="176">
        <f t="shared" si="2360"/>
        <v>0</v>
      </c>
      <c r="DP124" s="193">
        <f t="shared" si="2361"/>
        <v>0</v>
      </c>
      <c r="DQ124" s="176">
        <f t="shared" si="2362"/>
        <v>0</v>
      </c>
      <c r="DR124" s="115">
        <f t="shared" si="1805"/>
        <v>0</v>
      </c>
      <c r="DS124" s="115">
        <f>+DT124+DU124</f>
        <v>0</v>
      </c>
      <c r="DT124" s="112">
        <f t="shared" si="2363"/>
        <v>0</v>
      </c>
      <c r="DU124" s="188">
        <f t="shared" si="2364"/>
        <v>0</v>
      </c>
      <c r="DV124" s="101">
        <f t="shared" si="2365"/>
        <v>0</v>
      </c>
      <c r="DW124" s="115">
        <f t="shared" si="1765"/>
        <v>0</v>
      </c>
      <c r="DX124" s="115">
        <f t="shared" si="1766"/>
        <v>0</v>
      </c>
      <c r="DY124" s="115">
        <f>ROUND(DV124*DX124,0)</f>
        <v>0</v>
      </c>
      <c r="DZ124" s="115">
        <f>+EA124+EB124</f>
        <v>0</v>
      </c>
      <c r="EA124" s="115">
        <f t="shared" si="2588"/>
        <v>0</v>
      </c>
      <c r="EB124" s="173">
        <f t="shared" si="2589"/>
        <v>0</v>
      </c>
      <c r="EC124" s="193">
        <f>SUM(DR124,DY124)</f>
        <v>0</v>
      </c>
      <c r="ED124" s="115">
        <f>+EE124+EF124</f>
        <v>0</v>
      </c>
      <c r="EE124" s="115">
        <f>SUM(DT124,EA124)</f>
        <v>0</v>
      </c>
      <c r="EF124" s="188">
        <f>SUM(DU124,EB124)</f>
        <v>0</v>
      </c>
      <c r="EG124" s="128">
        <f t="shared" si="2366"/>
        <v>0</v>
      </c>
      <c r="EH124" s="132">
        <f t="shared" si="2367"/>
        <v>0</v>
      </c>
      <c r="EI124" s="147">
        <f t="shared" si="2368"/>
        <v>0</v>
      </c>
      <c r="EJ124" s="152">
        <f>INT(EI124/2)</f>
        <v>0</v>
      </c>
      <c r="EK124" s="166">
        <f t="shared" si="2369"/>
        <v>0</v>
      </c>
      <c r="EL124" s="170">
        <f t="shared" si="2370"/>
        <v>0</v>
      </c>
      <c r="EM124" s="166">
        <f t="shared" si="2371"/>
        <v>0</v>
      </c>
      <c r="EN124" s="170">
        <f>INT(EM124/2)</f>
        <v>0</v>
      </c>
      <c r="EO124" s="147">
        <f t="shared" si="2590"/>
        <v>0</v>
      </c>
      <c r="EP124" s="170">
        <f>INT(EO124/2)</f>
        <v>0</v>
      </c>
      <c r="EQ124" s="166">
        <f t="shared" si="2591"/>
        <v>0</v>
      </c>
      <c r="ER124" s="170">
        <f>INT(EQ124/2)</f>
        <v>0</v>
      </c>
      <c r="ES124" s="147">
        <f t="shared" si="2592"/>
        <v>0</v>
      </c>
      <c r="ET124" s="152">
        <f>INT(ES124/2)</f>
        <v>0</v>
      </c>
      <c r="EU124" s="166">
        <f t="shared" si="2372"/>
        <v>0</v>
      </c>
      <c r="EV124" s="170">
        <f t="shared" si="2373"/>
        <v>0</v>
      </c>
      <c r="EW124" s="147">
        <f t="shared" si="2593"/>
        <v>0</v>
      </c>
      <c r="EX124" s="152">
        <f>INT(EW124/2)</f>
        <v>0</v>
      </c>
      <c r="EY124" s="166">
        <f t="shared" si="2594"/>
        <v>0</v>
      </c>
      <c r="EZ124" s="170">
        <f>INT(EY124/2)</f>
        <v>0</v>
      </c>
      <c r="FA124" s="147">
        <f t="shared" si="2595"/>
        <v>0</v>
      </c>
      <c r="FB124" s="170">
        <f>INT(FA124/2)</f>
        <v>0</v>
      </c>
      <c r="FC124" s="147">
        <f t="shared" si="2596"/>
        <v>0</v>
      </c>
      <c r="FD124" s="170">
        <f>INT(FC124/2)</f>
        <v>0</v>
      </c>
      <c r="FE124" s="166">
        <f>SUM(EG124,EI124,EK124,EM124,EO124,EQ124,ES124,EU124,EW124,EY124,FA124,FC124)</f>
        <v>0</v>
      </c>
      <c r="FF124" s="170">
        <f>SUM(EH124,EJ124,EL124,EN124,EP124,ER124,ET124,EV124,EX124,EZ124,FB124,FD124)</f>
        <v>0</v>
      </c>
      <c r="FG124" s="147">
        <f t="shared" si="2597"/>
        <v>0</v>
      </c>
      <c r="FH124" s="198">
        <f>+FG124</f>
        <v>0</v>
      </c>
      <c r="FI124" s="201"/>
      <c r="FJ124" s="708">
        <f>+FJ122</f>
        <v>0</v>
      </c>
      <c r="FK124" s="38"/>
      <c r="FL124" s="698">
        <f t="shared" ref="FL124:FL187" si="2883">IF(T124&gt;0,ROUND(O124/1000,5),0)</f>
        <v>0</v>
      </c>
      <c r="FM124" s="699">
        <f t="shared" ref="FM124:FM187" si="2884">IF(T124&gt;0,ROUND(N124/T124,5),0)</f>
        <v>0</v>
      </c>
      <c r="FN124" s="700" t="str">
        <f t="shared" ref="FN124:FN187" si="2885">IF(FM124&gt;=FL124,"OK","下限本数を下回っています")</f>
        <v>OK</v>
      </c>
      <c r="FP124" s="698">
        <f t="shared" si="1825"/>
        <v>0</v>
      </c>
      <c r="FQ124" s="699">
        <f t="shared" si="1826"/>
        <v>0</v>
      </c>
      <c r="FR124" s="700" t="str">
        <f t="shared" si="1827"/>
        <v>OK</v>
      </c>
    </row>
    <row r="125" spans="1:174" ht="18" customHeight="1" x14ac:dyDescent="0.2">
      <c r="A125" s="76">
        <f t="shared" si="2645"/>
        <v>0</v>
      </c>
      <c r="B125" s="77">
        <f t="shared" si="2646"/>
        <v>0</v>
      </c>
      <c r="C125" s="236" t="str">
        <f t="shared" si="1830"/>
        <v>福島県</v>
      </c>
      <c r="D125" s="47">
        <f t="shared" si="2647"/>
        <v>55</v>
      </c>
      <c r="E125" s="56" t="s">
        <v>245</v>
      </c>
      <c r="F125" s="487"/>
      <c r="G125" s="555">
        <f>+G124</f>
        <v>0</v>
      </c>
      <c r="H125" s="536"/>
      <c r="I125" s="542"/>
      <c r="J125" s="543"/>
      <c r="K125" s="542"/>
      <c r="L125" s="64"/>
      <c r="M125" s="531"/>
      <c r="N125" s="67"/>
      <c r="O125" s="71" t="str">
        <f>IF(L125="","",VLOOKUP(L125,リスト!$Q$3:$R$25,2,0))</f>
        <v/>
      </c>
      <c r="P125" s="95"/>
      <c r="Q125" s="126"/>
      <c r="R125" s="102" t="str">
        <f>IF(L125="","",VLOOKUP(L125,リスト!$X$3:$Y$25,2,0))</f>
        <v/>
      </c>
      <c r="S125" s="163">
        <f t="shared" ref="S125" si="2886">IF(T125&gt;0,1,0)</f>
        <v>0</v>
      </c>
      <c r="T125" s="144"/>
      <c r="U125" s="113">
        <f t="shared" si="2562"/>
        <v>0</v>
      </c>
      <c r="V125" s="109"/>
      <c r="W125" s="116">
        <f t="shared" ref="W125" si="2887">+U125+V125</f>
        <v>0</v>
      </c>
      <c r="X125" s="116">
        <f t="shared" ref="X125" si="2888">+Y125+Z125</f>
        <v>0</v>
      </c>
      <c r="Y125" s="138">
        <f t="shared" si="2563"/>
        <v>0</v>
      </c>
      <c r="Z125" s="140">
        <f t="shared" si="2564"/>
        <v>0</v>
      </c>
      <c r="AA125" s="181" t="s">
        <v>216</v>
      </c>
      <c r="AB125" s="163">
        <f t="shared" ref="AB125" si="2889">IF(AC125&gt;0,1,0)</f>
        <v>0</v>
      </c>
      <c r="AC125" s="144"/>
      <c r="AD125" s="121"/>
      <c r="AE125" s="138">
        <f t="shared" ref="AE125" si="2890">+AF125+AG125</f>
        <v>0</v>
      </c>
      <c r="AF125" s="138">
        <f t="shared" si="2565"/>
        <v>0</v>
      </c>
      <c r="AG125" s="140">
        <f t="shared" si="2566"/>
        <v>0</v>
      </c>
      <c r="AH125" s="102" t="str">
        <f>IF(AJ125="","",VLOOKUP(L125,リスト!$AA$3:$AB$25,2,0))</f>
        <v/>
      </c>
      <c r="AI125" s="163">
        <f t="shared" ref="AI125" si="2891">IF(AJ125&gt;0,1,0)</f>
        <v>0</v>
      </c>
      <c r="AJ125" s="144"/>
      <c r="AK125" s="157">
        <f t="shared" si="2349"/>
        <v>0</v>
      </c>
      <c r="AL125" s="121"/>
      <c r="AM125" s="163">
        <f t="shared" ref="AM125" si="2892">+AK125+AL125</f>
        <v>0</v>
      </c>
      <c r="AN125" s="113">
        <f t="shared" ref="AN125" si="2893">+AO125+AP125</f>
        <v>0</v>
      </c>
      <c r="AO125" s="116">
        <f t="shared" si="2567"/>
        <v>0</v>
      </c>
      <c r="AP125" s="174">
        <f t="shared" si="2568"/>
        <v>0</v>
      </c>
      <c r="AQ125" s="184" t="s">
        <v>216</v>
      </c>
      <c r="AR125" s="163">
        <f t="shared" ref="AR125" si="2894">IF(AS125&gt;0,1,0)</f>
        <v>0</v>
      </c>
      <c r="AS125" s="144"/>
      <c r="AT125" s="121"/>
      <c r="AU125" s="113">
        <f t="shared" ref="AU125" si="2895">+AV125+AW125</f>
        <v>0</v>
      </c>
      <c r="AV125" s="116">
        <f t="shared" si="2569"/>
        <v>0</v>
      </c>
      <c r="AW125" s="177">
        <f t="shared" si="2570"/>
        <v>0</v>
      </c>
      <c r="AX125" s="181" t="s">
        <v>216</v>
      </c>
      <c r="AY125" s="163">
        <f t="shared" ref="AY125" si="2896">IF(AZ125&gt;0,1,0)</f>
        <v>0</v>
      </c>
      <c r="AZ125" s="144"/>
      <c r="BA125" s="121"/>
      <c r="BB125" s="113">
        <f t="shared" ref="BB125" si="2897">+BC125+BD125</f>
        <v>0</v>
      </c>
      <c r="BC125" s="116">
        <f t="shared" si="2571"/>
        <v>0</v>
      </c>
      <c r="BD125" s="174">
        <f t="shared" si="2572"/>
        <v>0</v>
      </c>
      <c r="BE125" s="181" t="s">
        <v>216</v>
      </c>
      <c r="BF125" s="163">
        <f t="shared" ref="BF125" si="2898">IF(BG125&gt;0,1,0)</f>
        <v>0</v>
      </c>
      <c r="BG125" s="144"/>
      <c r="BH125" s="121"/>
      <c r="BI125" s="113">
        <f t="shared" ref="BI125" si="2899">+BJ125+BK125</f>
        <v>0</v>
      </c>
      <c r="BJ125" s="116">
        <f t="shared" si="2573"/>
        <v>0</v>
      </c>
      <c r="BK125" s="177">
        <f t="shared" si="2574"/>
        <v>0</v>
      </c>
      <c r="BL125" s="181" t="s">
        <v>216</v>
      </c>
      <c r="BM125" s="163">
        <f t="shared" ref="BM125" si="2900">IF(BN125&gt;0,1,0)</f>
        <v>0</v>
      </c>
      <c r="BN125" s="144"/>
      <c r="BO125" s="121"/>
      <c r="BP125" s="113">
        <f t="shared" ref="BP125" si="2901">+BQ125+BR125</f>
        <v>0</v>
      </c>
      <c r="BQ125" s="116">
        <f t="shared" si="2575"/>
        <v>0</v>
      </c>
      <c r="BR125" s="177">
        <f t="shared" si="2576"/>
        <v>0</v>
      </c>
      <c r="BS125" s="102">
        <f t="shared" si="2350"/>
        <v>0</v>
      </c>
      <c r="BT125" s="113">
        <f t="shared" si="2351"/>
        <v>0</v>
      </c>
      <c r="BU125" s="113">
        <f t="shared" si="2352"/>
        <v>0</v>
      </c>
      <c r="BV125" s="116">
        <f t="shared" si="2353"/>
        <v>0</v>
      </c>
      <c r="BW125" s="113">
        <f t="shared" si="2354"/>
        <v>0</v>
      </c>
      <c r="BX125" s="189">
        <f t="shared" si="2355"/>
        <v>0</v>
      </c>
      <c r="BY125" s="102" t="str">
        <f>IF(CA125="","",VLOOKUP(L125,リスト!$AD$3:$AE$25,2,0))</f>
        <v/>
      </c>
      <c r="BZ125" s="105">
        <f t="shared" ref="BZ125" si="2902">IF(CA125&gt;0,1,0)</f>
        <v>0</v>
      </c>
      <c r="CA125" s="144"/>
      <c r="CB125" s="113">
        <f t="shared" si="2577"/>
        <v>0</v>
      </c>
      <c r="CC125" s="121"/>
      <c r="CD125" s="163">
        <f t="shared" ref="CD125" si="2903">+CB125+CC125</f>
        <v>0</v>
      </c>
      <c r="CE125" s="113">
        <f t="shared" ref="CE125" si="2904">+CF125+CG125</f>
        <v>0</v>
      </c>
      <c r="CF125" s="116">
        <f t="shared" si="2578"/>
        <v>0</v>
      </c>
      <c r="CG125" s="177">
        <f t="shared" si="2579"/>
        <v>0</v>
      </c>
      <c r="CH125" s="181" t="s">
        <v>216</v>
      </c>
      <c r="CI125" s="105">
        <f t="shared" ref="CI125" si="2905">IF(CJ125&gt;0,1,0)</f>
        <v>0</v>
      </c>
      <c r="CJ125" s="144"/>
      <c r="CK125" s="121"/>
      <c r="CL125" s="113">
        <f t="shared" ref="CL125" si="2906">+CM125+CN125</f>
        <v>0</v>
      </c>
      <c r="CM125" s="116">
        <f t="shared" si="2580"/>
        <v>0</v>
      </c>
      <c r="CN125" s="174">
        <f t="shared" si="2581"/>
        <v>0</v>
      </c>
      <c r="CO125" s="181" t="s">
        <v>216</v>
      </c>
      <c r="CP125" s="105">
        <f t="shared" ref="CP125" si="2907">IF(CQ125&gt;0,1,0)</f>
        <v>0</v>
      </c>
      <c r="CQ125" s="144"/>
      <c r="CR125" s="121"/>
      <c r="CS125" s="113">
        <f t="shared" ref="CS125" si="2908">+CT125+CU125</f>
        <v>0</v>
      </c>
      <c r="CT125" s="116">
        <f t="shared" si="2582"/>
        <v>0</v>
      </c>
      <c r="CU125" s="174">
        <f t="shared" si="2583"/>
        <v>0</v>
      </c>
      <c r="CV125" s="181" t="s">
        <v>216</v>
      </c>
      <c r="CW125" s="105">
        <f t="shared" ref="CW125" si="2909">IF(CX125&gt;0,1,0)</f>
        <v>0</v>
      </c>
      <c r="CX125" s="144"/>
      <c r="CY125" s="121"/>
      <c r="CZ125" s="113">
        <f t="shared" ref="CZ125" si="2910">+DA125+DB125</f>
        <v>0</v>
      </c>
      <c r="DA125" s="116">
        <f t="shared" si="2584"/>
        <v>0</v>
      </c>
      <c r="DB125" s="174">
        <f t="shared" si="2585"/>
        <v>0</v>
      </c>
      <c r="DC125" s="181" t="s">
        <v>216</v>
      </c>
      <c r="DD125" s="105">
        <f t="shared" ref="DD125" si="2911">IF(DE125&gt;0,1,0)</f>
        <v>0</v>
      </c>
      <c r="DE125" s="144"/>
      <c r="DF125" s="121"/>
      <c r="DG125" s="113">
        <f t="shared" ref="DG125" si="2912">+DH125+DI125</f>
        <v>0</v>
      </c>
      <c r="DH125" s="116">
        <f t="shared" si="2586"/>
        <v>0</v>
      </c>
      <c r="DI125" s="177">
        <f t="shared" si="2587"/>
        <v>0</v>
      </c>
      <c r="DJ125" s="102">
        <f t="shared" si="2356"/>
        <v>0</v>
      </c>
      <c r="DK125" s="116">
        <f t="shared" si="2357"/>
        <v>0</v>
      </c>
      <c r="DL125" s="116">
        <f t="shared" si="2358"/>
        <v>0</v>
      </c>
      <c r="DM125" s="116">
        <f t="shared" ref="DM125" si="2913">+DN125+DO125</f>
        <v>0</v>
      </c>
      <c r="DN125" s="116">
        <f t="shared" si="2359"/>
        <v>0</v>
      </c>
      <c r="DO125" s="177">
        <f t="shared" si="2360"/>
        <v>0</v>
      </c>
      <c r="DP125" s="194">
        <f t="shared" si="2361"/>
        <v>0</v>
      </c>
      <c r="DQ125" s="177">
        <f t="shared" si="2362"/>
        <v>0</v>
      </c>
      <c r="DR125" s="116">
        <f t="shared" si="1805"/>
        <v>0</v>
      </c>
      <c r="DS125" s="116">
        <f t="shared" ref="DS125" si="2914">+DT125+DU125</f>
        <v>0</v>
      </c>
      <c r="DT125" s="113">
        <f t="shared" si="2363"/>
        <v>0</v>
      </c>
      <c r="DU125" s="189">
        <f t="shared" si="2364"/>
        <v>0</v>
      </c>
      <c r="DV125" s="102">
        <f t="shared" si="2365"/>
        <v>0</v>
      </c>
      <c r="DW125" s="116">
        <f t="shared" si="1765"/>
        <v>0</v>
      </c>
      <c r="DX125" s="116">
        <f t="shared" si="1766"/>
        <v>0</v>
      </c>
      <c r="DY125" s="116">
        <f t="shared" ref="DY125" si="2915">ROUND(DV125*DX125,0)</f>
        <v>0</v>
      </c>
      <c r="DZ125" s="116">
        <f t="shared" ref="DZ125" si="2916">+EA125+EB125</f>
        <v>0</v>
      </c>
      <c r="EA125" s="116">
        <f t="shared" si="2588"/>
        <v>0</v>
      </c>
      <c r="EB125" s="174">
        <f t="shared" si="2589"/>
        <v>0</v>
      </c>
      <c r="EC125" s="194">
        <f t="shared" ref="EC125" si="2917">SUM(DR125,DY125)</f>
        <v>0</v>
      </c>
      <c r="ED125" s="116">
        <f t="shared" ref="ED125" si="2918">+EE125+EF125</f>
        <v>0</v>
      </c>
      <c r="EE125" s="116">
        <f t="shared" ref="EE125" si="2919">SUM(DT125,EA125)</f>
        <v>0</v>
      </c>
      <c r="EF125" s="189">
        <f t="shared" ref="EF125" si="2920">SUM(DU125,EB125)</f>
        <v>0</v>
      </c>
      <c r="EG125" s="129">
        <f t="shared" si="2366"/>
        <v>0</v>
      </c>
      <c r="EH125" s="133">
        <f t="shared" si="2367"/>
        <v>0</v>
      </c>
      <c r="EI125" s="148">
        <f t="shared" si="2368"/>
        <v>0</v>
      </c>
      <c r="EJ125" s="153">
        <f t="shared" ref="EJ125" si="2921">INT(EI125/2)</f>
        <v>0</v>
      </c>
      <c r="EK125" s="167">
        <f t="shared" si="2369"/>
        <v>0</v>
      </c>
      <c r="EL125" s="171">
        <f t="shared" si="2370"/>
        <v>0</v>
      </c>
      <c r="EM125" s="167">
        <f t="shared" si="2371"/>
        <v>0</v>
      </c>
      <c r="EN125" s="171">
        <f t="shared" ref="EN125" si="2922">INT(EM125/2)</f>
        <v>0</v>
      </c>
      <c r="EO125" s="148">
        <f t="shared" si="2590"/>
        <v>0</v>
      </c>
      <c r="EP125" s="153">
        <f t="shared" ref="EP125" si="2923">INT(EO125/2)</f>
        <v>0</v>
      </c>
      <c r="EQ125" s="167">
        <f t="shared" si="2591"/>
        <v>0</v>
      </c>
      <c r="ER125" s="171">
        <f t="shared" ref="ER125" si="2924">INT(EQ125/2)</f>
        <v>0</v>
      </c>
      <c r="ES125" s="148">
        <f t="shared" si="2592"/>
        <v>0</v>
      </c>
      <c r="ET125" s="153">
        <f t="shared" ref="ET125" si="2925">INT(ES125/2)</f>
        <v>0</v>
      </c>
      <c r="EU125" s="167">
        <f t="shared" si="2372"/>
        <v>0</v>
      </c>
      <c r="EV125" s="171">
        <f t="shared" si="2373"/>
        <v>0</v>
      </c>
      <c r="EW125" s="148">
        <f t="shared" si="2593"/>
        <v>0</v>
      </c>
      <c r="EX125" s="153">
        <f t="shared" ref="EX125" si="2926">INT(EW125/2)</f>
        <v>0</v>
      </c>
      <c r="EY125" s="167">
        <f t="shared" si="2594"/>
        <v>0</v>
      </c>
      <c r="EZ125" s="171">
        <f t="shared" ref="EZ125" si="2927">INT(EY125/2)</f>
        <v>0</v>
      </c>
      <c r="FA125" s="148">
        <f t="shared" si="2595"/>
        <v>0</v>
      </c>
      <c r="FB125" s="171">
        <f t="shared" ref="FB125" si="2928">INT(FA125/2)</f>
        <v>0</v>
      </c>
      <c r="FC125" s="148">
        <f t="shared" si="2596"/>
        <v>0</v>
      </c>
      <c r="FD125" s="171">
        <f t="shared" ref="FD125" si="2929">INT(FC125/2)</f>
        <v>0</v>
      </c>
      <c r="FE125" s="167">
        <f t="shared" ref="FE125" si="2930">SUM(EG125,EI125,EK125,EM125,EO125,EQ125,ES125,EU125,EW125,EY125,FA125,FC125)</f>
        <v>0</v>
      </c>
      <c r="FF125" s="171">
        <f t="shared" ref="FF125" si="2931">SUM(EH125,EJ125,EL125,EN125,EP125,ER125,ET125,EV125,EX125,EZ125,FB125,FD125)</f>
        <v>0</v>
      </c>
      <c r="FG125" s="148">
        <f t="shared" si="2597"/>
        <v>0</v>
      </c>
      <c r="FH125" s="199">
        <f t="shared" ref="FH125" si="2932">+FG125</f>
        <v>0</v>
      </c>
      <c r="FI125" s="95"/>
      <c r="FJ125" s="708">
        <f>+FJ124</f>
        <v>0</v>
      </c>
      <c r="FK125" s="38"/>
      <c r="FL125" s="692">
        <f t="shared" si="2883"/>
        <v>0</v>
      </c>
      <c r="FM125" s="693">
        <f t="shared" si="2884"/>
        <v>0</v>
      </c>
      <c r="FN125" s="694" t="str">
        <f t="shared" si="2885"/>
        <v>OK</v>
      </c>
      <c r="FP125" s="692">
        <f t="shared" si="1825"/>
        <v>0</v>
      </c>
      <c r="FQ125" s="693">
        <f t="shared" si="1826"/>
        <v>0</v>
      </c>
      <c r="FR125" s="694" t="str">
        <f t="shared" si="1827"/>
        <v>OK</v>
      </c>
    </row>
    <row r="126" spans="1:174" ht="18" customHeight="1" x14ac:dyDescent="0.2">
      <c r="A126" s="74">
        <f t="shared" si="2645"/>
        <v>0</v>
      </c>
      <c r="B126" s="75">
        <f t="shared" si="2646"/>
        <v>0</v>
      </c>
      <c r="C126" s="235" t="str">
        <f t="shared" si="1830"/>
        <v>福島県</v>
      </c>
      <c r="D126" s="58">
        <f t="shared" si="2647"/>
        <v>56</v>
      </c>
      <c r="E126" s="49" t="s">
        <v>244</v>
      </c>
      <c r="F126" s="486">
        <f>IF(F127=" "," ",+F127)</f>
        <v>0</v>
      </c>
      <c r="G126" s="554"/>
      <c r="H126" s="537"/>
      <c r="I126" s="544"/>
      <c r="J126" s="545"/>
      <c r="K126" s="544"/>
      <c r="L126" s="229"/>
      <c r="M126" s="532"/>
      <c r="N126" s="66"/>
      <c r="O126" s="70" t="str">
        <f>IF(L126="","",VLOOKUP(L126,リスト!$Q$3:$R$25,2,0))</f>
        <v/>
      </c>
      <c r="P126" s="202"/>
      <c r="Q126" s="230"/>
      <c r="R126" s="154" t="str">
        <f>IF(L126="","",VLOOKUP(L126,リスト!$X$3:$Y$25,2,0))</f>
        <v/>
      </c>
      <c r="S126" s="162">
        <f>IF(T126&gt;0,1,0)</f>
        <v>0</v>
      </c>
      <c r="T126" s="143"/>
      <c r="U126" s="112">
        <f t="shared" si="2562"/>
        <v>0</v>
      </c>
      <c r="V126" s="108"/>
      <c r="W126" s="115">
        <f>+U126+V126</f>
        <v>0</v>
      </c>
      <c r="X126" s="115">
        <f>+Y126+Z126</f>
        <v>0</v>
      </c>
      <c r="Y126" s="137">
        <f t="shared" si="2563"/>
        <v>0</v>
      </c>
      <c r="Z126" s="139">
        <f t="shared" si="2564"/>
        <v>0</v>
      </c>
      <c r="AA126" s="180" t="s">
        <v>216</v>
      </c>
      <c r="AB126" s="162">
        <f>IF(AC126&gt;0,1,0)</f>
        <v>0</v>
      </c>
      <c r="AC126" s="143"/>
      <c r="AD126" s="120"/>
      <c r="AE126" s="137">
        <f>+AF126+AG126</f>
        <v>0</v>
      </c>
      <c r="AF126" s="137">
        <f t="shared" si="2565"/>
        <v>0</v>
      </c>
      <c r="AG126" s="139">
        <f t="shared" si="2566"/>
        <v>0</v>
      </c>
      <c r="AH126" s="101" t="str">
        <f>IF(AJ126="","",VLOOKUP(L126,リスト!$AA$3:$AB$25,2,0))</f>
        <v/>
      </c>
      <c r="AI126" s="162">
        <f>IF(AJ126&gt;0,1,0)</f>
        <v>0</v>
      </c>
      <c r="AJ126" s="143"/>
      <c r="AK126" s="156">
        <f t="shared" si="2349"/>
        <v>0</v>
      </c>
      <c r="AL126" s="120"/>
      <c r="AM126" s="162">
        <f>+AK126+AL126</f>
        <v>0</v>
      </c>
      <c r="AN126" s="112">
        <f>+AO126+AP126</f>
        <v>0</v>
      </c>
      <c r="AO126" s="115">
        <f t="shared" si="2567"/>
        <v>0</v>
      </c>
      <c r="AP126" s="173">
        <f t="shared" si="2568"/>
        <v>0</v>
      </c>
      <c r="AQ126" s="183" t="s">
        <v>216</v>
      </c>
      <c r="AR126" s="162">
        <f>IF(AS126&gt;0,1,0)</f>
        <v>0</v>
      </c>
      <c r="AS126" s="143"/>
      <c r="AT126" s="120"/>
      <c r="AU126" s="112">
        <f>+AV126+AW126</f>
        <v>0</v>
      </c>
      <c r="AV126" s="115">
        <f t="shared" si="2569"/>
        <v>0</v>
      </c>
      <c r="AW126" s="176">
        <f t="shared" si="2570"/>
        <v>0</v>
      </c>
      <c r="AX126" s="180" t="s">
        <v>216</v>
      </c>
      <c r="AY126" s="162">
        <f>IF(AZ126&gt;0,1,0)</f>
        <v>0</v>
      </c>
      <c r="AZ126" s="143"/>
      <c r="BA126" s="120"/>
      <c r="BB126" s="112">
        <f>+BC126+BD126</f>
        <v>0</v>
      </c>
      <c r="BC126" s="115">
        <f t="shared" si="2571"/>
        <v>0</v>
      </c>
      <c r="BD126" s="173">
        <f t="shared" si="2572"/>
        <v>0</v>
      </c>
      <c r="BE126" s="180" t="s">
        <v>216</v>
      </c>
      <c r="BF126" s="162">
        <f>IF(BG126&gt;0,1,0)</f>
        <v>0</v>
      </c>
      <c r="BG126" s="143"/>
      <c r="BH126" s="120"/>
      <c r="BI126" s="112">
        <f>+BJ126+BK126</f>
        <v>0</v>
      </c>
      <c r="BJ126" s="115">
        <f t="shared" si="2573"/>
        <v>0</v>
      </c>
      <c r="BK126" s="176">
        <f t="shared" si="2574"/>
        <v>0</v>
      </c>
      <c r="BL126" s="180" t="s">
        <v>216</v>
      </c>
      <c r="BM126" s="162">
        <f>IF(BN126&gt;0,1,0)</f>
        <v>0</v>
      </c>
      <c r="BN126" s="143"/>
      <c r="BO126" s="120"/>
      <c r="BP126" s="112">
        <f>+BQ126+BR126</f>
        <v>0</v>
      </c>
      <c r="BQ126" s="115">
        <f t="shared" si="2575"/>
        <v>0</v>
      </c>
      <c r="BR126" s="176">
        <f t="shared" si="2576"/>
        <v>0</v>
      </c>
      <c r="BS126" s="101">
        <f t="shared" si="2350"/>
        <v>0</v>
      </c>
      <c r="BT126" s="112">
        <f t="shared" si="2351"/>
        <v>0</v>
      </c>
      <c r="BU126" s="112">
        <f t="shared" si="2352"/>
        <v>0</v>
      </c>
      <c r="BV126" s="115">
        <f t="shared" si="2353"/>
        <v>0</v>
      </c>
      <c r="BW126" s="112">
        <f t="shared" si="2354"/>
        <v>0</v>
      </c>
      <c r="BX126" s="188">
        <f t="shared" si="2355"/>
        <v>0</v>
      </c>
      <c r="BY126" s="101" t="str">
        <f>IF(CA126="","",VLOOKUP(L126,リスト!$AD$3:$AE$25,2,0))</f>
        <v/>
      </c>
      <c r="BZ126" s="192">
        <f>IF(CA126&gt;0,1,0)</f>
        <v>0</v>
      </c>
      <c r="CA126" s="143"/>
      <c r="CB126" s="112">
        <f t="shared" si="2577"/>
        <v>0</v>
      </c>
      <c r="CC126" s="120"/>
      <c r="CD126" s="162">
        <f>+CB126+CC126</f>
        <v>0</v>
      </c>
      <c r="CE126" s="112">
        <f>+CF126+CG126</f>
        <v>0</v>
      </c>
      <c r="CF126" s="115">
        <f t="shared" si="2578"/>
        <v>0</v>
      </c>
      <c r="CG126" s="173">
        <f t="shared" si="2579"/>
        <v>0</v>
      </c>
      <c r="CH126" s="180" t="s">
        <v>216</v>
      </c>
      <c r="CI126" s="192">
        <f>IF(CJ126&gt;0,1,0)</f>
        <v>0</v>
      </c>
      <c r="CJ126" s="143"/>
      <c r="CK126" s="120"/>
      <c r="CL126" s="112">
        <f>+CM126+CN126</f>
        <v>0</v>
      </c>
      <c r="CM126" s="115">
        <f t="shared" si="2580"/>
        <v>0</v>
      </c>
      <c r="CN126" s="173">
        <f t="shared" si="2581"/>
        <v>0</v>
      </c>
      <c r="CO126" s="180" t="s">
        <v>216</v>
      </c>
      <c r="CP126" s="192">
        <f>IF(CQ126&gt;0,1,0)</f>
        <v>0</v>
      </c>
      <c r="CQ126" s="143"/>
      <c r="CR126" s="120"/>
      <c r="CS126" s="112">
        <f>+CT126+CU126</f>
        <v>0</v>
      </c>
      <c r="CT126" s="115">
        <f t="shared" si="2582"/>
        <v>0</v>
      </c>
      <c r="CU126" s="173">
        <f t="shared" si="2583"/>
        <v>0</v>
      </c>
      <c r="CV126" s="180" t="s">
        <v>216</v>
      </c>
      <c r="CW126" s="192">
        <f>IF(CX126&gt;0,1,0)</f>
        <v>0</v>
      </c>
      <c r="CX126" s="143"/>
      <c r="CY126" s="120"/>
      <c r="CZ126" s="112">
        <f>+DA126+DB126</f>
        <v>0</v>
      </c>
      <c r="DA126" s="115">
        <f t="shared" si="2584"/>
        <v>0</v>
      </c>
      <c r="DB126" s="173">
        <f t="shared" si="2585"/>
        <v>0</v>
      </c>
      <c r="DC126" s="180" t="s">
        <v>216</v>
      </c>
      <c r="DD126" s="192">
        <f>IF(DE126&gt;0,1,0)</f>
        <v>0</v>
      </c>
      <c r="DE126" s="143"/>
      <c r="DF126" s="120"/>
      <c r="DG126" s="112">
        <f>+DH126+DI126</f>
        <v>0</v>
      </c>
      <c r="DH126" s="115">
        <f t="shared" si="2586"/>
        <v>0</v>
      </c>
      <c r="DI126" s="176">
        <f t="shared" si="2587"/>
        <v>0</v>
      </c>
      <c r="DJ126" s="101">
        <f t="shared" si="2356"/>
        <v>0</v>
      </c>
      <c r="DK126" s="115">
        <f t="shared" si="2357"/>
        <v>0</v>
      </c>
      <c r="DL126" s="115">
        <f t="shared" si="2358"/>
        <v>0</v>
      </c>
      <c r="DM126" s="115">
        <f>+DN126+DO126</f>
        <v>0</v>
      </c>
      <c r="DN126" s="115">
        <f t="shared" si="2359"/>
        <v>0</v>
      </c>
      <c r="DO126" s="176">
        <f t="shared" si="2360"/>
        <v>0</v>
      </c>
      <c r="DP126" s="193">
        <f t="shared" si="2361"/>
        <v>0</v>
      </c>
      <c r="DQ126" s="176">
        <f t="shared" si="2362"/>
        <v>0</v>
      </c>
      <c r="DR126" s="115">
        <f t="shared" si="1805"/>
        <v>0</v>
      </c>
      <c r="DS126" s="115">
        <f>+DT126+DU126</f>
        <v>0</v>
      </c>
      <c r="DT126" s="112">
        <f t="shared" si="2363"/>
        <v>0</v>
      </c>
      <c r="DU126" s="188">
        <f t="shared" si="2364"/>
        <v>0</v>
      </c>
      <c r="DV126" s="101">
        <f t="shared" si="2365"/>
        <v>0</v>
      </c>
      <c r="DW126" s="115">
        <f t="shared" si="1765"/>
        <v>0</v>
      </c>
      <c r="DX126" s="115">
        <f t="shared" si="1766"/>
        <v>0</v>
      </c>
      <c r="DY126" s="115">
        <f>ROUND(DV126*DX126,0)</f>
        <v>0</v>
      </c>
      <c r="DZ126" s="115">
        <f>+EA126+EB126</f>
        <v>0</v>
      </c>
      <c r="EA126" s="115">
        <f t="shared" si="2588"/>
        <v>0</v>
      </c>
      <c r="EB126" s="173">
        <f t="shared" si="2589"/>
        <v>0</v>
      </c>
      <c r="EC126" s="193">
        <f>SUM(DR126,DY126)</f>
        <v>0</v>
      </c>
      <c r="ED126" s="115">
        <f>+EE126+EF126</f>
        <v>0</v>
      </c>
      <c r="EE126" s="115">
        <f>SUM(DT126,EA126)</f>
        <v>0</v>
      </c>
      <c r="EF126" s="188">
        <f>SUM(DU126,EB126)</f>
        <v>0</v>
      </c>
      <c r="EG126" s="128">
        <f t="shared" si="2366"/>
        <v>0</v>
      </c>
      <c r="EH126" s="132">
        <f t="shared" si="2367"/>
        <v>0</v>
      </c>
      <c r="EI126" s="147">
        <f t="shared" si="2368"/>
        <v>0</v>
      </c>
      <c r="EJ126" s="152">
        <f>INT(EI126/2)</f>
        <v>0</v>
      </c>
      <c r="EK126" s="166">
        <f t="shared" si="2369"/>
        <v>0</v>
      </c>
      <c r="EL126" s="170">
        <f t="shared" si="2370"/>
        <v>0</v>
      </c>
      <c r="EM126" s="166">
        <f t="shared" si="2371"/>
        <v>0</v>
      </c>
      <c r="EN126" s="170">
        <f>INT(EM126/2)</f>
        <v>0</v>
      </c>
      <c r="EO126" s="147">
        <f t="shared" si="2590"/>
        <v>0</v>
      </c>
      <c r="EP126" s="170">
        <f>INT(EO126/2)</f>
        <v>0</v>
      </c>
      <c r="EQ126" s="166">
        <f t="shared" si="2591"/>
        <v>0</v>
      </c>
      <c r="ER126" s="170">
        <f>INT(EQ126/2)</f>
        <v>0</v>
      </c>
      <c r="ES126" s="147">
        <f t="shared" si="2592"/>
        <v>0</v>
      </c>
      <c r="ET126" s="152">
        <f>INT(ES126/2)</f>
        <v>0</v>
      </c>
      <c r="EU126" s="166">
        <f t="shared" si="2372"/>
        <v>0</v>
      </c>
      <c r="EV126" s="170">
        <f t="shared" si="2373"/>
        <v>0</v>
      </c>
      <c r="EW126" s="147">
        <f t="shared" si="2593"/>
        <v>0</v>
      </c>
      <c r="EX126" s="152">
        <f>INT(EW126/2)</f>
        <v>0</v>
      </c>
      <c r="EY126" s="166">
        <f t="shared" si="2594"/>
        <v>0</v>
      </c>
      <c r="EZ126" s="170">
        <f>INT(EY126/2)</f>
        <v>0</v>
      </c>
      <c r="FA126" s="147">
        <f t="shared" si="2595"/>
        <v>0</v>
      </c>
      <c r="FB126" s="170">
        <f>INT(FA126/2)</f>
        <v>0</v>
      </c>
      <c r="FC126" s="147">
        <f t="shared" si="2596"/>
        <v>0</v>
      </c>
      <c r="FD126" s="170">
        <f>INT(FC126/2)</f>
        <v>0</v>
      </c>
      <c r="FE126" s="166">
        <f>SUM(EG126,EI126,EK126,EM126,EO126,EQ126,ES126,EU126,EW126,EY126,FA126,FC126)</f>
        <v>0</v>
      </c>
      <c r="FF126" s="170">
        <f>SUM(EH126,EJ126,EL126,EN126,EP126,ER126,ET126,EV126,EX126,EZ126,FB126,FD126)</f>
        <v>0</v>
      </c>
      <c r="FG126" s="147">
        <f t="shared" si="2597"/>
        <v>0</v>
      </c>
      <c r="FH126" s="198">
        <f>+FG126</f>
        <v>0</v>
      </c>
      <c r="FI126" s="201"/>
      <c r="FJ126" s="708">
        <f>+FJ124</f>
        <v>0</v>
      </c>
      <c r="FK126" s="38"/>
      <c r="FL126" s="701">
        <f t="shared" si="2883"/>
        <v>0</v>
      </c>
      <c r="FM126" s="688">
        <f t="shared" si="2884"/>
        <v>0</v>
      </c>
      <c r="FN126" s="702" t="str">
        <f t="shared" si="2885"/>
        <v>OK</v>
      </c>
      <c r="FP126" s="701">
        <f t="shared" si="1825"/>
        <v>0</v>
      </c>
      <c r="FQ126" s="688">
        <f t="shared" si="1826"/>
        <v>0</v>
      </c>
      <c r="FR126" s="702" t="str">
        <f t="shared" si="1827"/>
        <v>OK</v>
      </c>
    </row>
    <row r="127" spans="1:174" ht="18" customHeight="1" x14ac:dyDescent="0.2">
      <c r="A127" s="76">
        <f t="shared" si="2645"/>
        <v>0</v>
      </c>
      <c r="B127" s="77">
        <f t="shared" si="2646"/>
        <v>0</v>
      </c>
      <c r="C127" s="236" t="str">
        <f t="shared" si="1830"/>
        <v>福島県</v>
      </c>
      <c r="D127" s="47">
        <f t="shared" si="2647"/>
        <v>56</v>
      </c>
      <c r="E127" s="56" t="s">
        <v>245</v>
      </c>
      <c r="F127" s="487"/>
      <c r="G127" s="555">
        <f>+G126</f>
        <v>0</v>
      </c>
      <c r="H127" s="536"/>
      <c r="I127" s="542"/>
      <c r="J127" s="543"/>
      <c r="K127" s="542"/>
      <c r="L127" s="64"/>
      <c r="M127" s="531"/>
      <c r="N127" s="67"/>
      <c r="O127" s="71" t="str">
        <f>IF(L127="","",VLOOKUP(L127,リスト!$Q$3:$R$25,2,0))</f>
        <v/>
      </c>
      <c r="P127" s="95"/>
      <c r="Q127" s="124"/>
      <c r="R127" s="102" t="str">
        <f>IF(L127="","",VLOOKUP(L127,リスト!$X$3:$Y$25,2,0))</f>
        <v/>
      </c>
      <c r="S127" s="163">
        <f t="shared" ref="S127" si="2933">IF(T127&gt;0,1,0)</f>
        <v>0</v>
      </c>
      <c r="T127" s="144"/>
      <c r="U127" s="113">
        <f t="shared" si="2562"/>
        <v>0</v>
      </c>
      <c r="V127" s="109"/>
      <c r="W127" s="116">
        <f t="shared" ref="W127" si="2934">+U127+V127</f>
        <v>0</v>
      </c>
      <c r="X127" s="116">
        <f t="shared" ref="X127" si="2935">+Y127+Z127</f>
        <v>0</v>
      </c>
      <c r="Y127" s="138">
        <f t="shared" si="2563"/>
        <v>0</v>
      </c>
      <c r="Z127" s="140">
        <f t="shared" si="2564"/>
        <v>0</v>
      </c>
      <c r="AA127" s="181" t="s">
        <v>216</v>
      </c>
      <c r="AB127" s="163">
        <f t="shared" ref="AB127" si="2936">IF(AC127&gt;0,1,0)</f>
        <v>0</v>
      </c>
      <c r="AC127" s="144"/>
      <c r="AD127" s="121"/>
      <c r="AE127" s="138">
        <f t="shared" ref="AE127" si="2937">+AF127+AG127</f>
        <v>0</v>
      </c>
      <c r="AF127" s="138">
        <f t="shared" si="2565"/>
        <v>0</v>
      </c>
      <c r="AG127" s="140">
        <f t="shared" si="2566"/>
        <v>0</v>
      </c>
      <c r="AH127" s="102" t="str">
        <f>IF(AJ127="","",VLOOKUP(L127,リスト!$AA$3:$AB$25,2,0))</f>
        <v/>
      </c>
      <c r="AI127" s="163">
        <f t="shared" ref="AI127" si="2938">IF(AJ127&gt;0,1,0)</f>
        <v>0</v>
      </c>
      <c r="AJ127" s="144"/>
      <c r="AK127" s="157">
        <f t="shared" si="2349"/>
        <v>0</v>
      </c>
      <c r="AL127" s="121"/>
      <c r="AM127" s="163">
        <f t="shared" ref="AM127" si="2939">+AK127+AL127</f>
        <v>0</v>
      </c>
      <c r="AN127" s="113">
        <f t="shared" ref="AN127" si="2940">+AO127+AP127</f>
        <v>0</v>
      </c>
      <c r="AO127" s="116">
        <f t="shared" si="2567"/>
        <v>0</v>
      </c>
      <c r="AP127" s="174">
        <f t="shared" si="2568"/>
        <v>0</v>
      </c>
      <c r="AQ127" s="184" t="s">
        <v>216</v>
      </c>
      <c r="AR127" s="163">
        <f t="shared" ref="AR127" si="2941">IF(AS127&gt;0,1,0)</f>
        <v>0</v>
      </c>
      <c r="AS127" s="144"/>
      <c r="AT127" s="121"/>
      <c r="AU127" s="113">
        <f t="shared" ref="AU127" si="2942">+AV127+AW127</f>
        <v>0</v>
      </c>
      <c r="AV127" s="116">
        <f t="shared" si="2569"/>
        <v>0</v>
      </c>
      <c r="AW127" s="177">
        <f t="shared" si="2570"/>
        <v>0</v>
      </c>
      <c r="AX127" s="181" t="s">
        <v>216</v>
      </c>
      <c r="AY127" s="163">
        <f t="shared" ref="AY127" si="2943">IF(AZ127&gt;0,1,0)</f>
        <v>0</v>
      </c>
      <c r="AZ127" s="144"/>
      <c r="BA127" s="121"/>
      <c r="BB127" s="113">
        <f t="shared" ref="BB127" si="2944">+BC127+BD127</f>
        <v>0</v>
      </c>
      <c r="BC127" s="116">
        <f t="shared" si="2571"/>
        <v>0</v>
      </c>
      <c r="BD127" s="174">
        <f t="shared" si="2572"/>
        <v>0</v>
      </c>
      <c r="BE127" s="181" t="s">
        <v>216</v>
      </c>
      <c r="BF127" s="163">
        <f t="shared" ref="BF127" si="2945">IF(BG127&gt;0,1,0)</f>
        <v>0</v>
      </c>
      <c r="BG127" s="144"/>
      <c r="BH127" s="121"/>
      <c r="BI127" s="113">
        <f t="shared" ref="BI127" si="2946">+BJ127+BK127</f>
        <v>0</v>
      </c>
      <c r="BJ127" s="116">
        <f t="shared" si="2573"/>
        <v>0</v>
      </c>
      <c r="BK127" s="177">
        <f t="shared" si="2574"/>
        <v>0</v>
      </c>
      <c r="BL127" s="181" t="s">
        <v>216</v>
      </c>
      <c r="BM127" s="163">
        <f t="shared" ref="BM127" si="2947">IF(BN127&gt;0,1,0)</f>
        <v>0</v>
      </c>
      <c r="BN127" s="144"/>
      <c r="BO127" s="121"/>
      <c r="BP127" s="113">
        <f t="shared" ref="BP127" si="2948">+BQ127+BR127</f>
        <v>0</v>
      </c>
      <c r="BQ127" s="116">
        <f t="shared" si="2575"/>
        <v>0</v>
      </c>
      <c r="BR127" s="177">
        <f t="shared" si="2576"/>
        <v>0</v>
      </c>
      <c r="BS127" s="102">
        <f t="shared" si="2350"/>
        <v>0</v>
      </c>
      <c r="BT127" s="113">
        <f t="shared" si="2351"/>
        <v>0</v>
      </c>
      <c r="BU127" s="113">
        <f t="shared" si="2352"/>
        <v>0</v>
      </c>
      <c r="BV127" s="116">
        <f t="shared" si="2353"/>
        <v>0</v>
      </c>
      <c r="BW127" s="113">
        <f t="shared" si="2354"/>
        <v>0</v>
      </c>
      <c r="BX127" s="189">
        <f t="shared" si="2355"/>
        <v>0</v>
      </c>
      <c r="BY127" s="102" t="str">
        <f>IF(CA127="","",VLOOKUP(L127,リスト!$AD$3:$AE$25,2,0))</f>
        <v/>
      </c>
      <c r="BZ127" s="105">
        <f t="shared" ref="BZ127" si="2949">IF(CA127&gt;0,1,0)</f>
        <v>0</v>
      </c>
      <c r="CA127" s="144"/>
      <c r="CB127" s="113">
        <f t="shared" si="2577"/>
        <v>0</v>
      </c>
      <c r="CC127" s="121"/>
      <c r="CD127" s="163">
        <f t="shared" ref="CD127" si="2950">+CB127+CC127</f>
        <v>0</v>
      </c>
      <c r="CE127" s="113">
        <f t="shared" ref="CE127" si="2951">+CF127+CG127</f>
        <v>0</v>
      </c>
      <c r="CF127" s="116">
        <f t="shared" si="2578"/>
        <v>0</v>
      </c>
      <c r="CG127" s="177">
        <f t="shared" si="2579"/>
        <v>0</v>
      </c>
      <c r="CH127" s="181" t="s">
        <v>216</v>
      </c>
      <c r="CI127" s="105">
        <f t="shared" ref="CI127" si="2952">IF(CJ127&gt;0,1,0)</f>
        <v>0</v>
      </c>
      <c r="CJ127" s="144"/>
      <c r="CK127" s="121"/>
      <c r="CL127" s="113">
        <f t="shared" ref="CL127" si="2953">+CM127+CN127</f>
        <v>0</v>
      </c>
      <c r="CM127" s="116">
        <f t="shared" si="2580"/>
        <v>0</v>
      </c>
      <c r="CN127" s="174">
        <f t="shared" si="2581"/>
        <v>0</v>
      </c>
      <c r="CO127" s="181" t="s">
        <v>216</v>
      </c>
      <c r="CP127" s="105">
        <f t="shared" ref="CP127" si="2954">IF(CQ127&gt;0,1,0)</f>
        <v>0</v>
      </c>
      <c r="CQ127" s="144"/>
      <c r="CR127" s="121"/>
      <c r="CS127" s="113">
        <f t="shared" ref="CS127" si="2955">+CT127+CU127</f>
        <v>0</v>
      </c>
      <c r="CT127" s="116">
        <f t="shared" si="2582"/>
        <v>0</v>
      </c>
      <c r="CU127" s="174">
        <f t="shared" si="2583"/>
        <v>0</v>
      </c>
      <c r="CV127" s="181" t="s">
        <v>216</v>
      </c>
      <c r="CW127" s="105">
        <f t="shared" ref="CW127" si="2956">IF(CX127&gt;0,1,0)</f>
        <v>0</v>
      </c>
      <c r="CX127" s="144"/>
      <c r="CY127" s="121"/>
      <c r="CZ127" s="113">
        <f t="shared" ref="CZ127" si="2957">+DA127+DB127</f>
        <v>0</v>
      </c>
      <c r="DA127" s="116">
        <f t="shared" si="2584"/>
        <v>0</v>
      </c>
      <c r="DB127" s="174">
        <f t="shared" si="2585"/>
        <v>0</v>
      </c>
      <c r="DC127" s="181" t="s">
        <v>216</v>
      </c>
      <c r="DD127" s="105">
        <f t="shared" ref="DD127" si="2958">IF(DE127&gt;0,1,0)</f>
        <v>0</v>
      </c>
      <c r="DE127" s="144"/>
      <c r="DF127" s="121"/>
      <c r="DG127" s="113">
        <f t="shared" ref="DG127" si="2959">+DH127+DI127</f>
        <v>0</v>
      </c>
      <c r="DH127" s="116">
        <f t="shared" si="2586"/>
        <v>0</v>
      </c>
      <c r="DI127" s="177">
        <f t="shared" si="2587"/>
        <v>0</v>
      </c>
      <c r="DJ127" s="102">
        <f t="shared" si="2356"/>
        <v>0</v>
      </c>
      <c r="DK127" s="116">
        <f t="shared" si="2357"/>
        <v>0</v>
      </c>
      <c r="DL127" s="116">
        <f t="shared" si="2358"/>
        <v>0</v>
      </c>
      <c r="DM127" s="116">
        <f t="shared" ref="DM127" si="2960">+DN127+DO127</f>
        <v>0</v>
      </c>
      <c r="DN127" s="116">
        <f t="shared" si="2359"/>
        <v>0</v>
      </c>
      <c r="DO127" s="177">
        <f t="shared" si="2360"/>
        <v>0</v>
      </c>
      <c r="DP127" s="194">
        <f t="shared" si="2361"/>
        <v>0</v>
      </c>
      <c r="DQ127" s="177">
        <f t="shared" si="2362"/>
        <v>0</v>
      </c>
      <c r="DR127" s="116">
        <f t="shared" si="1805"/>
        <v>0</v>
      </c>
      <c r="DS127" s="116">
        <f t="shared" ref="DS127" si="2961">+DT127+DU127</f>
        <v>0</v>
      </c>
      <c r="DT127" s="113">
        <f t="shared" si="2363"/>
        <v>0</v>
      </c>
      <c r="DU127" s="189">
        <f t="shared" si="2364"/>
        <v>0</v>
      </c>
      <c r="DV127" s="102">
        <f t="shared" si="2365"/>
        <v>0</v>
      </c>
      <c r="DW127" s="116">
        <f t="shared" si="1765"/>
        <v>0</v>
      </c>
      <c r="DX127" s="116">
        <f t="shared" si="1766"/>
        <v>0</v>
      </c>
      <c r="DY127" s="116">
        <f t="shared" ref="DY127" si="2962">ROUND(DV127*DX127,0)</f>
        <v>0</v>
      </c>
      <c r="DZ127" s="116">
        <f t="shared" ref="DZ127" si="2963">+EA127+EB127</f>
        <v>0</v>
      </c>
      <c r="EA127" s="116">
        <f t="shared" si="2588"/>
        <v>0</v>
      </c>
      <c r="EB127" s="174">
        <f t="shared" si="2589"/>
        <v>0</v>
      </c>
      <c r="EC127" s="194">
        <f t="shared" ref="EC127" si="2964">SUM(DR127,DY127)</f>
        <v>0</v>
      </c>
      <c r="ED127" s="116">
        <f t="shared" ref="ED127" si="2965">+EE127+EF127</f>
        <v>0</v>
      </c>
      <c r="EE127" s="116">
        <f t="shared" ref="EE127" si="2966">SUM(DT127,EA127)</f>
        <v>0</v>
      </c>
      <c r="EF127" s="189">
        <f t="shared" ref="EF127" si="2967">SUM(DU127,EB127)</f>
        <v>0</v>
      </c>
      <c r="EG127" s="129">
        <f t="shared" si="2366"/>
        <v>0</v>
      </c>
      <c r="EH127" s="133">
        <f t="shared" si="2367"/>
        <v>0</v>
      </c>
      <c r="EI127" s="148">
        <f t="shared" si="2368"/>
        <v>0</v>
      </c>
      <c r="EJ127" s="153">
        <f t="shared" ref="EJ127" si="2968">INT(EI127/2)</f>
        <v>0</v>
      </c>
      <c r="EK127" s="167">
        <f t="shared" si="2369"/>
        <v>0</v>
      </c>
      <c r="EL127" s="171">
        <f t="shared" si="2370"/>
        <v>0</v>
      </c>
      <c r="EM127" s="167">
        <f t="shared" si="2371"/>
        <v>0</v>
      </c>
      <c r="EN127" s="171">
        <f t="shared" ref="EN127" si="2969">INT(EM127/2)</f>
        <v>0</v>
      </c>
      <c r="EO127" s="148">
        <f t="shared" si="2590"/>
        <v>0</v>
      </c>
      <c r="EP127" s="153">
        <f t="shared" ref="EP127" si="2970">INT(EO127/2)</f>
        <v>0</v>
      </c>
      <c r="EQ127" s="167">
        <f t="shared" si="2591"/>
        <v>0</v>
      </c>
      <c r="ER127" s="171">
        <f t="shared" ref="ER127" si="2971">INT(EQ127/2)</f>
        <v>0</v>
      </c>
      <c r="ES127" s="148">
        <f t="shared" si="2592"/>
        <v>0</v>
      </c>
      <c r="ET127" s="153">
        <f t="shared" ref="ET127" si="2972">INT(ES127/2)</f>
        <v>0</v>
      </c>
      <c r="EU127" s="167">
        <f t="shared" si="2372"/>
        <v>0</v>
      </c>
      <c r="EV127" s="171">
        <f t="shared" si="2373"/>
        <v>0</v>
      </c>
      <c r="EW127" s="148">
        <f t="shared" si="2593"/>
        <v>0</v>
      </c>
      <c r="EX127" s="153">
        <f t="shared" ref="EX127" si="2973">INT(EW127/2)</f>
        <v>0</v>
      </c>
      <c r="EY127" s="167">
        <f t="shared" si="2594"/>
        <v>0</v>
      </c>
      <c r="EZ127" s="171">
        <f t="shared" ref="EZ127" si="2974">INT(EY127/2)</f>
        <v>0</v>
      </c>
      <c r="FA127" s="148">
        <f t="shared" si="2595"/>
        <v>0</v>
      </c>
      <c r="FB127" s="171">
        <f t="shared" ref="FB127" si="2975">INT(FA127/2)</f>
        <v>0</v>
      </c>
      <c r="FC127" s="148">
        <f t="shared" si="2596"/>
        <v>0</v>
      </c>
      <c r="FD127" s="171">
        <f t="shared" ref="FD127" si="2976">INT(FC127/2)</f>
        <v>0</v>
      </c>
      <c r="FE127" s="167">
        <f t="shared" ref="FE127" si="2977">SUM(EG127,EI127,EK127,EM127,EO127,EQ127,ES127,EU127,EW127,EY127,FA127,FC127)</f>
        <v>0</v>
      </c>
      <c r="FF127" s="171">
        <f t="shared" ref="FF127" si="2978">SUM(EH127,EJ127,EL127,EN127,EP127,ER127,ET127,EV127,EX127,EZ127,FB127,FD127)</f>
        <v>0</v>
      </c>
      <c r="FG127" s="148">
        <f t="shared" si="2597"/>
        <v>0</v>
      </c>
      <c r="FH127" s="199">
        <f t="shared" ref="FH127" si="2979">+FG127</f>
        <v>0</v>
      </c>
      <c r="FI127" s="95"/>
      <c r="FJ127" s="708">
        <f>+FJ126</f>
        <v>0</v>
      </c>
      <c r="FK127" s="38"/>
      <c r="FL127" s="695">
        <f t="shared" si="2883"/>
        <v>0</v>
      </c>
      <c r="FM127" s="696">
        <f t="shared" si="2884"/>
        <v>0</v>
      </c>
      <c r="FN127" s="697" t="str">
        <f t="shared" si="2885"/>
        <v>OK</v>
      </c>
      <c r="FP127" s="695">
        <f t="shared" si="1825"/>
        <v>0</v>
      </c>
      <c r="FQ127" s="696">
        <f t="shared" si="1826"/>
        <v>0</v>
      </c>
      <c r="FR127" s="697" t="str">
        <f t="shared" si="1827"/>
        <v>OK</v>
      </c>
    </row>
    <row r="128" spans="1:174" ht="18" customHeight="1" x14ac:dyDescent="0.2">
      <c r="A128" s="74">
        <f t="shared" si="2645"/>
        <v>0</v>
      </c>
      <c r="B128" s="75">
        <f t="shared" si="2646"/>
        <v>0</v>
      </c>
      <c r="C128" s="235" t="str">
        <f t="shared" si="1830"/>
        <v>福島県</v>
      </c>
      <c r="D128" s="58">
        <f t="shared" si="2647"/>
        <v>57</v>
      </c>
      <c r="E128" s="49" t="s">
        <v>244</v>
      </c>
      <c r="F128" s="486">
        <f>IF(F129=" "," ",+F129)</f>
        <v>0</v>
      </c>
      <c r="G128" s="554"/>
      <c r="H128" s="537"/>
      <c r="I128" s="544"/>
      <c r="J128" s="545"/>
      <c r="K128" s="544"/>
      <c r="L128" s="229"/>
      <c r="M128" s="532"/>
      <c r="N128" s="66"/>
      <c r="O128" s="70" t="str">
        <f>IF(L128="","",VLOOKUP(L128,リスト!$Q$3:$R$25,2,0))</f>
        <v/>
      </c>
      <c r="P128" s="202"/>
      <c r="Q128" s="125"/>
      <c r="R128" s="154" t="str">
        <f>IF(L128="","",VLOOKUP(L128,リスト!$X$3:$Y$25,2,0))</f>
        <v/>
      </c>
      <c r="S128" s="162">
        <f>IF(T128&gt;0,1,0)</f>
        <v>0</v>
      </c>
      <c r="T128" s="143"/>
      <c r="U128" s="112">
        <f t="shared" si="2562"/>
        <v>0</v>
      </c>
      <c r="V128" s="108"/>
      <c r="W128" s="115">
        <f>+U128+V128</f>
        <v>0</v>
      </c>
      <c r="X128" s="115">
        <f>+Y128+Z128</f>
        <v>0</v>
      </c>
      <c r="Y128" s="137">
        <f t="shared" si="2563"/>
        <v>0</v>
      </c>
      <c r="Z128" s="139">
        <f t="shared" si="2564"/>
        <v>0</v>
      </c>
      <c r="AA128" s="180" t="s">
        <v>216</v>
      </c>
      <c r="AB128" s="162">
        <f>IF(AC128&gt;0,1,0)</f>
        <v>0</v>
      </c>
      <c r="AC128" s="143"/>
      <c r="AD128" s="120"/>
      <c r="AE128" s="137">
        <f>+AF128+AG128</f>
        <v>0</v>
      </c>
      <c r="AF128" s="137">
        <f t="shared" si="2565"/>
        <v>0</v>
      </c>
      <c r="AG128" s="139">
        <f t="shared" si="2566"/>
        <v>0</v>
      </c>
      <c r="AH128" s="101" t="str">
        <f>IF(AJ128="","",VLOOKUP(L128,リスト!$AA$3:$AB$25,2,0))</f>
        <v/>
      </c>
      <c r="AI128" s="162">
        <f>IF(AJ128&gt;0,1,0)</f>
        <v>0</v>
      </c>
      <c r="AJ128" s="143"/>
      <c r="AK128" s="156">
        <f t="shared" si="2349"/>
        <v>0</v>
      </c>
      <c r="AL128" s="120"/>
      <c r="AM128" s="162">
        <f>+AK128+AL128</f>
        <v>0</v>
      </c>
      <c r="AN128" s="112">
        <f>+AO128+AP128</f>
        <v>0</v>
      </c>
      <c r="AO128" s="115">
        <f t="shared" si="2567"/>
        <v>0</v>
      </c>
      <c r="AP128" s="173">
        <f t="shared" si="2568"/>
        <v>0</v>
      </c>
      <c r="AQ128" s="183" t="s">
        <v>216</v>
      </c>
      <c r="AR128" s="162">
        <f>IF(AS128&gt;0,1,0)</f>
        <v>0</v>
      </c>
      <c r="AS128" s="143"/>
      <c r="AT128" s="120"/>
      <c r="AU128" s="112">
        <f>+AV128+AW128</f>
        <v>0</v>
      </c>
      <c r="AV128" s="115">
        <f t="shared" si="2569"/>
        <v>0</v>
      </c>
      <c r="AW128" s="176">
        <f t="shared" si="2570"/>
        <v>0</v>
      </c>
      <c r="AX128" s="180" t="s">
        <v>216</v>
      </c>
      <c r="AY128" s="162">
        <f>IF(AZ128&gt;0,1,0)</f>
        <v>0</v>
      </c>
      <c r="AZ128" s="143"/>
      <c r="BA128" s="120"/>
      <c r="BB128" s="112">
        <f>+BC128+BD128</f>
        <v>0</v>
      </c>
      <c r="BC128" s="115">
        <f t="shared" si="2571"/>
        <v>0</v>
      </c>
      <c r="BD128" s="173">
        <f t="shared" si="2572"/>
        <v>0</v>
      </c>
      <c r="BE128" s="180" t="s">
        <v>216</v>
      </c>
      <c r="BF128" s="162">
        <f>IF(BG128&gt;0,1,0)</f>
        <v>0</v>
      </c>
      <c r="BG128" s="143"/>
      <c r="BH128" s="120"/>
      <c r="BI128" s="112">
        <f>+BJ128+BK128</f>
        <v>0</v>
      </c>
      <c r="BJ128" s="115">
        <f t="shared" si="2573"/>
        <v>0</v>
      </c>
      <c r="BK128" s="176">
        <f t="shared" si="2574"/>
        <v>0</v>
      </c>
      <c r="BL128" s="180" t="s">
        <v>216</v>
      </c>
      <c r="BM128" s="162">
        <f>IF(BN128&gt;0,1,0)</f>
        <v>0</v>
      </c>
      <c r="BN128" s="143"/>
      <c r="BO128" s="120"/>
      <c r="BP128" s="112">
        <f>+BQ128+BR128</f>
        <v>0</v>
      </c>
      <c r="BQ128" s="115">
        <f t="shared" si="2575"/>
        <v>0</v>
      </c>
      <c r="BR128" s="176">
        <f t="shared" si="2576"/>
        <v>0</v>
      </c>
      <c r="BS128" s="101">
        <f t="shared" si="2350"/>
        <v>0</v>
      </c>
      <c r="BT128" s="112">
        <f t="shared" si="2351"/>
        <v>0</v>
      </c>
      <c r="BU128" s="112">
        <f t="shared" si="2352"/>
        <v>0</v>
      </c>
      <c r="BV128" s="115">
        <f t="shared" si="2353"/>
        <v>0</v>
      </c>
      <c r="BW128" s="112">
        <f t="shared" si="2354"/>
        <v>0</v>
      </c>
      <c r="BX128" s="188">
        <f t="shared" si="2355"/>
        <v>0</v>
      </c>
      <c r="BY128" s="101" t="str">
        <f>IF(CA128="","",VLOOKUP(L128,リスト!$AD$3:$AE$25,2,0))</f>
        <v/>
      </c>
      <c r="BZ128" s="192">
        <f>IF(CA128&gt;0,1,0)</f>
        <v>0</v>
      </c>
      <c r="CA128" s="143"/>
      <c r="CB128" s="112">
        <f t="shared" si="2577"/>
        <v>0</v>
      </c>
      <c r="CC128" s="120"/>
      <c r="CD128" s="162">
        <f>+CB128+CC128</f>
        <v>0</v>
      </c>
      <c r="CE128" s="112">
        <f>+CF128+CG128</f>
        <v>0</v>
      </c>
      <c r="CF128" s="115">
        <f t="shared" si="2578"/>
        <v>0</v>
      </c>
      <c r="CG128" s="173">
        <f t="shared" si="2579"/>
        <v>0</v>
      </c>
      <c r="CH128" s="180" t="s">
        <v>216</v>
      </c>
      <c r="CI128" s="192">
        <f>IF(CJ128&gt;0,1,0)</f>
        <v>0</v>
      </c>
      <c r="CJ128" s="143"/>
      <c r="CK128" s="120"/>
      <c r="CL128" s="112">
        <f>+CM128+CN128</f>
        <v>0</v>
      </c>
      <c r="CM128" s="115">
        <f t="shared" si="2580"/>
        <v>0</v>
      </c>
      <c r="CN128" s="173">
        <f t="shared" si="2581"/>
        <v>0</v>
      </c>
      <c r="CO128" s="180" t="s">
        <v>216</v>
      </c>
      <c r="CP128" s="192">
        <f>IF(CQ128&gt;0,1,0)</f>
        <v>0</v>
      </c>
      <c r="CQ128" s="143"/>
      <c r="CR128" s="120"/>
      <c r="CS128" s="112">
        <f>+CT128+CU128</f>
        <v>0</v>
      </c>
      <c r="CT128" s="115">
        <f t="shared" si="2582"/>
        <v>0</v>
      </c>
      <c r="CU128" s="173">
        <f t="shared" si="2583"/>
        <v>0</v>
      </c>
      <c r="CV128" s="180" t="s">
        <v>216</v>
      </c>
      <c r="CW128" s="192">
        <f>IF(CX128&gt;0,1,0)</f>
        <v>0</v>
      </c>
      <c r="CX128" s="143"/>
      <c r="CY128" s="120"/>
      <c r="CZ128" s="112">
        <f>+DA128+DB128</f>
        <v>0</v>
      </c>
      <c r="DA128" s="115">
        <f t="shared" si="2584"/>
        <v>0</v>
      </c>
      <c r="DB128" s="173">
        <f t="shared" si="2585"/>
        <v>0</v>
      </c>
      <c r="DC128" s="180" t="s">
        <v>216</v>
      </c>
      <c r="DD128" s="192">
        <f>IF(DE128&gt;0,1,0)</f>
        <v>0</v>
      </c>
      <c r="DE128" s="143"/>
      <c r="DF128" s="120"/>
      <c r="DG128" s="112">
        <f>+DH128+DI128</f>
        <v>0</v>
      </c>
      <c r="DH128" s="115">
        <f t="shared" si="2586"/>
        <v>0</v>
      </c>
      <c r="DI128" s="176">
        <f t="shared" si="2587"/>
        <v>0</v>
      </c>
      <c r="DJ128" s="101">
        <f t="shared" si="2356"/>
        <v>0</v>
      </c>
      <c r="DK128" s="115">
        <f t="shared" si="2357"/>
        <v>0</v>
      </c>
      <c r="DL128" s="115">
        <f t="shared" si="2358"/>
        <v>0</v>
      </c>
      <c r="DM128" s="115">
        <f>+DN128+DO128</f>
        <v>0</v>
      </c>
      <c r="DN128" s="115">
        <f t="shared" si="2359"/>
        <v>0</v>
      </c>
      <c r="DO128" s="176">
        <f t="shared" si="2360"/>
        <v>0</v>
      </c>
      <c r="DP128" s="193">
        <f t="shared" si="2361"/>
        <v>0</v>
      </c>
      <c r="DQ128" s="176">
        <f t="shared" si="2362"/>
        <v>0</v>
      </c>
      <c r="DR128" s="115">
        <f t="shared" si="1805"/>
        <v>0</v>
      </c>
      <c r="DS128" s="115">
        <f>+DT128+DU128</f>
        <v>0</v>
      </c>
      <c r="DT128" s="112">
        <f t="shared" si="2363"/>
        <v>0</v>
      </c>
      <c r="DU128" s="188">
        <f t="shared" si="2364"/>
        <v>0</v>
      </c>
      <c r="DV128" s="101">
        <f t="shared" si="2365"/>
        <v>0</v>
      </c>
      <c r="DW128" s="115">
        <f t="shared" si="1765"/>
        <v>0</v>
      </c>
      <c r="DX128" s="115">
        <f t="shared" si="1766"/>
        <v>0</v>
      </c>
      <c r="DY128" s="115">
        <f>ROUND(DV128*DX128,0)</f>
        <v>0</v>
      </c>
      <c r="DZ128" s="115">
        <f>+EA128+EB128</f>
        <v>0</v>
      </c>
      <c r="EA128" s="115">
        <f t="shared" si="2588"/>
        <v>0</v>
      </c>
      <c r="EB128" s="173">
        <f t="shared" si="2589"/>
        <v>0</v>
      </c>
      <c r="EC128" s="193">
        <f>SUM(DR128,DY128)</f>
        <v>0</v>
      </c>
      <c r="ED128" s="115">
        <f>+EE128+EF128</f>
        <v>0</v>
      </c>
      <c r="EE128" s="115">
        <f>SUM(DT128,EA128)</f>
        <v>0</v>
      </c>
      <c r="EF128" s="188">
        <f>SUM(DU128,EB128)</f>
        <v>0</v>
      </c>
      <c r="EG128" s="128">
        <f t="shared" si="2366"/>
        <v>0</v>
      </c>
      <c r="EH128" s="132">
        <f t="shared" si="2367"/>
        <v>0</v>
      </c>
      <c r="EI128" s="147">
        <f t="shared" si="2368"/>
        <v>0</v>
      </c>
      <c r="EJ128" s="152">
        <f>INT(EI128/2)</f>
        <v>0</v>
      </c>
      <c r="EK128" s="166">
        <f t="shared" si="2369"/>
        <v>0</v>
      </c>
      <c r="EL128" s="170">
        <f t="shared" si="2370"/>
        <v>0</v>
      </c>
      <c r="EM128" s="166">
        <f t="shared" si="2371"/>
        <v>0</v>
      </c>
      <c r="EN128" s="170">
        <f>INT(EM128/2)</f>
        <v>0</v>
      </c>
      <c r="EO128" s="147">
        <f t="shared" si="2590"/>
        <v>0</v>
      </c>
      <c r="EP128" s="170">
        <f>INT(EO128/2)</f>
        <v>0</v>
      </c>
      <c r="EQ128" s="166">
        <f t="shared" si="2591"/>
        <v>0</v>
      </c>
      <c r="ER128" s="170">
        <f>INT(EQ128/2)</f>
        <v>0</v>
      </c>
      <c r="ES128" s="147">
        <f t="shared" si="2592"/>
        <v>0</v>
      </c>
      <c r="ET128" s="152">
        <f>INT(ES128/2)</f>
        <v>0</v>
      </c>
      <c r="EU128" s="166">
        <f t="shared" si="2372"/>
        <v>0</v>
      </c>
      <c r="EV128" s="170">
        <f t="shared" si="2373"/>
        <v>0</v>
      </c>
      <c r="EW128" s="147">
        <f t="shared" si="2593"/>
        <v>0</v>
      </c>
      <c r="EX128" s="152">
        <f>INT(EW128/2)</f>
        <v>0</v>
      </c>
      <c r="EY128" s="166">
        <f t="shared" si="2594"/>
        <v>0</v>
      </c>
      <c r="EZ128" s="170">
        <f>INT(EY128/2)</f>
        <v>0</v>
      </c>
      <c r="FA128" s="147">
        <f t="shared" si="2595"/>
        <v>0</v>
      </c>
      <c r="FB128" s="170">
        <f>INT(FA128/2)</f>
        <v>0</v>
      </c>
      <c r="FC128" s="147">
        <f t="shared" si="2596"/>
        <v>0</v>
      </c>
      <c r="FD128" s="170">
        <f>INT(FC128/2)</f>
        <v>0</v>
      </c>
      <c r="FE128" s="166">
        <f>SUM(EG128,EI128,EK128,EM128,EO128,EQ128,ES128,EU128,EW128,EY128,FA128,FC128)</f>
        <v>0</v>
      </c>
      <c r="FF128" s="170">
        <f>SUM(EH128,EJ128,EL128,EN128,EP128,ER128,ET128,EV128,EX128,EZ128,FB128,FD128)</f>
        <v>0</v>
      </c>
      <c r="FG128" s="147">
        <f t="shared" si="2597"/>
        <v>0</v>
      </c>
      <c r="FH128" s="198">
        <f>+FG128</f>
        <v>0</v>
      </c>
      <c r="FI128" s="201"/>
      <c r="FJ128" s="708">
        <f>+FJ126</f>
        <v>0</v>
      </c>
      <c r="FK128" s="38"/>
      <c r="FL128" s="698">
        <f t="shared" si="2883"/>
        <v>0</v>
      </c>
      <c r="FM128" s="699">
        <f t="shared" si="2884"/>
        <v>0</v>
      </c>
      <c r="FN128" s="700" t="str">
        <f t="shared" si="2885"/>
        <v>OK</v>
      </c>
      <c r="FP128" s="698">
        <f t="shared" si="1825"/>
        <v>0</v>
      </c>
      <c r="FQ128" s="699">
        <f t="shared" si="1826"/>
        <v>0</v>
      </c>
      <c r="FR128" s="700" t="str">
        <f t="shared" si="1827"/>
        <v>OK</v>
      </c>
    </row>
    <row r="129" spans="1:174" ht="18" customHeight="1" x14ac:dyDescent="0.2">
      <c r="A129" s="76">
        <f t="shared" si="2645"/>
        <v>0</v>
      </c>
      <c r="B129" s="77">
        <f t="shared" si="2646"/>
        <v>0</v>
      </c>
      <c r="C129" s="236" t="str">
        <f t="shared" si="1830"/>
        <v>福島県</v>
      </c>
      <c r="D129" s="47">
        <f t="shared" si="2647"/>
        <v>57</v>
      </c>
      <c r="E129" s="56" t="s">
        <v>245</v>
      </c>
      <c r="F129" s="487"/>
      <c r="G129" s="555">
        <f>+G128</f>
        <v>0</v>
      </c>
      <c r="H129" s="536"/>
      <c r="I129" s="542"/>
      <c r="J129" s="543"/>
      <c r="K129" s="542"/>
      <c r="L129" s="64"/>
      <c r="M129" s="531"/>
      <c r="N129" s="67"/>
      <c r="O129" s="71" t="str">
        <f>IF(L129="","",VLOOKUP(L129,リスト!$Q$3:$R$25,2,0))</f>
        <v/>
      </c>
      <c r="P129" s="95"/>
      <c r="Q129" s="126"/>
      <c r="R129" s="102" t="str">
        <f>IF(L129="","",VLOOKUP(L129,リスト!$X$3:$Y$25,2,0))</f>
        <v/>
      </c>
      <c r="S129" s="163">
        <f t="shared" ref="S129" si="2980">IF(T129&gt;0,1,0)</f>
        <v>0</v>
      </c>
      <c r="T129" s="144"/>
      <c r="U129" s="113">
        <f t="shared" si="2562"/>
        <v>0</v>
      </c>
      <c r="V129" s="109"/>
      <c r="W129" s="116">
        <f t="shared" ref="W129" si="2981">+U129+V129</f>
        <v>0</v>
      </c>
      <c r="X129" s="116">
        <f t="shared" ref="X129" si="2982">+Y129+Z129</f>
        <v>0</v>
      </c>
      <c r="Y129" s="138">
        <f t="shared" si="2563"/>
        <v>0</v>
      </c>
      <c r="Z129" s="140">
        <f t="shared" si="2564"/>
        <v>0</v>
      </c>
      <c r="AA129" s="181" t="s">
        <v>216</v>
      </c>
      <c r="AB129" s="163">
        <f t="shared" ref="AB129" si="2983">IF(AC129&gt;0,1,0)</f>
        <v>0</v>
      </c>
      <c r="AC129" s="144"/>
      <c r="AD129" s="121"/>
      <c r="AE129" s="138">
        <f t="shared" ref="AE129" si="2984">+AF129+AG129</f>
        <v>0</v>
      </c>
      <c r="AF129" s="138">
        <f t="shared" si="2565"/>
        <v>0</v>
      </c>
      <c r="AG129" s="140">
        <f t="shared" si="2566"/>
        <v>0</v>
      </c>
      <c r="AH129" s="102" t="str">
        <f>IF(AJ129="","",VLOOKUP(L129,リスト!$AA$3:$AB$25,2,0))</f>
        <v/>
      </c>
      <c r="AI129" s="163">
        <f t="shared" ref="AI129" si="2985">IF(AJ129&gt;0,1,0)</f>
        <v>0</v>
      </c>
      <c r="AJ129" s="144"/>
      <c r="AK129" s="157">
        <f t="shared" si="2349"/>
        <v>0</v>
      </c>
      <c r="AL129" s="121"/>
      <c r="AM129" s="163">
        <f t="shared" ref="AM129" si="2986">+AK129+AL129</f>
        <v>0</v>
      </c>
      <c r="AN129" s="113">
        <f t="shared" ref="AN129" si="2987">+AO129+AP129</f>
        <v>0</v>
      </c>
      <c r="AO129" s="116">
        <f t="shared" si="2567"/>
        <v>0</v>
      </c>
      <c r="AP129" s="174">
        <f t="shared" si="2568"/>
        <v>0</v>
      </c>
      <c r="AQ129" s="184" t="s">
        <v>216</v>
      </c>
      <c r="AR129" s="163">
        <f t="shared" ref="AR129" si="2988">IF(AS129&gt;0,1,0)</f>
        <v>0</v>
      </c>
      <c r="AS129" s="144"/>
      <c r="AT129" s="121"/>
      <c r="AU129" s="113">
        <f t="shared" ref="AU129" si="2989">+AV129+AW129</f>
        <v>0</v>
      </c>
      <c r="AV129" s="116">
        <f t="shared" si="2569"/>
        <v>0</v>
      </c>
      <c r="AW129" s="177">
        <f t="shared" si="2570"/>
        <v>0</v>
      </c>
      <c r="AX129" s="181" t="s">
        <v>216</v>
      </c>
      <c r="AY129" s="163">
        <f t="shared" ref="AY129" si="2990">IF(AZ129&gt;0,1,0)</f>
        <v>0</v>
      </c>
      <c r="AZ129" s="144"/>
      <c r="BA129" s="121"/>
      <c r="BB129" s="113">
        <f t="shared" ref="BB129" si="2991">+BC129+BD129</f>
        <v>0</v>
      </c>
      <c r="BC129" s="116">
        <f t="shared" si="2571"/>
        <v>0</v>
      </c>
      <c r="BD129" s="174">
        <f t="shared" si="2572"/>
        <v>0</v>
      </c>
      <c r="BE129" s="181" t="s">
        <v>216</v>
      </c>
      <c r="BF129" s="163">
        <f t="shared" ref="BF129" si="2992">IF(BG129&gt;0,1,0)</f>
        <v>0</v>
      </c>
      <c r="BG129" s="144"/>
      <c r="BH129" s="121"/>
      <c r="BI129" s="113">
        <f t="shared" ref="BI129" si="2993">+BJ129+BK129</f>
        <v>0</v>
      </c>
      <c r="BJ129" s="116">
        <f t="shared" si="2573"/>
        <v>0</v>
      </c>
      <c r="BK129" s="177">
        <f t="shared" si="2574"/>
        <v>0</v>
      </c>
      <c r="BL129" s="181" t="s">
        <v>216</v>
      </c>
      <c r="BM129" s="163">
        <f t="shared" ref="BM129" si="2994">IF(BN129&gt;0,1,0)</f>
        <v>0</v>
      </c>
      <c r="BN129" s="144"/>
      <c r="BO129" s="121"/>
      <c r="BP129" s="113">
        <f t="shared" ref="BP129" si="2995">+BQ129+BR129</f>
        <v>0</v>
      </c>
      <c r="BQ129" s="116">
        <f t="shared" si="2575"/>
        <v>0</v>
      </c>
      <c r="BR129" s="177">
        <f t="shared" si="2576"/>
        <v>0</v>
      </c>
      <c r="BS129" s="102">
        <f t="shared" si="2350"/>
        <v>0</v>
      </c>
      <c r="BT129" s="113">
        <f t="shared" si="2351"/>
        <v>0</v>
      </c>
      <c r="BU129" s="113">
        <f t="shared" si="2352"/>
        <v>0</v>
      </c>
      <c r="BV129" s="116">
        <f t="shared" si="2353"/>
        <v>0</v>
      </c>
      <c r="BW129" s="113">
        <f t="shared" si="2354"/>
        <v>0</v>
      </c>
      <c r="BX129" s="189">
        <f t="shared" si="2355"/>
        <v>0</v>
      </c>
      <c r="BY129" s="102" t="str">
        <f>IF(CA129="","",VLOOKUP(L129,リスト!$AD$3:$AE$25,2,0))</f>
        <v/>
      </c>
      <c r="BZ129" s="105">
        <f t="shared" ref="BZ129" si="2996">IF(CA129&gt;0,1,0)</f>
        <v>0</v>
      </c>
      <c r="CA129" s="144"/>
      <c r="CB129" s="113">
        <f t="shared" si="2577"/>
        <v>0</v>
      </c>
      <c r="CC129" s="121"/>
      <c r="CD129" s="163">
        <f t="shared" ref="CD129" si="2997">+CB129+CC129</f>
        <v>0</v>
      </c>
      <c r="CE129" s="113">
        <f t="shared" ref="CE129" si="2998">+CF129+CG129</f>
        <v>0</v>
      </c>
      <c r="CF129" s="116">
        <f t="shared" si="2578"/>
        <v>0</v>
      </c>
      <c r="CG129" s="177">
        <f t="shared" si="2579"/>
        <v>0</v>
      </c>
      <c r="CH129" s="181" t="s">
        <v>216</v>
      </c>
      <c r="CI129" s="105">
        <f t="shared" ref="CI129" si="2999">IF(CJ129&gt;0,1,0)</f>
        <v>0</v>
      </c>
      <c r="CJ129" s="144"/>
      <c r="CK129" s="121"/>
      <c r="CL129" s="113">
        <f t="shared" ref="CL129" si="3000">+CM129+CN129</f>
        <v>0</v>
      </c>
      <c r="CM129" s="116">
        <f t="shared" si="2580"/>
        <v>0</v>
      </c>
      <c r="CN129" s="174">
        <f t="shared" si="2581"/>
        <v>0</v>
      </c>
      <c r="CO129" s="181" t="s">
        <v>216</v>
      </c>
      <c r="CP129" s="105">
        <f t="shared" ref="CP129" si="3001">IF(CQ129&gt;0,1,0)</f>
        <v>0</v>
      </c>
      <c r="CQ129" s="144"/>
      <c r="CR129" s="121"/>
      <c r="CS129" s="113">
        <f t="shared" ref="CS129" si="3002">+CT129+CU129</f>
        <v>0</v>
      </c>
      <c r="CT129" s="116">
        <f t="shared" si="2582"/>
        <v>0</v>
      </c>
      <c r="CU129" s="174">
        <f t="shared" si="2583"/>
        <v>0</v>
      </c>
      <c r="CV129" s="181" t="s">
        <v>216</v>
      </c>
      <c r="CW129" s="105">
        <f t="shared" ref="CW129" si="3003">IF(CX129&gt;0,1,0)</f>
        <v>0</v>
      </c>
      <c r="CX129" s="144"/>
      <c r="CY129" s="121"/>
      <c r="CZ129" s="113">
        <f t="shared" ref="CZ129" si="3004">+DA129+DB129</f>
        <v>0</v>
      </c>
      <c r="DA129" s="116">
        <f t="shared" si="2584"/>
        <v>0</v>
      </c>
      <c r="DB129" s="174">
        <f t="shared" si="2585"/>
        <v>0</v>
      </c>
      <c r="DC129" s="181" t="s">
        <v>216</v>
      </c>
      <c r="DD129" s="105">
        <f t="shared" ref="DD129" si="3005">IF(DE129&gt;0,1,0)</f>
        <v>0</v>
      </c>
      <c r="DE129" s="144"/>
      <c r="DF129" s="121"/>
      <c r="DG129" s="113">
        <f t="shared" ref="DG129" si="3006">+DH129+DI129</f>
        <v>0</v>
      </c>
      <c r="DH129" s="116">
        <f t="shared" si="2586"/>
        <v>0</v>
      </c>
      <c r="DI129" s="177">
        <f t="shared" si="2587"/>
        <v>0</v>
      </c>
      <c r="DJ129" s="102">
        <f t="shared" si="2356"/>
        <v>0</v>
      </c>
      <c r="DK129" s="116">
        <f t="shared" si="2357"/>
        <v>0</v>
      </c>
      <c r="DL129" s="116">
        <f t="shared" si="2358"/>
        <v>0</v>
      </c>
      <c r="DM129" s="116">
        <f t="shared" ref="DM129" si="3007">+DN129+DO129</f>
        <v>0</v>
      </c>
      <c r="DN129" s="116">
        <f t="shared" si="2359"/>
        <v>0</v>
      </c>
      <c r="DO129" s="177">
        <f t="shared" si="2360"/>
        <v>0</v>
      </c>
      <c r="DP129" s="194">
        <f t="shared" si="2361"/>
        <v>0</v>
      </c>
      <c r="DQ129" s="177">
        <f t="shared" si="2362"/>
        <v>0</v>
      </c>
      <c r="DR129" s="116">
        <f t="shared" si="1805"/>
        <v>0</v>
      </c>
      <c r="DS129" s="116">
        <f t="shared" ref="DS129" si="3008">+DT129+DU129</f>
        <v>0</v>
      </c>
      <c r="DT129" s="113">
        <f t="shared" si="2363"/>
        <v>0</v>
      </c>
      <c r="DU129" s="189">
        <f t="shared" si="2364"/>
        <v>0</v>
      </c>
      <c r="DV129" s="102">
        <f t="shared" si="2365"/>
        <v>0</v>
      </c>
      <c r="DW129" s="116">
        <f t="shared" si="1765"/>
        <v>0</v>
      </c>
      <c r="DX129" s="116">
        <f t="shared" si="1766"/>
        <v>0</v>
      </c>
      <c r="DY129" s="116">
        <f t="shared" ref="DY129" si="3009">ROUND(DV129*DX129,0)</f>
        <v>0</v>
      </c>
      <c r="DZ129" s="116">
        <f t="shared" ref="DZ129" si="3010">+EA129+EB129</f>
        <v>0</v>
      </c>
      <c r="EA129" s="116">
        <f t="shared" si="2588"/>
        <v>0</v>
      </c>
      <c r="EB129" s="174">
        <f t="shared" si="2589"/>
        <v>0</v>
      </c>
      <c r="EC129" s="194">
        <f t="shared" ref="EC129" si="3011">SUM(DR129,DY129)</f>
        <v>0</v>
      </c>
      <c r="ED129" s="116">
        <f t="shared" ref="ED129" si="3012">+EE129+EF129</f>
        <v>0</v>
      </c>
      <c r="EE129" s="116">
        <f t="shared" ref="EE129" si="3013">SUM(DT129,EA129)</f>
        <v>0</v>
      </c>
      <c r="EF129" s="189">
        <f t="shared" ref="EF129" si="3014">SUM(DU129,EB129)</f>
        <v>0</v>
      </c>
      <c r="EG129" s="129">
        <f t="shared" si="2366"/>
        <v>0</v>
      </c>
      <c r="EH129" s="133">
        <f t="shared" si="2367"/>
        <v>0</v>
      </c>
      <c r="EI129" s="148">
        <f t="shared" si="2368"/>
        <v>0</v>
      </c>
      <c r="EJ129" s="153">
        <f t="shared" ref="EJ129" si="3015">INT(EI129/2)</f>
        <v>0</v>
      </c>
      <c r="EK129" s="167">
        <f t="shared" si="2369"/>
        <v>0</v>
      </c>
      <c r="EL129" s="171">
        <f t="shared" si="2370"/>
        <v>0</v>
      </c>
      <c r="EM129" s="167">
        <f t="shared" si="2371"/>
        <v>0</v>
      </c>
      <c r="EN129" s="171">
        <f t="shared" ref="EN129" si="3016">INT(EM129/2)</f>
        <v>0</v>
      </c>
      <c r="EO129" s="148">
        <f t="shared" si="2590"/>
        <v>0</v>
      </c>
      <c r="EP129" s="153">
        <f t="shared" ref="EP129" si="3017">INT(EO129/2)</f>
        <v>0</v>
      </c>
      <c r="EQ129" s="167">
        <f t="shared" si="2591"/>
        <v>0</v>
      </c>
      <c r="ER129" s="171">
        <f t="shared" ref="ER129" si="3018">INT(EQ129/2)</f>
        <v>0</v>
      </c>
      <c r="ES129" s="148">
        <f t="shared" si="2592"/>
        <v>0</v>
      </c>
      <c r="ET129" s="153">
        <f t="shared" ref="ET129" si="3019">INT(ES129/2)</f>
        <v>0</v>
      </c>
      <c r="EU129" s="167">
        <f t="shared" si="2372"/>
        <v>0</v>
      </c>
      <c r="EV129" s="171">
        <f t="shared" si="2373"/>
        <v>0</v>
      </c>
      <c r="EW129" s="148">
        <f t="shared" si="2593"/>
        <v>0</v>
      </c>
      <c r="EX129" s="153">
        <f t="shared" ref="EX129" si="3020">INT(EW129/2)</f>
        <v>0</v>
      </c>
      <c r="EY129" s="167">
        <f t="shared" si="2594"/>
        <v>0</v>
      </c>
      <c r="EZ129" s="171">
        <f t="shared" ref="EZ129" si="3021">INT(EY129/2)</f>
        <v>0</v>
      </c>
      <c r="FA129" s="148">
        <f t="shared" si="2595"/>
        <v>0</v>
      </c>
      <c r="FB129" s="171">
        <f t="shared" ref="FB129" si="3022">INT(FA129/2)</f>
        <v>0</v>
      </c>
      <c r="FC129" s="148">
        <f t="shared" si="2596"/>
        <v>0</v>
      </c>
      <c r="FD129" s="171">
        <f t="shared" ref="FD129" si="3023">INT(FC129/2)</f>
        <v>0</v>
      </c>
      <c r="FE129" s="167">
        <f t="shared" ref="FE129" si="3024">SUM(EG129,EI129,EK129,EM129,EO129,EQ129,ES129,EU129,EW129,EY129,FA129,FC129)</f>
        <v>0</v>
      </c>
      <c r="FF129" s="171">
        <f t="shared" ref="FF129" si="3025">SUM(EH129,EJ129,EL129,EN129,EP129,ER129,ET129,EV129,EX129,EZ129,FB129,FD129)</f>
        <v>0</v>
      </c>
      <c r="FG129" s="148">
        <f t="shared" si="2597"/>
        <v>0</v>
      </c>
      <c r="FH129" s="199">
        <f t="shared" ref="FH129" si="3026">+FG129</f>
        <v>0</v>
      </c>
      <c r="FI129" s="95"/>
      <c r="FJ129" s="708">
        <f>+FJ128</f>
        <v>0</v>
      </c>
      <c r="FK129" s="38"/>
      <c r="FL129" s="692">
        <f t="shared" si="2883"/>
        <v>0</v>
      </c>
      <c r="FM129" s="693">
        <f t="shared" si="2884"/>
        <v>0</v>
      </c>
      <c r="FN129" s="694" t="str">
        <f t="shared" si="2885"/>
        <v>OK</v>
      </c>
      <c r="FP129" s="692">
        <f t="shared" si="1825"/>
        <v>0</v>
      </c>
      <c r="FQ129" s="693">
        <f t="shared" si="1826"/>
        <v>0</v>
      </c>
      <c r="FR129" s="694" t="str">
        <f t="shared" si="1827"/>
        <v>OK</v>
      </c>
    </row>
    <row r="130" spans="1:174" ht="18" customHeight="1" x14ac:dyDescent="0.2">
      <c r="A130" s="74">
        <f t="shared" si="2645"/>
        <v>0</v>
      </c>
      <c r="B130" s="75">
        <f t="shared" si="2646"/>
        <v>0</v>
      </c>
      <c r="C130" s="235" t="str">
        <f t="shared" si="1830"/>
        <v>福島県</v>
      </c>
      <c r="D130" s="58">
        <f t="shared" si="2647"/>
        <v>58</v>
      </c>
      <c r="E130" s="49" t="s">
        <v>244</v>
      </c>
      <c r="F130" s="486">
        <f>IF(F131=" "," ",+F131)</f>
        <v>0</v>
      </c>
      <c r="G130" s="554"/>
      <c r="H130" s="537"/>
      <c r="I130" s="544"/>
      <c r="J130" s="545"/>
      <c r="K130" s="544"/>
      <c r="L130" s="229"/>
      <c r="M130" s="532"/>
      <c r="N130" s="66"/>
      <c r="O130" s="70" t="str">
        <f>IF(L130="","",VLOOKUP(L130,リスト!$Q$3:$R$25,2,0))</f>
        <v/>
      </c>
      <c r="P130" s="202"/>
      <c r="Q130" s="230"/>
      <c r="R130" s="154" t="str">
        <f>IF(L130="","",VLOOKUP(L130,リスト!$X$3:$Y$25,2,0))</f>
        <v/>
      </c>
      <c r="S130" s="162">
        <f>IF(T130&gt;0,1,0)</f>
        <v>0</v>
      </c>
      <c r="T130" s="143"/>
      <c r="U130" s="112">
        <f t="shared" si="2562"/>
        <v>0</v>
      </c>
      <c r="V130" s="108"/>
      <c r="W130" s="115">
        <f>+U130+V130</f>
        <v>0</v>
      </c>
      <c r="X130" s="115">
        <f>+Y130+Z130</f>
        <v>0</v>
      </c>
      <c r="Y130" s="137">
        <f t="shared" si="2563"/>
        <v>0</v>
      </c>
      <c r="Z130" s="139">
        <f t="shared" si="2564"/>
        <v>0</v>
      </c>
      <c r="AA130" s="180" t="s">
        <v>216</v>
      </c>
      <c r="AB130" s="162">
        <f>IF(AC130&gt;0,1,0)</f>
        <v>0</v>
      </c>
      <c r="AC130" s="143"/>
      <c r="AD130" s="120"/>
      <c r="AE130" s="137">
        <f>+AF130+AG130</f>
        <v>0</v>
      </c>
      <c r="AF130" s="137">
        <f t="shared" si="2565"/>
        <v>0</v>
      </c>
      <c r="AG130" s="139">
        <f t="shared" si="2566"/>
        <v>0</v>
      </c>
      <c r="AH130" s="101" t="str">
        <f>IF(AJ130="","",VLOOKUP(L130,リスト!$AA$3:$AB$25,2,0))</f>
        <v/>
      </c>
      <c r="AI130" s="162">
        <f>IF(AJ130&gt;0,1,0)</f>
        <v>0</v>
      </c>
      <c r="AJ130" s="143"/>
      <c r="AK130" s="156">
        <f t="shared" si="2349"/>
        <v>0</v>
      </c>
      <c r="AL130" s="120"/>
      <c r="AM130" s="162">
        <f>+AK130+AL130</f>
        <v>0</v>
      </c>
      <c r="AN130" s="112">
        <f>+AO130+AP130</f>
        <v>0</v>
      </c>
      <c r="AO130" s="115">
        <f t="shared" si="2567"/>
        <v>0</v>
      </c>
      <c r="AP130" s="173">
        <f t="shared" si="2568"/>
        <v>0</v>
      </c>
      <c r="AQ130" s="183" t="s">
        <v>216</v>
      </c>
      <c r="AR130" s="162">
        <f>IF(AS130&gt;0,1,0)</f>
        <v>0</v>
      </c>
      <c r="AS130" s="143"/>
      <c r="AT130" s="120"/>
      <c r="AU130" s="112">
        <f>+AV130+AW130</f>
        <v>0</v>
      </c>
      <c r="AV130" s="115">
        <f t="shared" si="2569"/>
        <v>0</v>
      </c>
      <c r="AW130" s="176">
        <f t="shared" si="2570"/>
        <v>0</v>
      </c>
      <c r="AX130" s="180" t="s">
        <v>216</v>
      </c>
      <c r="AY130" s="162">
        <f>IF(AZ130&gt;0,1,0)</f>
        <v>0</v>
      </c>
      <c r="AZ130" s="143"/>
      <c r="BA130" s="120"/>
      <c r="BB130" s="112">
        <f>+BC130+BD130</f>
        <v>0</v>
      </c>
      <c r="BC130" s="115">
        <f t="shared" si="2571"/>
        <v>0</v>
      </c>
      <c r="BD130" s="173">
        <f t="shared" si="2572"/>
        <v>0</v>
      </c>
      <c r="BE130" s="180" t="s">
        <v>216</v>
      </c>
      <c r="BF130" s="162">
        <f>IF(BG130&gt;0,1,0)</f>
        <v>0</v>
      </c>
      <c r="BG130" s="143"/>
      <c r="BH130" s="120"/>
      <c r="BI130" s="112">
        <f>+BJ130+BK130</f>
        <v>0</v>
      </c>
      <c r="BJ130" s="115">
        <f t="shared" si="2573"/>
        <v>0</v>
      </c>
      <c r="BK130" s="176">
        <f t="shared" si="2574"/>
        <v>0</v>
      </c>
      <c r="BL130" s="180" t="s">
        <v>216</v>
      </c>
      <c r="BM130" s="162">
        <f>IF(BN130&gt;0,1,0)</f>
        <v>0</v>
      </c>
      <c r="BN130" s="143"/>
      <c r="BO130" s="120"/>
      <c r="BP130" s="112">
        <f>+BQ130+BR130</f>
        <v>0</v>
      </c>
      <c r="BQ130" s="115">
        <f t="shared" si="2575"/>
        <v>0</v>
      </c>
      <c r="BR130" s="176">
        <f t="shared" si="2576"/>
        <v>0</v>
      </c>
      <c r="BS130" s="101">
        <f t="shared" si="2350"/>
        <v>0</v>
      </c>
      <c r="BT130" s="112">
        <f t="shared" si="2351"/>
        <v>0</v>
      </c>
      <c r="BU130" s="112">
        <f t="shared" si="2352"/>
        <v>0</v>
      </c>
      <c r="BV130" s="115">
        <f t="shared" si="2353"/>
        <v>0</v>
      </c>
      <c r="BW130" s="112">
        <f t="shared" si="2354"/>
        <v>0</v>
      </c>
      <c r="BX130" s="188">
        <f t="shared" si="2355"/>
        <v>0</v>
      </c>
      <c r="BY130" s="101" t="str">
        <f>IF(CA130="","",VLOOKUP(L130,リスト!$AD$3:$AE$25,2,0))</f>
        <v/>
      </c>
      <c r="BZ130" s="192">
        <f>IF(CA130&gt;0,1,0)</f>
        <v>0</v>
      </c>
      <c r="CA130" s="143"/>
      <c r="CB130" s="112">
        <f t="shared" si="2577"/>
        <v>0</v>
      </c>
      <c r="CC130" s="120"/>
      <c r="CD130" s="162">
        <f>+CB130+CC130</f>
        <v>0</v>
      </c>
      <c r="CE130" s="112">
        <f>+CF130+CG130</f>
        <v>0</v>
      </c>
      <c r="CF130" s="115">
        <f t="shared" si="2578"/>
        <v>0</v>
      </c>
      <c r="CG130" s="173">
        <f t="shared" si="2579"/>
        <v>0</v>
      </c>
      <c r="CH130" s="180" t="s">
        <v>216</v>
      </c>
      <c r="CI130" s="192">
        <f>IF(CJ130&gt;0,1,0)</f>
        <v>0</v>
      </c>
      <c r="CJ130" s="143"/>
      <c r="CK130" s="120"/>
      <c r="CL130" s="112">
        <f>+CM130+CN130</f>
        <v>0</v>
      </c>
      <c r="CM130" s="115">
        <f t="shared" si="2580"/>
        <v>0</v>
      </c>
      <c r="CN130" s="173">
        <f t="shared" si="2581"/>
        <v>0</v>
      </c>
      <c r="CO130" s="180" t="s">
        <v>216</v>
      </c>
      <c r="CP130" s="192">
        <f>IF(CQ130&gt;0,1,0)</f>
        <v>0</v>
      </c>
      <c r="CQ130" s="143"/>
      <c r="CR130" s="120"/>
      <c r="CS130" s="112">
        <f>+CT130+CU130</f>
        <v>0</v>
      </c>
      <c r="CT130" s="115">
        <f t="shared" si="2582"/>
        <v>0</v>
      </c>
      <c r="CU130" s="173">
        <f t="shared" si="2583"/>
        <v>0</v>
      </c>
      <c r="CV130" s="180" t="s">
        <v>216</v>
      </c>
      <c r="CW130" s="192">
        <f>IF(CX130&gt;0,1,0)</f>
        <v>0</v>
      </c>
      <c r="CX130" s="143"/>
      <c r="CY130" s="120"/>
      <c r="CZ130" s="112">
        <f>+DA130+DB130</f>
        <v>0</v>
      </c>
      <c r="DA130" s="115">
        <f t="shared" si="2584"/>
        <v>0</v>
      </c>
      <c r="DB130" s="173">
        <f t="shared" si="2585"/>
        <v>0</v>
      </c>
      <c r="DC130" s="180" t="s">
        <v>216</v>
      </c>
      <c r="DD130" s="192">
        <f>IF(DE130&gt;0,1,0)</f>
        <v>0</v>
      </c>
      <c r="DE130" s="143"/>
      <c r="DF130" s="120"/>
      <c r="DG130" s="112">
        <f>+DH130+DI130</f>
        <v>0</v>
      </c>
      <c r="DH130" s="115">
        <f t="shared" si="2586"/>
        <v>0</v>
      </c>
      <c r="DI130" s="176">
        <f t="shared" si="2587"/>
        <v>0</v>
      </c>
      <c r="DJ130" s="101">
        <f t="shared" si="2356"/>
        <v>0</v>
      </c>
      <c r="DK130" s="115">
        <f t="shared" si="2357"/>
        <v>0</v>
      </c>
      <c r="DL130" s="115">
        <f t="shared" si="2358"/>
        <v>0</v>
      </c>
      <c r="DM130" s="115">
        <f>+DN130+DO130</f>
        <v>0</v>
      </c>
      <c r="DN130" s="115">
        <f t="shared" si="2359"/>
        <v>0</v>
      </c>
      <c r="DO130" s="176">
        <f t="shared" si="2360"/>
        <v>0</v>
      </c>
      <c r="DP130" s="193">
        <f t="shared" si="2361"/>
        <v>0</v>
      </c>
      <c r="DQ130" s="176">
        <f t="shared" si="2362"/>
        <v>0</v>
      </c>
      <c r="DR130" s="115">
        <f t="shared" si="1805"/>
        <v>0</v>
      </c>
      <c r="DS130" s="115">
        <f>+DT130+DU130</f>
        <v>0</v>
      </c>
      <c r="DT130" s="112">
        <f t="shared" si="2363"/>
        <v>0</v>
      </c>
      <c r="DU130" s="188">
        <f t="shared" si="2364"/>
        <v>0</v>
      </c>
      <c r="DV130" s="101">
        <f t="shared" si="2365"/>
        <v>0</v>
      </c>
      <c r="DW130" s="115">
        <f t="shared" si="1765"/>
        <v>0</v>
      </c>
      <c r="DX130" s="115">
        <f t="shared" si="1766"/>
        <v>0</v>
      </c>
      <c r="DY130" s="115">
        <f>ROUND(DV130*DX130,0)</f>
        <v>0</v>
      </c>
      <c r="DZ130" s="115">
        <f>+EA130+EB130</f>
        <v>0</v>
      </c>
      <c r="EA130" s="115">
        <f t="shared" si="2588"/>
        <v>0</v>
      </c>
      <c r="EB130" s="173">
        <f t="shared" si="2589"/>
        <v>0</v>
      </c>
      <c r="EC130" s="193">
        <f>SUM(DR130,DY130)</f>
        <v>0</v>
      </c>
      <c r="ED130" s="115">
        <f>+EE130+EF130</f>
        <v>0</v>
      </c>
      <c r="EE130" s="115">
        <f>SUM(DT130,EA130)</f>
        <v>0</v>
      </c>
      <c r="EF130" s="188">
        <f>SUM(DU130,EB130)</f>
        <v>0</v>
      </c>
      <c r="EG130" s="128">
        <f t="shared" si="2366"/>
        <v>0</v>
      </c>
      <c r="EH130" s="132">
        <f t="shared" si="2367"/>
        <v>0</v>
      </c>
      <c r="EI130" s="147">
        <f t="shared" si="2368"/>
        <v>0</v>
      </c>
      <c r="EJ130" s="152">
        <f>INT(EI130/2)</f>
        <v>0</v>
      </c>
      <c r="EK130" s="166">
        <f t="shared" si="2369"/>
        <v>0</v>
      </c>
      <c r="EL130" s="170">
        <f t="shared" si="2370"/>
        <v>0</v>
      </c>
      <c r="EM130" s="166">
        <f t="shared" si="2371"/>
        <v>0</v>
      </c>
      <c r="EN130" s="170">
        <f>INT(EM130/2)</f>
        <v>0</v>
      </c>
      <c r="EO130" s="147">
        <f t="shared" si="2590"/>
        <v>0</v>
      </c>
      <c r="EP130" s="170">
        <f>INT(EO130/2)</f>
        <v>0</v>
      </c>
      <c r="EQ130" s="166">
        <f t="shared" si="2591"/>
        <v>0</v>
      </c>
      <c r="ER130" s="170">
        <f>INT(EQ130/2)</f>
        <v>0</v>
      </c>
      <c r="ES130" s="147">
        <f t="shared" si="2592"/>
        <v>0</v>
      </c>
      <c r="ET130" s="152">
        <f>INT(ES130/2)</f>
        <v>0</v>
      </c>
      <c r="EU130" s="166">
        <f t="shared" si="2372"/>
        <v>0</v>
      </c>
      <c r="EV130" s="170">
        <f t="shared" si="2373"/>
        <v>0</v>
      </c>
      <c r="EW130" s="147">
        <f t="shared" si="2593"/>
        <v>0</v>
      </c>
      <c r="EX130" s="152">
        <f>INT(EW130/2)</f>
        <v>0</v>
      </c>
      <c r="EY130" s="166">
        <f t="shared" si="2594"/>
        <v>0</v>
      </c>
      <c r="EZ130" s="170">
        <f>INT(EY130/2)</f>
        <v>0</v>
      </c>
      <c r="FA130" s="147">
        <f t="shared" si="2595"/>
        <v>0</v>
      </c>
      <c r="FB130" s="170">
        <f>INT(FA130/2)</f>
        <v>0</v>
      </c>
      <c r="FC130" s="147">
        <f t="shared" si="2596"/>
        <v>0</v>
      </c>
      <c r="FD130" s="170">
        <f>INT(FC130/2)</f>
        <v>0</v>
      </c>
      <c r="FE130" s="166">
        <f>SUM(EG130,EI130,EK130,EM130,EO130,EQ130,ES130,EU130,EW130,EY130,FA130,FC130)</f>
        <v>0</v>
      </c>
      <c r="FF130" s="170">
        <f>SUM(EH130,EJ130,EL130,EN130,EP130,ER130,ET130,EV130,EX130,EZ130,FB130,FD130)</f>
        <v>0</v>
      </c>
      <c r="FG130" s="147">
        <f t="shared" si="2597"/>
        <v>0</v>
      </c>
      <c r="FH130" s="198">
        <f>+FG130</f>
        <v>0</v>
      </c>
      <c r="FI130" s="201"/>
      <c r="FJ130" s="708">
        <f>+FJ128</f>
        <v>0</v>
      </c>
      <c r="FK130" s="38"/>
      <c r="FL130" s="698">
        <f t="shared" si="2883"/>
        <v>0</v>
      </c>
      <c r="FM130" s="699">
        <f t="shared" si="2884"/>
        <v>0</v>
      </c>
      <c r="FN130" s="700" t="str">
        <f t="shared" si="2885"/>
        <v>OK</v>
      </c>
      <c r="FP130" s="698">
        <f t="shared" si="1825"/>
        <v>0</v>
      </c>
      <c r="FQ130" s="699">
        <f t="shared" si="1826"/>
        <v>0</v>
      </c>
      <c r="FR130" s="700" t="str">
        <f t="shared" si="1827"/>
        <v>OK</v>
      </c>
    </row>
    <row r="131" spans="1:174" ht="18" customHeight="1" x14ac:dyDescent="0.2">
      <c r="A131" s="76">
        <f t="shared" si="2645"/>
        <v>0</v>
      </c>
      <c r="B131" s="77">
        <f t="shared" si="2646"/>
        <v>0</v>
      </c>
      <c r="C131" s="236" t="str">
        <f t="shared" si="1830"/>
        <v>福島県</v>
      </c>
      <c r="D131" s="47">
        <f t="shared" si="2647"/>
        <v>58</v>
      </c>
      <c r="E131" s="56" t="s">
        <v>245</v>
      </c>
      <c r="F131" s="487"/>
      <c r="G131" s="555">
        <f>+G130</f>
        <v>0</v>
      </c>
      <c r="H131" s="536"/>
      <c r="I131" s="542"/>
      <c r="J131" s="543"/>
      <c r="K131" s="542"/>
      <c r="L131" s="64"/>
      <c r="M131" s="531"/>
      <c r="N131" s="67"/>
      <c r="O131" s="71" t="str">
        <f>IF(L131="","",VLOOKUP(L131,リスト!$Q$3:$R$25,2,0))</f>
        <v/>
      </c>
      <c r="P131" s="95"/>
      <c r="Q131" s="124"/>
      <c r="R131" s="102" t="str">
        <f>IF(L131="","",VLOOKUP(L131,リスト!$X$3:$Y$25,2,0))</f>
        <v/>
      </c>
      <c r="S131" s="163">
        <f t="shared" ref="S131" si="3027">IF(T131&gt;0,1,0)</f>
        <v>0</v>
      </c>
      <c r="T131" s="144"/>
      <c r="U131" s="113">
        <f t="shared" si="2562"/>
        <v>0</v>
      </c>
      <c r="V131" s="109"/>
      <c r="W131" s="116">
        <f t="shared" ref="W131" si="3028">+U131+V131</f>
        <v>0</v>
      </c>
      <c r="X131" s="116">
        <f t="shared" ref="X131" si="3029">+Y131+Z131</f>
        <v>0</v>
      </c>
      <c r="Y131" s="138">
        <f t="shared" si="2563"/>
        <v>0</v>
      </c>
      <c r="Z131" s="140">
        <f t="shared" si="2564"/>
        <v>0</v>
      </c>
      <c r="AA131" s="181" t="s">
        <v>216</v>
      </c>
      <c r="AB131" s="163">
        <f t="shared" ref="AB131" si="3030">IF(AC131&gt;0,1,0)</f>
        <v>0</v>
      </c>
      <c r="AC131" s="144"/>
      <c r="AD131" s="121"/>
      <c r="AE131" s="138">
        <f t="shared" ref="AE131" si="3031">+AF131+AG131</f>
        <v>0</v>
      </c>
      <c r="AF131" s="138">
        <f t="shared" si="2565"/>
        <v>0</v>
      </c>
      <c r="AG131" s="140">
        <f t="shared" si="2566"/>
        <v>0</v>
      </c>
      <c r="AH131" s="102" t="str">
        <f>IF(AJ131="","",VLOOKUP(L131,リスト!$AA$3:$AB$25,2,0))</f>
        <v/>
      </c>
      <c r="AI131" s="163">
        <f t="shared" ref="AI131" si="3032">IF(AJ131&gt;0,1,0)</f>
        <v>0</v>
      </c>
      <c r="AJ131" s="144"/>
      <c r="AK131" s="157">
        <f t="shared" si="2349"/>
        <v>0</v>
      </c>
      <c r="AL131" s="121"/>
      <c r="AM131" s="163">
        <f t="shared" ref="AM131" si="3033">+AK131+AL131</f>
        <v>0</v>
      </c>
      <c r="AN131" s="113">
        <f t="shared" ref="AN131" si="3034">+AO131+AP131</f>
        <v>0</v>
      </c>
      <c r="AO131" s="116">
        <f t="shared" si="2567"/>
        <v>0</v>
      </c>
      <c r="AP131" s="174">
        <f t="shared" si="2568"/>
        <v>0</v>
      </c>
      <c r="AQ131" s="184" t="s">
        <v>216</v>
      </c>
      <c r="AR131" s="163">
        <f t="shared" ref="AR131" si="3035">IF(AS131&gt;0,1,0)</f>
        <v>0</v>
      </c>
      <c r="AS131" s="144"/>
      <c r="AT131" s="121"/>
      <c r="AU131" s="113">
        <f t="shared" ref="AU131" si="3036">+AV131+AW131</f>
        <v>0</v>
      </c>
      <c r="AV131" s="116">
        <f t="shared" si="2569"/>
        <v>0</v>
      </c>
      <c r="AW131" s="177">
        <f t="shared" si="2570"/>
        <v>0</v>
      </c>
      <c r="AX131" s="181" t="s">
        <v>216</v>
      </c>
      <c r="AY131" s="163">
        <f t="shared" ref="AY131" si="3037">IF(AZ131&gt;0,1,0)</f>
        <v>0</v>
      </c>
      <c r="AZ131" s="144"/>
      <c r="BA131" s="121"/>
      <c r="BB131" s="113">
        <f t="shared" ref="BB131" si="3038">+BC131+BD131</f>
        <v>0</v>
      </c>
      <c r="BC131" s="116">
        <f t="shared" si="2571"/>
        <v>0</v>
      </c>
      <c r="BD131" s="174">
        <f t="shared" si="2572"/>
        <v>0</v>
      </c>
      <c r="BE131" s="181" t="s">
        <v>216</v>
      </c>
      <c r="BF131" s="163">
        <f t="shared" ref="BF131" si="3039">IF(BG131&gt;0,1,0)</f>
        <v>0</v>
      </c>
      <c r="BG131" s="144"/>
      <c r="BH131" s="121"/>
      <c r="BI131" s="113">
        <f t="shared" ref="BI131" si="3040">+BJ131+BK131</f>
        <v>0</v>
      </c>
      <c r="BJ131" s="116">
        <f t="shared" si="2573"/>
        <v>0</v>
      </c>
      <c r="BK131" s="177">
        <f t="shared" si="2574"/>
        <v>0</v>
      </c>
      <c r="BL131" s="181" t="s">
        <v>216</v>
      </c>
      <c r="BM131" s="163">
        <f t="shared" ref="BM131" si="3041">IF(BN131&gt;0,1,0)</f>
        <v>0</v>
      </c>
      <c r="BN131" s="144"/>
      <c r="BO131" s="121"/>
      <c r="BP131" s="113">
        <f t="shared" ref="BP131" si="3042">+BQ131+BR131</f>
        <v>0</v>
      </c>
      <c r="BQ131" s="116">
        <f t="shared" si="2575"/>
        <v>0</v>
      </c>
      <c r="BR131" s="177">
        <f t="shared" si="2576"/>
        <v>0</v>
      </c>
      <c r="BS131" s="102">
        <f t="shared" si="2350"/>
        <v>0</v>
      </c>
      <c r="BT131" s="113">
        <f t="shared" si="2351"/>
        <v>0</v>
      </c>
      <c r="BU131" s="113">
        <f t="shared" si="2352"/>
        <v>0</v>
      </c>
      <c r="BV131" s="116">
        <f t="shared" si="2353"/>
        <v>0</v>
      </c>
      <c r="BW131" s="113">
        <f t="shared" si="2354"/>
        <v>0</v>
      </c>
      <c r="BX131" s="189">
        <f t="shared" si="2355"/>
        <v>0</v>
      </c>
      <c r="BY131" s="102" t="str">
        <f>IF(CA131="","",VLOOKUP(L131,リスト!$AD$3:$AE$25,2,0))</f>
        <v/>
      </c>
      <c r="BZ131" s="105">
        <f t="shared" ref="BZ131" si="3043">IF(CA131&gt;0,1,0)</f>
        <v>0</v>
      </c>
      <c r="CA131" s="144"/>
      <c r="CB131" s="113">
        <f t="shared" si="2577"/>
        <v>0</v>
      </c>
      <c r="CC131" s="121"/>
      <c r="CD131" s="163">
        <f t="shared" ref="CD131" si="3044">+CB131+CC131</f>
        <v>0</v>
      </c>
      <c r="CE131" s="113">
        <f t="shared" ref="CE131" si="3045">+CF131+CG131</f>
        <v>0</v>
      </c>
      <c r="CF131" s="116">
        <f t="shared" si="2578"/>
        <v>0</v>
      </c>
      <c r="CG131" s="177">
        <f t="shared" si="2579"/>
        <v>0</v>
      </c>
      <c r="CH131" s="181" t="s">
        <v>216</v>
      </c>
      <c r="CI131" s="105">
        <f t="shared" ref="CI131" si="3046">IF(CJ131&gt;0,1,0)</f>
        <v>0</v>
      </c>
      <c r="CJ131" s="144"/>
      <c r="CK131" s="121"/>
      <c r="CL131" s="113">
        <f t="shared" ref="CL131" si="3047">+CM131+CN131</f>
        <v>0</v>
      </c>
      <c r="CM131" s="116">
        <f t="shared" si="2580"/>
        <v>0</v>
      </c>
      <c r="CN131" s="174">
        <f t="shared" si="2581"/>
        <v>0</v>
      </c>
      <c r="CO131" s="181" t="s">
        <v>216</v>
      </c>
      <c r="CP131" s="105">
        <f t="shared" ref="CP131" si="3048">IF(CQ131&gt;0,1,0)</f>
        <v>0</v>
      </c>
      <c r="CQ131" s="144"/>
      <c r="CR131" s="121"/>
      <c r="CS131" s="113">
        <f t="shared" ref="CS131" si="3049">+CT131+CU131</f>
        <v>0</v>
      </c>
      <c r="CT131" s="116">
        <f t="shared" si="2582"/>
        <v>0</v>
      </c>
      <c r="CU131" s="174">
        <f t="shared" si="2583"/>
        <v>0</v>
      </c>
      <c r="CV131" s="181" t="s">
        <v>216</v>
      </c>
      <c r="CW131" s="105">
        <f t="shared" ref="CW131" si="3050">IF(CX131&gt;0,1,0)</f>
        <v>0</v>
      </c>
      <c r="CX131" s="144"/>
      <c r="CY131" s="121"/>
      <c r="CZ131" s="113">
        <f t="shared" ref="CZ131" si="3051">+DA131+DB131</f>
        <v>0</v>
      </c>
      <c r="DA131" s="116">
        <f t="shared" si="2584"/>
        <v>0</v>
      </c>
      <c r="DB131" s="174">
        <f t="shared" si="2585"/>
        <v>0</v>
      </c>
      <c r="DC131" s="181" t="s">
        <v>216</v>
      </c>
      <c r="DD131" s="105">
        <f t="shared" ref="DD131" si="3052">IF(DE131&gt;0,1,0)</f>
        <v>0</v>
      </c>
      <c r="DE131" s="144"/>
      <c r="DF131" s="121"/>
      <c r="DG131" s="113">
        <f t="shared" ref="DG131" si="3053">+DH131+DI131</f>
        <v>0</v>
      </c>
      <c r="DH131" s="116">
        <f t="shared" si="2586"/>
        <v>0</v>
      </c>
      <c r="DI131" s="177">
        <f t="shared" si="2587"/>
        <v>0</v>
      </c>
      <c r="DJ131" s="102">
        <f t="shared" si="2356"/>
        <v>0</v>
      </c>
      <c r="DK131" s="116">
        <f t="shared" si="2357"/>
        <v>0</v>
      </c>
      <c r="DL131" s="116">
        <f t="shared" si="2358"/>
        <v>0</v>
      </c>
      <c r="DM131" s="116">
        <f t="shared" ref="DM131" si="3054">+DN131+DO131</f>
        <v>0</v>
      </c>
      <c r="DN131" s="116">
        <f t="shared" si="2359"/>
        <v>0</v>
      </c>
      <c r="DO131" s="177">
        <f t="shared" si="2360"/>
        <v>0</v>
      </c>
      <c r="DP131" s="194">
        <f t="shared" si="2361"/>
        <v>0</v>
      </c>
      <c r="DQ131" s="177">
        <f t="shared" si="2362"/>
        <v>0</v>
      </c>
      <c r="DR131" s="116">
        <f t="shared" si="1805"/>
        <v>0</v>
      </c>
      <c r="DS131" s="116">
        <f t="shared" ref="DS131" si="3055">+DT131+DU131</f>
        <v>0</v>
      </c>
      <c r="DT131" s="113">
        <f t="shared" si="2363"/>
        <v>0</v>
      </c>
      <c r="DU131" s="189">
        <f t="shared" si="2364"/>
        <v>0</v>
      </c>
      <c r="DV131" s="102">
        <f t="shared" si="2365"/>
        <v>0</v>
      </c>
      <c r="DW131" s="116">
        <f t="shared" si="1765"/>
        <v>0</v>
      </c>
      <c r="DX131" s="116">
        <f t="shared" si="1766"/>
        <v>0</v>
      </c>
      <c r="DY131" s="116">
        <f t="shared" ref="DY131" si="3056">ROUND(DV131*DX131,0)</f>
        <v>0</v>
      </c>
      <c r="DZ131" s="116">
        <f t="shared" ref="DZ131" si="3057">+EA131+EB131</f>
        <v>0</v>
      </c>
      <c r="EA131" s="116">
        <f t="shared" si="2588"/>
        <v>0</v>
      </c>
      <c r="EB131" s="174">
        <f t="shared" si="2589"/>
        <v>0</v>
      </c>
      <c r="EC131" s="194">
        <f t="shared" ref="EC131" si="3058">SUM(DR131,DY131)</f>
        <v>0</v>
      </c>
      <c r="ED131" s="116">
        <f t="shared" ref="ED131" si="3059">+EE131+EF131</f>
        <v>0</v>
      </c>
      <c r="EE131" s="116">
        <f t="shared" ref="EE131" si="3060">SUM(DT131,EA131)</f>
        <v>0</v>
      </c>
      <c r="EF131" s="189">
        <f t="shared" ref="EF131" si="3061">SUM(DU131,EB131)</f>
        <v>0</v>
      </c>
      <c r="EG131" s="129">
        <f t="shared" si="2366"/>
        <v>0</v>
      </c>
      <c r="EH131" s="133">
        <f t="shared" si="2367"/>
        <v>0</v>
      </c>
      <c r="EI131" s="148">
        <f t="shared" si="2368"/>
        <v>0</v>
      </c>
      <c r="EJ131" s="153">
        <f t="shared" ref="EJ131" si="3062">INT(EI131/2)</f>
        <v>0</v>
      </c>
      <c r="EK131" s="167">
        <f t="shared" si="2369"/>
        <v>0</v>
      </c>
      <c r="EL131" s="171">
        <f t="shared" si="2370"/>
        <v>0</v>
      </c>
      <c r="EM131" s="167">
        <f t="shared" si="2371"/>
        <v>0</v>
      </c>
      <c r="EN131" s="171">
        <f t="shared" ref="EN131" si="3063">INT(EM131/2)</f>
        <v>0</v>
      </c>
      <c r="EO131" s="148">
        <f t="shared" si="2590"/>
        <v>0</v>
      </c>
      <c r="EP131" s="153">
        <f t="shared" ref="EP131" si="3064">INT(EO131/2)</f>
        <v>0</v>
      </c>
      <c r="EQ131" s="167">
        <f t="shared" si="2591"/>
        <v>0</v>
      </c>
      <c r="ER131" s="171">
        <f t="shared" ref="ER131" si="3065">INT(EQ131/2)</f>
        <v>0</v>
      </c>
      <c r="ES131" s="148">
        <f t="shared" si="2592"/>
        <v>0</v>
      </c>
      <c r="ET131" s="153">
        <f t="shared" ref="ET131" si="3066">INT(ES131/2)</f>
        <v>0</v>
      </c>
      <c r="EU131" s="167">
        <f t="shared" si="2372"/>
        <v>0</v>
      </c>
      <c r="EV131" s="171">
        <f t="shared" si="2373"/>
        <v>0</v>
      </c>
      <c r="EW131" s="148">
        <f t="shared" si="2593"/>
        <v>0</v>
      </c>
      <c r="EX131" s="153">
        <f t="shared" ref="EX131" si="3067">INT(EW131/2)</f>
        <v>0</v>
      </c>
      <c r="EY131" s="167">
        <f t="shared" si="2594"/>
        <v>0</v>
      </c>
      <c r="EZ131" s="171">
        <f t="shared" ref="EZ131" si="3068">INT(EY131/2)</f>
        <v>0</v>
      </c>
      <c r="FA131" s="148">
        <f t="shared" si="2595"/>
        <v>0</v>
      </c>
      <c r="FB131" s="171">
        <f t="shared" ref="FB131" si="3069">INT(FA131/2)</f>
        <v>0</v>
      </c>
      <c r="FC131" s="148">
        <f t="shared" si="2596"/>
        <v>0</v>
      </c>
      <c r="FD131" s="171">
        <f t="shared" ref="FD131" si="3070">INT(FC131/2)</f>
        <v>0</v>
      </c>
      <c r="FE131" s="167">
        <f t="shared" ref="FE131" si="3071">SUM(EG131,EI131,EK131,EM131,EO131,EQ131,ES131,EU131,EW131,EY131,FA131,FC131)</f>
        <v>0</v>
      </c>
      <c r="FF131" s="171">
        <f t="shared" ref="FF131" si="3072">SUM(EH131,EJ131,EL131,EN131,EP131,ER131,ET131,EV131,EX131,EZ131,FB131,FD131)</f>
        <v>0</v>
      </c>
      <c r="FG131" s="148">
        <f t="shared" si="2597"/>
        <v>0</v>
      </c>
      <c r="FH131" s="199">
        <f t="shared" ref="FH131" si="3073">+FG131</f>
        <v>0</v>
      </c>
      <c r="FI131" s="95"/>
      <c r="FJ131" s="708">
        <f>+FJ130</f>
        <v>0</v>
      </c>
      <c r="FK131" s="38"/>
      <c r="FL131" s="692">
        <f t="shared" si="2883"/>
        <v>0</v>
      </c>
      <c r="FM131" s="693">
        <f t="shared" si="2884"/>
        <v>0</v>
      </c>
      <c r="FN131" s="694" t="str">
        <f t="shared" si="2885"/>
        <v>OK</v>
      </c>
      <c r="FP131" s="692">
        <f t="shared" si="1825"/>
        <v>0</v>
      </c>
      <c r="FQ131" s="693">
        <f t="shared" si="1826"/>
        <v>0</v>
      </c>
      <c r="FR131" s="694" t="str">
        <f t="shared" si="1827"/>
        <v>OK</v>
      </c>
    </row>
    <row r="132" spans="1:174" ht="18" customHeight="1" x14ac:dyDescent="0.2">
      <c r="A132" s="74">
        <f t="shared" si="2645"/>
        <v>0</v>
      </c>
      <c r="B132" s="75">
        <f t="shared" si="2646"/>
        <v>0</v>
      </c>
      <c r="C132" s="235" t="str">
        <f t="shared" si="1830"/>
        <v>福島県</v>
      </c>
      <c r="D132" s="58">
        <f t="shared" si="2647"/>
        <v>59</v>
      </c>
      <c r="E132" s="49" t="s">
        <v>244</v>
      </c>
      <c r="F132" s="486">
        <f>IF(F133=" "," ",+F133)</f>
        <v>0</v>
      </c>
      <c r="G132" s="554"/>
      <c r="H132" s="537"/>
      <c r="I132" s="544"/>
      <c r="J132" s="545"/>
      <c r="K132" s="544"/>
      <c r="L132" s="229"/>
      <c r="M132" s="532"/>
      <c r="N132" s="66"/>
      <c r="O132" s="70" t="str">
        <f>IF(L132="","",VLOOKUP(L132,リスト!$Q$3:$R$25,2,0))</f>
        <v/>
      </c>
      <c r="P132" s="202"/>
      <c r="Q132" s="125"/>
      <c r="R132" s="154" t="str">
        <f>IF(L132="","",VLOOKUP(L132,リスト!$X$3:$Y$25,2,0))</f>
        <v/>
      </c>
      <c r="S132" s="162">
        <f>IF(T132&gt;0,1,0)</f>
        <v>0</v>
      </c>
      <c r="T132" s="143"/>
      <c r="U132" s="112">
        <f t="shared" si="2562"/>
        <v>0</v>
      </c>
      <c r="V132" s="108"/>
      <c r="W132" s="115">
        <f>+U132+V132</f>
        <v>0</v>
      </c>
      <c r="X132" s="115">
        <f>+Y132+Z132</f>
        <v>0</v>
      </c>
      <c r="Y132" s="137">
        <f t="shared" si="2563"/>
        <v>0</v>
      </c>
      <c r="Z132" s="139">
        <f t="shared" si="2564"/>
        <v>0</v>
      </c>
      <c r="AA132" s="180" t="s">
        <v>216</v>
      </c>
      <c r="AB132" s="162">
        <f>IF(AC132&gt;0,1,0)</f>
        <v>0</v>
      </c>
      <c r="AC132" s="143"/>
      <c r="AD132" s="120"/>
      <c r="AE132" s="137">
        <f>+AF132+AG132</f>
        <v>0</v>
      </c>
      <c r="AF132" s="137">
        <f t="shared" si="2565"/>
        <v>0</v>
      </c>
      <c r="AG132" s="139">
        <f t="shared" si="2566"/>
        <v>0</v>
      </c>
      <c r="AH132" s="101" t="str">
        <f>IF(AJ132="","",VLOOKUP(L132,リスト!$AA$3:$AB$25,2,0))</f>
        <v/>
      </c>
      <c r="AI132" s="162">
        <f>IF(AJ132&gt;0,1,0)</f>
        <v>0</v>
      </c>
      <c r="AJ132" s="143"/>
      <c r="AK132" s="156">
        <f t="shared" si="2349"/>
        <v>0</v>
      </c>
      <c r="AL132" s="120"/>
      <c r="AM132" s="162">
        <f>+AK132+AL132</f>
        <v>0</v>
      </c>
      <c r="AN132" s="112">
        <f>+AO132+AP132</f>
        <v>0</v>
      </c>
      <c r="AO132" s="115">
        <f t="shared" si="2567"/>
        <v>0</v>
      </c>
      <c r="AP132" s="173">
        <f t="shared" si="2568"/>
        <v>0</v>
      </c>
      <c r="AQ132" s="183" t="s">
        <v>216</v>
      </c>
      <c r="AR132" s="162">
        <f>IF(AS132&gt;0,1,0)</f>
        <v>0</v>
      </c>
      <c r="AS132" s="143"/>
      <c r="AT132" s="120"/>
      <c r="AU132" s="112">
        <f>+AV132+AW132</f>
        <v>0</v>
      </c>
      <c r="AV132" s="115">
        <f t="shared" si="2569"/>
        <v>0</v>
      </c>
      <c r="AW132" s="176">
        <f t="shared" si="2570"/>
        <v>0</v>
      </c>
      <c r="AX132" s="180" t="s">
        <v>216</v>
      </c>
      <c r="AY132" s="162">
        <f>IF(AZ132&gt;0,1,0)</f>
        <v>0</v>
      </c>
      <c r="AZ132" s="143"/>
      <c r="BA132" s="120"/>
      <c r="BB132" s="112">
        <f>+BC132+BD132</f>
        <v>0</v>
      </c>
      <c r="BC132" s="115">
        <f t="shared" si="2571"/>
        <v>0</v>
      </c>
      <c r="BD132" s="173">
        <f t="shared" si="2572"/>
        <v>0</v>
      </c>
      <c r="BE132" s="180" t="s">
        <v>216</v>
      </c>
      <c r="BF132" s="162">
        <f>IF(BG132&gt;0,1,0)</f>
        <v>0</v>
      </c>
      <c r="BG132" s="143"/>
      <c r="BH132" s="120"/>
      <c r="BI132" s="112">
        <f>+BJ132+BK132</f>
        <v>0</v>
      </c>
      <c r="BJ132" s="115">
        <f t="shared" si="2573"/>
        <v>0</v>
      </c>
      <c r="BK132" s="176">
        <f t="shared" si="2574"/>
        <v>0</v>
      </c>
      <c r="BL132" s="180" t="s">
        <v>216</v>
      </c>
      <c r="BM132" s="162">
        <f>IF(BN132&gt;0,1,0)</f>
        <v>0</v>
      </c>
      <c r="BN132" s="143"/>
      <c r="BO132" s="120"/>
      <c r="BP132" s="112">
        <f>+BQ132+BR132</f>
        <v>0</v>
      </c>
      <c r="BQ132" s="115">
        <f t="shared" si="2575"/>
        <v>0</v>
      </c>
      <c r="BR132" s="176">
        <f t="shared" si="2576"/>
        <v>0</v>
      </c>
      <c r="BS132" s="101">
        <f t="shared" si="2350"/>
        <v>0</v>
      </c>
      <c r="BT132" s="112">
        <f t="shared" si="2351"/>
        <v>0</v>
      </c>
      <c r="BU132" s="112">
        <f t="shared" si="2352"/>
        <v>0</v>
      </c>
      <c r="BV132" s="115">
        <f t="shared" si="2353"/>
        <v>0</v>
      </c>
      <c r="BW132" s="112">
        <f t="shared" si="2354"/>
        <v>0</v>
      </c>
      <c r="BX132" s="188">
        <f t="shared" si="2355"/>
        <v>0</v>
      </c>
      <c r="BY132" s="101" t="str">
        <f>IF(CA132="","",VLOOKUP(L132,リスト!$AD$3:$AE$25,2,0))</f>
        <v/>
      </c>
      <c r="BZ132" s="192">
        <f>IF(CA132&gt;0,1,0)</f>
        <v>0</v>
      </c>
      <c r="CA132" s="143"/>
      <c r="CB132" s="112">
        <f t="shared" si="2577"/>
        <v>0</v>
      </c>
      <c r="CC132" s="120"/>
      <c r="CD132" s="162">
        <f>+CB132+CC132</f>
        <v>0</v>
      </c>
      <c r="CE132" s="112">
        <f>+CF132+CG132</f>
        <v>0</v>
      </c>
      <c r="CF132" s="115">
        <f t="shared" si="2578"/>
        <v>0</v>
      </c>
      <c r="CG132" s="173">
        <f t="shared" si="2579"/>
        <v>0</v>
      </c>
      <c r="CH132" s="180" t="s">
        <v>216</v>
      </c>
      <c r="CI132" s="192">
        <f>IF(CJ132&gt;0,1,0)</f>
        <v>0</v>
      </c>
      <c r="CJ132" s="143"/>
      <c r="CK132" s="120"/>
      <c r="CL132" s="112">
        <f>+CM132+CN132</f>
        <v>0</v>
      </c>
      <c r="CM132" s="115">
        <f t="shared" si="2580"/>
        <v>0</v>
      </c>
      <c r="CN132" s="173">
        <f t="shared" si="2581"/>
        <v>0</v>
      </c>
      <c r="CO132" s="180" t="s">
        <v>216</v>
      </c>
      <c r="CP132" s="192">
        <f>IF(CQ132&gt;0,1,0)</f>
        <v>0</v>
      </c>
      <c r="CQ132" s="143"/>
      <c r="CR132" s="120"/>
      <c r="CS132" s="112">
        <f>+CT132+CU132</f>
        <v>0</v>
      </c>
      <c r="CT132" s="115">
        <f t="shared" si="2582"/>
        <v>0</v>
      </c>
      <c r="CU132" s="173">
        <f t="shared" si="2583"/>
        <v>0</v>
      </c>
      <c r="CV132" s="180" t="s">
        <v>216</v>
      </c>
      <c r="CW132" s="192">
        <f>IF(CX132&gt;0,1,0)</f>
        <v>0</v>
      </c>
      <c r="CX132" s="143"/>
      <c r="CY132" s="120"/>
      <c r="CZ132" s="112">
        <f>+DA132+DB132</f>
        <v>0</v>
      </c>
      <c r="DA132" s="115">
        <f t="shared" si="2584"/>
        <v>0</v>
      </c>
      <c r="DB132" s="173">
        <f t="shared" si="2585"/>
        <v>0</v>
      </c>
      <c r="DC132" s="180" t="s">
        <v>216</v>
      </c>
      <c r="DD132" s="192">
        <f>IF(DE132&gt;0,1,0)</f>
        <v>0</v>
      </c>
      <c r="DE132" s="143"/>
      <c r="DF132" s="120"/>
      <c r="DG132" s="112">
        <f>+DH132+DI132</f>
        <v>0</v>
      </c>
      <c r="DH132" s="115">
        <f t="shared" si="2586"/>
        <v>0</v>
      </c>
      <c r="DI132" s="176">
        <f t="shared" si="2587"/>
        <v>0</v>
      </c>
      <c r="DJ132" s="101">
        <f t="shared" si="2356"/>
        <v>0</v>
      </c>
      <c r="DK132" s="115">
        <f t="shared" si="2357"/>
        <v>0</v>
      </c>
      <c r="DL132" s="115">
        <f t="shared" si="2358"/>
        <v>0</v>
      </c>
      <c r="DM132" s="115">
        <f>+DN132+DO132</f>
        <v>0</v>
      </c>
      <c r="DN132" s="115">
        <f t="shared" si="2359"/>
        <v>0</v>
      </c>
      <c r="DO132" s="176">
        <f t="shared" si="2360"/>
        <v>0</v>
      </c>
      <c r="DP132" s="193">
        <f t="shared" si="2361"/>
        <v>0</v>
      </c>
      <c r="DQ132" s="176">
        <f t="shared" si="2362"/>
        <v>0</v>
      </c>
      <c r="DR132" s="115">
        <f t="shared" si="1805"/>
        <v>0</v>
      </c>
      <c r="DS132" s="115">
        <f>+DT132+DU132</f>
        <v>0</v>
      </c>
      <c r="DT132" s="112">
        <f t="shared" si="2363"/>
        <v>0</v>
      </c>
      <c r="DU132" s="188">
        <f t="shared" si="2364"/>
        <v>0</v>
      </c>
      <c r="DV132" s="101">
        <f t="shared" si="2365"/>
        <v>0</v>
      </c>
      <c r="DW132" s="115">
        <f t="shared" si="1765"/>
        <v>0</v>
      </c>
      <c r="DX132" s="115">
        <f t="shared" si="1766"/>
        <v>0</v>
      </c>
      <c r="DY132" s="115">
        <f>ROUND(DV132*DX132,0)</f>
        <v>0</v>
      </c>
      <c r="DZ132" s="115">
        <f>+EA132+EB132</f>
        <v>0</v>
      </c>
      <c r="EA132" s="115">
        <f t="shared" si="2588"/>
        <v>0</v>
      </c>
      <c r="EB132" s="173">
        <f t="shared" si="2589"/>
        <v>0</v>
      </c>
      <c r="EC132" s="193">
        <f>SUM(DR132,DY132)</f>
        <v>0</v>
      </c>
      <c r="ED132" s="115">
        <f>+EE132+EF132</f>
        <v>0</v>
      </c>
      <c r="EE132" s="115">
        <f>SUM(DT132,EA132)</f>
        <v>0</v>
      </c>
      <c r="EF132" s="188">
        <f>SUM(DU132,EB132)</f>
        <v>0</v>
      </c>
      <c r="EG132" s="128">
        <f t="shared" si="2366"/>
        <v>0</v>
      </c>
      <c r="EH132" s="132">
        <f t="shared" si="2367"/>
        <v>0</v>
      </c>
      <c r="EI132" s="147">
        <f t="shared" si="2368"/>
        <v>0</v>
      </c>
      <c r="EJ132" s="152">
        <f>INT(EI132/2)</f>
        <v>0</v>
      </c>
      <c r="EK132" s="166">
        <f t="shared" si="2369"/>
        <v>0</v>
      </c>
      <c r="EL132" s="170">
        <f t="shared" si="2370"/>
        <v>0</v>
      </c>
      <c r="EM132" s="166">
        <f t="shared" si="2371"/>
        <v>0</v>
      </c>
      <c r="EN132" s="170">
        <f>INT(EM132/2)</f>
        <v>0</v>
      </c>
      <c r="EO132" s="147">
        <f t="shared" si="2590"/>
        <v>0</v>
      </c>
      <c r="EP132" s="170">
        <f>INT(EO132/2)</f>
        <v>0</v>
      </c>
      <c r="EQ132" s="166">
        <f t="shared" si="2591"/>
        <v>0</v>
      </c>
      <c r="ER132" s="170">
        <f>INT(EQ132/2)</f>
        <v>0</v>
      </c>
      <c r="ES132" s="147">
        <f t="shared" si="2592"/>
        <v>0</v>
      </c>
      <c r="ET132" s="152">
        <f>INT(ES132/2)</f>
        <v>0</v>
      </c>
      <c r="EU132" s="166">
        <f t="shared" si="2372"/>
        <v>0</v>
      </c>
      <c r="EV132" s="170">
        <f t="shared" si="2373"/>
        <v>0</v>
      </c>
      <c r="EW132" s="147">
        <f t="shared" si="2593"/>
        <v>0</v>
      </c>
      <c r="EX132" s="152">
        <f>INT(EW132/2)</f>
        <v>0</v>
      </c>
      <c r="EY132" s="166">
        <f t="shared" si="2594"/>
        <v>0</v>
      </c>
      <c r="EZ132" s="170">
        <f>INT(EY132/2)</f>
        <v>0</v>
      </c>
      <c r="FA132" s="147">
        <f t="shared" si="2595"/>
        <v>0</v>
      </c>
      <c r="FB132" s="170">
        <f>INT(FA132/2)</f>
        <v>0</v>
      </c>
      <c r="FC132" s="147">
        <f t="shared" si="2596"/>
        <v>0</v>
      </c>
      <c r="FD132" s="170">
        <f>INT(FC132/2)</f>
        <v>0</v>
      </c>
      <c r="FE132" s="166">
        <f>SUM(EG132,EI132,EK132,EM132,EO132,EQ132,ES132,EU132,EW132,EY132,FA132,FC132)</f>
        <v>0</v>
      </c>
      <c r="FF132" s="170">
        <f>SUM(EH132,EJ132,EL132,EN132,EP132,ER132,ET132,EV132,EX132,EZ132,FB132,FD132)</f>
        <v>0</v>
      </c>
      <c r="FG132" s="147">
        <f t="shared" si="2597"/>
        <v>0</v>
      </c>
      <c r="FH132" s="198">
        <f>+FG132</f>
        <v>0</v>
      </c>
      <c r="FI132" s="201"/>
      <c r="FJ132" s="708">
        <f>+FJ130</f>
        <v>0</v>
      </c>
      <c r="FK132" s="38"/>
      <c r="FL132" s="701">
        <f t="shared" si="2883"/>
        <v>0</v>
      </c>
      <c r="FM132" s="688">
        <f t="shared" si="2884"/>
        <v>0</v>
      </c>
      <c r="FN132" s="702" t="str">
        <f t="shared" si="2885"/>
        <v>OK</v>
      </c>
      <c r="FP132" s="701">
        <f t="shared" si="1825"/>
        <v>0</v>
      </c>
      <c r="FQ132" s="688">
        <f t="shared" si="1826"/>
        <v>0</v>
      </c>
      <c r="FR132" s="702" t="str">
        <f t="shared" si="1827"/>
        <v>OK</v>
      </c>
    </row>
    <row r="133" spans="1:174" ht="18" customHeight="1" x14ac:dyDescent="0.2">
      <c r="A133" s="76">
        <f t="shared" si="2645"/>
        <v>0</v>
      </c>
      <c r="B133" s="77">
        <f t="shared" si="2646"/>
        <v>0</v>
      </c>
      <c r="C133" s="236" t="str">
        <f t="shared" si="1830"/>
        <v>福島県</v>
      </c>
      <c r="D133" s="47">
        <f t="shared" si="2647"/>
        <v>59</v>
      </c>
      <c r="E133" s="56" t="s">
        <v>245</v>
      </c>
      <c r="F133" s="487"/>
      <c r="G133" s="555">
        <f>+G132</f>
        <v>0</v>
      </c>
      <c r="H133" s="536"/>
      <c r="I133" s="542"/>
      <c r="J133" s="543"/>
      <c r="K133" s="542"/>
      <c r="L133" s="64"/>
      <c r="M133" s="531"/>
      <c r="N133" s="67"/>
      <c r="O133" s="71" t="str">
        <f>IF(L133="","",VLOOKUP(L133,リスト!$Q$3:$R$25,2,0))</f>
        <v/>
      </c>
      <c r="P133" s="95"/>
      <c r="Q133" s="126"/>
      <c r="R133" s="102" t="str">
        <f>IF(L133="","",VLOOKUP(L133,リスト!$X$3:$Y$25,2,0))</f>
        <v/>
      </c>
      <c r="S133" s="163">
        <f t="shared" ref="S133" si="3074">IF(T133&gt;0,1,0)</f>
        <v>0</v>
      </c>
      <c r="T133" s="144"/>
      <c r="U133" s="113">
        <f t="shared" si="2562"/>
        <v>0</v>
      </c>
      <c r="V133" s="109"/>
      <c r="W133" s="116">
        <f t="shared" ref="W133" si="3075">+U133+V133</f>
        <v>0</v>
      </c>
      <c r="X133" s="116">
        <f t="shared" ref="X133" si="3076">+Y133+Z133</f>
        <v>0</v>
      </c>
      <c r="Y133" s="138">
        <f t="shared" si="2563"/>
        <v>0</v>
      </c>
      <c r="Z133" s="140">
        <f t="shared" si="2564"/>
        <v>0</v>
      </c>
      <c r="AA133" s="181" t="s">
        <v>216</v>
      </c>
      <c r="AB133" s="163">
        <f t="shared" ref="AB133" si="3077">IF(AC133&gt;0,1,0)</f>
        <v>0</v>
      </c>
      <c r="AC133" s="144"/>
      <c r="AD133" s="121"/>
      <c r="AE133" s="138">
        <f t="shared" ref="AE133" si="3078">+AF133+AG133</f>
        <v>0</v>
      </c>
      <c r="AF133" s="138">
        <f t="shared" si="2565"/>
        <v>0</v>
      </c>
      <c r="AG133" s="140">
        <f t="shared" si="2566"/>
        <v>0</v>
      </c>
      <c r="AH133" s="102" t="str">
        <f>IF(AJ133="","",VLOOKUP(L133,リスト!$AA$3:$AB$25,2,0))</f>
        <v/>
      </c>
      <c r="AI133" s="163">
        <f t="shared" ref="AI133" si="3079">IF(AJ133&gt;0,1,0)</f>
        <v>0</v>
      </c>
      <c r="AJ133" s="144"/>
      <c r="AK133" s="157">
        <f t="shared" si="2349"/>
        <v>0</v>
      </c>
      <c r="AL133" s="121"/>
      <c r="AM133" s="163">
        <f t="shared" ref="AM133" si="3080">+AK133+AL133</f>
        <v>0</v>
      </c>
      <c r="AN133" s="113">
        <f t="shared" ref="AN133" si="3081">+AO133+AP133</f>
        <v>0</v>
      </c>
      <c r="AO133" s="116">
        <f t="shared" si="2567"/>
        <v>0</v>
      </c>
      <c r="AP133" s="174">
        <f t="shared" si="2568"/>
        <v>0</v>
      </c>
      <c r="AQ133" s="184" t="s">
        <v>216</v>
      </c>
      <c r="AR133" s="163">
        <f t="shared" ref="AR133" si="3082">IF(AS133&gt;0,1,0)</f>
        <v>0</v>
      </c>
      <c r="AS133" s="144"/>
      <c r="AT133" s="121"/>
      <c r="AU133" s="113">
        <f t="shared" ref="AU133" si="3083">+AV133+AW133</f>
        <v>0</v>
      </c>
      <c r="AV133" s="116">
        <f t="shared" si="2569"/>
        <v>0</v>
      </c>
      <c r="AW133" s="177">
        <f t="shared" si="2570"/>
        <v>0</v>
      </c>
      <c r="AX133" s="181" t="s">
        <v>216</v>
      </c>
      <c r="AY133" s="163">
        <f t="shared" ref="AY133" si="3084">IF(AZ133&gt;0,1,0)</f>
        <v>0</v>
      </c>
      <c r="AZ133" s="144"/>
      <c r="BA133" s="121"/>
      <c r="BB133" s="113">
        <f t="shared" ref="BB133" si="3085">+BC133+BD133</f>
        <v>0</v>
      </c>
      <c r="BC133" s="116">
        <f t="shared" si="2571"/>
        <v>0</v>
      </c>
      <c r="BD133" s="174">
        <f t="shared" si="2572"/>
        <v>0</v>
      </c>
      <c r="BE133" s="181" t="s">
        <v>216</v>
      </c>
      <c r="BF133" s="163">
        <f t="shared" ref="BF133" si="3086">IF(BG133&gt;0,1,0)</f>
        <v>0</v>
      </c>
      <c r="BG133" s="144"/>
      <c r="BH133" s="121"/>
      <c r="BI133" s="113">
        <f t="shared" ref="BI133" si="3087">+BJ133+BK133</f>
        <v>0</v>
      </c>
      <c r="BJ133" s="116">
        <f t="shared" si="2573"/>
        <v>0</v>
      </c>
      <c r="BK133" s="177">
        <f t="shared" si="2574"/>
        <v>0</v>
      </c>
      <c r="BL133" s="181" t="s">
        <v>216</v>
      </c>
      <c r="BM133" s="163">
        <f t="shared" ref="BM133" si="3088">IF(BN133&gt;0,1,0)</f>
        <v>0</v>
      </c>
      <c r="BN133" s="144"/>
      <c r="BO133" s="121"/>
      <c r="BP133" s="113">
        <f t="shared" ref="BP133" si="3089">+BQ133+BR133</f>
        <v>0</v>
      </c>
      <c r="BQ133" s="116">
        <f t="shared" si="2575"/>
        <v>0</v>
      </c>
      <c r="BR133" s="177">
        <f t="shared" si="2576"/>
        <v>0</v>
      </c>
      <c r="BS133" s="102">
        <f t="shared" si="2350"/>
        <v>0</v>
      </c>
      <c r="BT133" s="113">
        <f t="shared" si="2351"/>
        <v>0</v>
      </c>
      <c r="BU133" s="113">
        <f t="shared" si="2352"/>
        <v>0</v>
      </c>
      <c r="BV133" s="116">
        <f t="shared" si="2353"/>
        <v>0</v>
      </c>
      <c r="BW133" s="113">
        <f t="shared" si="2354"/>
        <v>0</v>
      </c>
      <c r="BX133" s="189">
        <f t="shared" si="2355"/>
        <v>0</v>
      </c>
      <c r="BY133" s="102" t="str">
        <f>IF(CA133="","",VLOOKUP(L133,リスト!$AD$3:$AE$25,2,0))</f>
        <v/>
      </c>
      <c r="BZ133" s="105">
        <f t="shared" ref="BZ133" si="3090">IF(CA133&gt;0,1,0)</f>
        <v>0</v>
      </c>
      <c r="CA133" s="144"/>
      <c r="CB133" s="113">
        <f t="shared" si="2577"/>
        <v>0</v>
      </c>
      <c r="CC133" s="121"/>
      <c r="CD133" s="163">
        <f t="shared" ref="CD133" si="3091">+CB133+CC133</f>
        <v>0</v>
      </c>
      <c r="CE133" s="113">
        <f t="shared" ref="CE133" si="3092">+CF133+CG133</f>
        <v>0</v>
      </c>
      <c r="CF133" s="116">
        <f t="shared" si="2578"/>
        <v>0</v>
      </c>
      <c r="CG133" s="177">
        <f t="shared" si="2579"/>
        <v>0</v>
      </c>
      <c r="CH133" s="181" t="s">
        <v>216</v>
      </c>
      <c r="CI133" s="105">
        <f t="shared" ref="CI133" si="3093">IF(CJ133&gt;0,1,0)</f>
        <v>0</v>
      </c>
      <c r="CJ133" s="144"/>
      <c r="CK133" s="121"/>
      <c r="CL133" s="113">
        <f t="shared" ref="CL133" si="3094">+CM133+CN133</f>
        <v>0</v>
      </c>
      <c r="CM133" s="116">
        <f t="shared" si="2580"/>
        <v>0</v>
      </c>
      <c r="CN133" s="174">
        <f t="shared" si="2581"/>
        <v>0</v>
      </c>
      <c r="CO133" s="181" t="s">
        <v>216</v>
      </c>
      <c r="CP133" s="105">
        <f t="shared" ref="CP133" si="3095">IF(CQ133&gt;0,1,0)</f>
        <v>0</v>
      </c>
      <c r="CQ133" s="144"/>
      <c r="CR133" s="121"/>
      <c r="CS133" s="113">
        <f t="shared" ref="CS133" si="3096">+CT133+CU133</f>
        <v>0</v>
      </c>
      <c r="CT133" s="116">
        <f t="shared" si="2582"/>
        <v>0</v>
      </c>
      <c r="CU133" s="174">
        <f t="shared" si="2583"/>
        <v>0</v>
      </c>
      <c r="CV133" s="181" t="s">
        <v>216</v>
      </c>
      <c r="CW133" s="105">
        <f t="shared" ref="CW133" si="3097">IF(CX133&gt;0,1,0)</f>
        <v>0</v>
      </c>
      <c r="CX133" s="144"/>
      <c r="CY133" s="121"/>
      <c r="CZ133" s="113">
        <f t="shared" ref="CZ133" si="3098">+DA133+DB133</f>
        <v>0</v>
      </c>
      <c r="DA133" s="116">
        <f t="shared" si="2584"/>
        <v>0</v>
      </c>
      <c r="DB133" s="174">
        <f t="shared" si="2585"/>
        <v>0</v>
      </c>
      <c r="DC133" s="181" t="s">
        <v>216</v>
      </c>
      <c r="DD133" s="105">
        <f t="shared" ref="DD133" si="3099">IF(DE133&gt;0,1,0)</f>
        <v>0</v>
      </c>
      <c r="DE133" s="144"/>
      <c r="DF133" s="121"/>
      <c r="DG133" s="113">
        <f t="shared" ref="DG133" si="3100">+DH133+DI133</f>
        <v>0</v>
      </c>
      <c r="DH133" s="116">
        <f t="shared" si="2586"/>
        <v>0</v>
      </c>
      <c r="DI133" s="177">
        <f t="shared" si="2587"/>
        <v>0</v>
      </c>
      <c r="DJ133" s="102">
        <f t="shared" si="2356"/>
        <v>0</v>
      </c>
      <c r="DK133" s="116">
        <f t="shared" si="2357"/>
        <v>0</v>
      </c>
      <c r="DL133" s="116">
        <f t="shared" si="2358"/>
        <v>0</v>
      </c>
      <c r="DM133" s="116">
        <f t="shared" ref="DM133" si="3101">+DN133+DO133</f>
        <v>0</v>
      </c>
      <c r="DN133" s="116">
        <f t="shared" si="2359"/>
        <v>0</v>
      </c>
      <c r="DO133" s="177">
        <f t="shared" si="2360"/>
        <v>0</v>
      </c>
      <c r="DP133" s="194">
        <f t="shared" si="2361"/>
        <v>0</v>
      </c>
      <c r="DQ133" s="177">
        <f t="shared" si="2362"/>
        <v>0</v>
      </c>
      <c r="DR133" s="116">
        <f t="shared" si="1805"/>
        <v>0</v>
      </c>
      <c r="DS133" s="116">
        <f t="shared" ref="DS133" si="3102">+DT133+DU133</f>
        <v>0</v>
      </c>
      <c r="DT133" s="113">
        <f t="shared" si="2363"/>
        <v>0</v>
      </c>
      <c r="DU133" s="189">
        <f t="shared" si="2364"/>
        <v>0</v>
      </c>
      <c r="DV133" s="102">
        <f t="shared" si="2365"/>
        <v>0</v>
      </c>
      <c r="DW133" s="116">
        <f t="shared" si="1765"/>
        <v>0</v>
      </c>
      <c r="DX133" s="116">
        <f t="shared" si="1766"/>
        <v>0</v>
      </c>
      <c r="DY133" s="116">
        <f t="shared" ref="DY133" si="3103">ROUND(DV133*DX133,0)</f>
        <v>0</v>
      </c>
      <c r="DZ133" s="116">
        <f t="shared" ref="DZ133" si="3104">+EA133+EB133</f>
        <v>0</v>
      </c>
      <c r="EA133" s="116">
        <f t="shared" si="2588"/>
        <v>0</v>
      </c>
      <c r="EB133" s="174">
        <f t="shared" si="2589"/>
        <v>0</v>
      </c>
      <c r="EC133" s="194">
        <f t="shared" ref="EC133" si="3105">SUM(DR133,DY133)</f>
        <v>0</v>
      </c>
      <c r="ED133" s="116">
        <f t="shared" ref="ED133" si="3106">+EE133+EF133</f>
        <v>0</v>
      </c>
      <c r="EE133" s="116">
        <f t="shared" ref="EE133" si="3107">SUM(DT133,EA133)</f>
        <v>0</v>
      </c>
      <c r="EF133" s="189">
        <f t="shared" ref="EF133" si="3108">SUM(DU133,EB133)</f>
        <v>0</v>
      </c>
      <c r="EG133" s="129">
        <f t="shared" si="2366"/>
        <v>0</v>
      </c>
      <c r="EH133" s="133">
        <f t="shared" si="2367"/>
        <v>0</v>
      </c>
      <c r="EI133" s="148">
        <f t="shared" si="2368"/>
        <v>0</v>
      </c>
      <c r="EJ133" s="153">
        <f t="shared" ref="EJ133" si="3109">INT(EI133/2)</f>
        <v>0</v>
      </c>
      <c r="EK133" s="167">
        <f t="shared" si="2369"/>
        <v>0</v>
      </c>
      <c r="EL133" s="171">
        <f t="shared" si="2370"/>
        <v>0</v>
      </c>
      <c r="EM133" s="167">
        <f t="shared" si="2371"/>
        <v>0</v>
      </c>
      <c r="EN133" s="171">
        <f t="shared" ref="EN133" si="3110">INT(EM133/2)</f>
        <v>0</v>
      </c>
      <c r="EO133" s="148">
        <f t="shared" si="2590"/>
        <v>0</v>
      </c>
      <c r="EP133" s="153">
        <f t="shared" ref="EP133" si="3111">INT(EO133/2)</f>
        <v>0</v>
      </c>
      <c r="EQ133" s="167">
        <f t="shared" si="2591"/>
        <v>0</v>
      </c>
      <c r="ER133" s="171">
        <f t="shared" ref="ER133" si="3112">INT(EQ133/2)</f>
        <v>0</v>
      </c>
      <c r="ES133" s="148">
        <f t="shared" si="2592"/>
        <v>0</v>
      </c>
      <c r="ET133" s="153">
        <f t="shared" ref="ET133" si="3113">INT(ES133/2)</f>
        <v>0</v>
      </c>
      <c r="EU133" s="167">
        <f t="shared" si="2372"/>
        <v>0</v>
      </c>
      <c r="EV133" s="171">
        <f t="shared" si="2373"/>
        <v>0</v>
      </c>
      <c r="EW133" s="148">
        <f t="shared" si="2593"/>
        <v>0</v>
      </c>
      <c r="EX133" s="153">
        <f t="shared" ref="EX133" si="3114">INT(EW133/2)</f>
        <v>0</v>
      </c>
      <c r="EY133" s="167">
        <f t="shared" si="2594"/>
        <v>0</v>
      </c>
      <c r="EZ133" s="171">
        <f t="shared" ref="EZ133" si="3115">INT(EY133/2)</f>
        <v>0</v>
      </c>
      <c r="FA133" s="148">
        <f t="shared" si="2595"/>
        <v>0</v>
      </c>
      <c r="FB133" s="171">
        <f t="shared" ref="FB133" si="3116">INT(FA133/2)</f>
        <v>0</v>
      </c>
      <c r="FC133" s="148">
        <f t="shared" si="2596"/>
        <v>0</v>
      </c>
      <c r="FD133" s="171">
        <f t="shared" ref="FD133" si="3117">INT(FC133/2)</f>
        <v>0</v>
      </c>
      <c r="FE133" s="167">
        <f t="shared" ref="FE133" si="3118">SUM(EG133,EI133,EK133,EM133,EO133,EQ133,ES133,EU133,EW133,EY133,FA133,FC133)</f>
        <v>0</v>
      </c>
      <c r="FF133" s="171">
        <f t="shared" ref="FF133" si="3119">SUM(EH133,EJ133,EL133,EN133,EP133,ER133,ET133,EV133,EX133,EZ133,FB133,FD133)</f>
        <v>0</v>
      </c>
      <c r="FG133" s="148">
        <f t="shared" si="2597"/>
        <v>0</v>
      </c>
      <c r="FH133" s="199">
        <f t="shared" ref="FH133" si="3120">+FG133</f>
        <v>0</v>
      </c>
      <c r="FI133" s="95"/>
      <c r="FJ133" s="708">
        <f>+FJ132</f>
        <v>0</v>
      </c>
      <c r="FK133" s="38"/>
      <c r="FL133" s="695">
        <f t="shared" si="2883"/>
        <v>0</v>
      </c>
      <c r="FM133" s="696">
        <f t="shared" si="2884"/>
        <v>0</v>
      </c>
      <c r="FN133" s="697" t="str">
        <f t="shared" si="2885"/>
        <v>OK</v>
      </c>
      <c r="FP133" s="695">
        <f t="shared" si="1825"/>
        <v>0</v>
      </c>
      <c r="FQ133" s="696">
        <f t="shared" si="1826"/>
        <v>0</v>
      </c>
      <c r="FR133" s="697" t="str">
        <f t="shared" si="1827"/>
        <v>OK</v>
      </c>
    </row>
    <row r="134" spans="1:174" ht="18" customHeight="1" x14ac:dyDescent="0.2">
      <c r="A134" s="74">
        <f t="shared" si="2645"/>
        <v>0</v>
      </c>
      <c r="B134" s="75">
        <f t="shared" si="2646"/>
        <v>0</v>
      </c>
      <c r="C134" s="235" t="str">
        <f t="shared" si="1830"/>
        <v>福島県</v>
      </c>
      <c r="D134" s="58">
        <f t="shared" si="2647"/>
        <v>60</v>
      </c>
      <c r="E134" s="49" t="s">
        <v>244</v>
      </c>
      <c r="F134" s="486">
        <f>IF(F135=" "," ",+F135)</f>
        <v>0</v>
      </c>
      <c r="G134" s="554"/>
      <c r="H134" s="537"/>
      <c r="I134" s="544"/>
      <c r="J134" s="545"/>
      <c r="K134" s="544"/>
      <c r="L134" s="229"/>
      <c r="M134" s="532"/>
      <c r="N134" s="66"/>
      <c r="O134" s="70" t="str">
        <f>IF(L134="","",VLOOKUP(L134,リスト!$Q$3:$R$25,2,0))</f>
        <v/>
      </c>
      <c r="P134" s="202"/>
      <c r="Q134" s="230"/>
      <c r="R134" s="154" t="str">
        <f>IF(L134="","",VLOOKUP(L134,リスト!$X$3:$Y$25,2,0))</f>
        <v/>
      </c>
      <c r="S134" s="162">
        <f>IF(T134&gt;0,1,0)</f>
        <v>0</v>
      </c>
      <c r="T134" s="143"/>
      <c r="U134" s="112">
        <f t="shared" si="2562"/>
        <v>0</v>
      </c>
      <c r="V134" s="108"/>
      <c r="W134" s="115">
        <f>+U134+V134</f>
        <v>0</v>
      </c>
      <c r="X134" s="115">
        <f>+Y134+Z134</f>
        <v>0</v>
      </c>
      <c r="Y134" s="137">
        <f t="shared" si="2563"/>
        <v>0</v>
      </c>
      <c r="Z134" s="139">
        <f t="shared" si="2564"/>
        <v>0</v>
      </c>
      <c r="AA134" s="180" t="s">
        <v>216</v>
      </c>
      <c r="AB134" s="162">
        <f>IF(AC134&gt;0,1,0)</f>
        <v>0</v>
      </c>
      <c r="AC134" s="143"/>
      <c r="AD134" s="120"/>
      <c r="AE134" s="137">
        <f>+AF134+AG134</f>
        <v>0</v>
      </c>
      <c r="AF134" s="137">
        <f t="shared" si="2565"/>
        <v>0</v>
      </c>
      <c r="AG134" s="139">
        <f t="shared" si="2566"/>
        <v>0</v>
      </c>
      <c r="AH134" s="101" t="str">
        <f>IF(AJ134="","",VLOOKUP(L134,リスト!$AA$3:$AB$25,2,0))</f>
        <v/>
      </c>
      <c r="AI134" s="162">
        <f>IF(AJ134&gt;0,1,0)</f>
        <v>0</v>
      </c>
      <c r="AJ134" s="143"/>
      <c r="AK134" s="156">
        <f t="shared" si="2349"/>
        <v>0</v>
      </c>
      <c r="AL134" s="120"/>
      <c r="AM134" s="162">
        <f>+AK134+AL134</f>
        <v>0</v>
      </c>
      <c r="AN134" s="112">
        <f>+AO134+AP134</f>
        <v>0</v>
      </c>
      <c r="AO134" s="115">
        <f t="shared" si="2567"/>
        <v>0</v>
      </c>
      <c r="AP134" s="173">
        <f t="shared" si="2568"/>
        <v>0</v>
      </c>
      <c r="AQ134" s="183" t="s">
        <v>216</v>
      </c>
      <c r="AR134" s="162">
        <f>IF(AS134&gt;0,1,0)</f>
        <v>0</v>
      </c>
      <c r="AS134" s="143"/>
      <c r="AT134" s="120"/>
      <c r="AU134" s="112">
        <f>+AV134+AW134</f>
        <v>0</v>
      </c>
      <c r="AV134" s="115">
        <f t="shared" si="2569"/>
        <v>0</v>
      </c>
      <c r="AW134" s="176">
        <f t="shared" si="2570"/>
        <v>0</v>
      </c>
      <c r="AX134" s="180" t="s">
        <v>216</v>
      </c>
      <c r="AY134" s="162">
        <f>IF(AZ134&gt;0,1,0)</f>
        <v>0</v>
      </c>
      <c r="AZ134" s="143"/>
      <c r="BA134" s="120"/>
      <c r="BB134" s="112">
        <f>+BC134+BD134</f>
        <v>0</v>
      </c>
      <c r="BC134" s="115">
        <f t="shared" si="2571"/>
        <v>0</v>
      </c>
      <c r="BD134" s="173">
        <f t="shared" si="2572"/>
        <v>0</v>
      </c>
      <c r="BE134" s="180" t="s">
        <v>216</v>
      </c>
      <c r="BF134" s="162">
        <f>IF(BG134&gt;0,1,0)</f>
        <v>0</v>
      </c>
      <c r="BG134" s="143"/>
      <c r="BH134" s="120"/>
      <c r="BI134" s="112">
        <f>+BJ134+BK134</f>
        <v>0</v>
      </c>
      <c r="BJ134" s="115">
        <f t="shared" si="2573"/>
        <v>0</v>
      </c>
      <c r="BK134" s="176">
        <f t="shared" si="2574"/>
        <v>0</v>
      </c>
      <c r="BL134" s="180" t="s">
        <v>216</v>
      </c>
      <c r="BM134" s="162">
        <f>IF(BN134&gt;0,1,0)</f>
        <v>0</v>
      </c>
      <c r="BN134" s="143"/>
      <c r="BO134" s="120"/>
      <c r="BP134" s="112">
        <f>+BQ134+BR134</f>
        <v>0</v>
      </c>
      <c r="BQ134" s="115">
        <f t="shared" si="2575"/>
        <v>0</v>
      </c>
      <c r="BR134" s="176">
        <f t="shared" si="2576"/>
        <v>0</v>
      </c>
      <c r="BS134" s="101">
        <f t="shared" si="2350"/>
        <v>0</v>
      </c>
      <c r="BT134" s="112">
        <f t="shared" si="2351"/>
        <v>0</v>
      </c>
      <c r="BU134" s="112">
        <f t="shared" si="2352"/>
        <v>0</v>
      </c>
      <c r="BV134" s="115">
        <f t="shared" si="2353"/>
        <v>0</v>
      </c>
      <c r="BW134" s="112">
        <f t="shared" si="2354"/>
        <v>0</v>
      </c>
      <c r="BX134" s="188">
        <f t="shared" si="2355"/>
        <v>0</v>
      </c>
      <c r="BY134" s="101" t="str">
        <f>IF(CA134="","",VLOOKUP(L134,リスト!$AD$3:$AE$25,2,0))</f>
        <v/>
      </c>
      <c r="BZ134" s="192">
        <f>IF(CA134&gt;0,1,0)</f>
        <v>0</v>
      </c>
      <c r="CA134" s="143"/>
      <c r="CB134" s="112">
        <f t="shared" si="2577"/>
        <v>0</v>
      </c>
      <c r="CC134" s="120"/>
      <c r="CD134" s="162">
        <f>+CB134+CC134</f>
        <v>0</v>
      </c>
      <c r="CE134" s="112">
        <f>+CF134+CG134</f>
        <v>0</v>
      </c>
      <c r="CF134" s="115">
        <f t="shared" si="2578"/>
        <v>0</v>
      </c>
      <c r="CG134" s="173">
        <f t="shared" si="2579"/>
        <v>0</v>
      </c>
      <c r="CH134" s="180" t="s">
        <v>216</v>
      </c>
      <c r="CI134" s="192">
        <f>IF(CJ134&gt;0,1,0)</f>
        <v>0</v>
      </c>
      <c r="CJ134" s="143"/>
      <c r="CK134" s="120"/>
      <c r="CL134" s="112">
        <f>+CM134+CN134</f>
        <v>0</v>
      </c>
      <c r="CM134" s="115">
        <f t="shared" si="2580"/>
        <v>0</v>
      </c>
      <c r="CN134" s="173">
        <f t="shared" si="2581"/>
        <v>0</v>
      </c>
      <c r="CO134" s="180" t="s">
        <v>216</v>
      </c>
      <c r="CP134" s="192">
        <f>IF(CQ134&gt;0,1,0)</f>
        <v>0</v>
      </c>
      <c r="CQ134" s="143"/>
      <c r="CR134" s="120"/>
      <c r="CS134" s="112">
        <f>+CT134+CU134</f>
        <v>0</v>
      </c>
      <c r="CT134" s="115">
        <f t="shared" si="2582"/>
        <v>0</v>
      </c>
      <c r="CU134" s="173">
        <f t="shared" si="2583"/>
        <v>0</v>
      </c>
      <c r="CV134" s="180" t="s">
        <v>216</v>
      </c>
      <c r="CW134" s="192">
        <f>IF(CX134&gt;0,1,0)</f>
        <v>0</v>
      </c>
      <c r="CX134" s="143"/>
      <c r="CY134" s="120"/>
      <c r="CZ134" s="112">
        <f>+DA134+DB134</f>
        <v>0</v>
      </c>
      <c r="DA134" s="115">
        <f t="shared" si="2584"/>
        <v>0</v>
      </c>
      <c r="DB134" s="173">
        <f t="shared" si="2585"/>
        <v>0</v>
      </c>
      <c r="DC134" s="180" t="s">
        <v>216</v>
      </c>
      <c r="DD134" s="192">
        <f>IF(DE134&gt;0,1,0)</f>
        <v>0</v>
      </c>
      <c r="DE134" s="143"/>
      <c r="DF134" s="120"/>
      <c r="DG134" s="112">
        <f>+DH134+DI134</f>
        <v>0</v>
      </c>
      <c r="DH134" s="115">
        <f t="shared" si="2586"/>
        <v>0</v>
      </c>
      <c r="DI134" s="176">
        <f t="shared" si="2587"/>
        <v>0</v>
      </c>
      <c r="DJ134" s="101">
        <f t="shared" si="2356"/>
        <v>0</v>
      </c>
      <c r="DK134" s="115">
        <f t="shared" si="2357"/>
        <v>0</v>
      </c>
      <c r="DL134" s="115">
        <f t="shared" si="2358"/>
        <v>0</v>
      </c>
      <c r="DM134" s="115">
        <f>+DN134+DO134</f>
        <v>0</v>
      </c>
      <c r="DN134" s="115">
        <f t="shared" si="2359"/>
        <v>0</v>
      </c>
      <c r="DO134" s="176">
        <f t="shared" si="2360"/>
        <v>0</v>
      </c>
      <c r="DP134" s="193">
        <f t="shared" si="2361"/>
        <v>0</v>
      </c>
      <c r="DQ134" s="176">
        <f t="shared" si="2362"/>
        <v>0</v>
      </c>
      <c r="DR134" s="115">
        <f t="shared" si="1805"/>
        <v>0</v>
      </c>
      <c r="DS134" s="115">
        <f>+DT134+DU134</f>
        <v>0</v>
      </c>
      <c r="DT134" s="112">
        <f t="shared" si="2363"/>
        <v>0</v>
      </c>
      <c r="DU134" s="188">
        <f t="shared" si="2364"/>
        <v>0</v>
      </c>
      <c r="DV134" s="101">
        <f t="shared" si="2365"/>
        <v>0</v>
      </c>
      <c r="DW134" s="115">
        <f t="shared" si="1765"/>
        <v>0</v>
      </c>
      <c r="DX134" s="115">
        <f t="shared" si="1766"/>
        <v>0</v>
      </c>
      <c r="DY134" s="115">
        <f>ROUND(DV134*DX134,0)</f>
        <v>0</v>
      </c>
      <c r="DZ134" s="115">
        <f>+EA134+EB134</f>
        <v>0</v>
      </c>
      <c r="EA134" s="115">
        <f t="shared" si="2588"/>
        <v>0</v>
      </c>
      <c r="EB134" s="173">
        <f t="shared" si="2589"/>
        <v>0</v>
      </c>
      <c r="EC134" s="193">
        <f>SUM(DR134,DY134)</f>
        <v>0</v>
      </c>
      <c r="ED134" s="115">
        <f>+EE134+EF134</f>
        <v>0</v>
      </c>
      <c r="EE134" s="115">
        <f>SUM(DT134,EA134)</f>
        <v>0</v>
      </c>
      <c r="EF134" s="188">
        <f>SUM(DU134,EB134)</f>
        <v>0</v>
      </c>
      <c r="EG134" s="128">
        <f t="shared" si="2366"/>
        <v>0</v>
      </c>
      <c r="EH134" s="132">
        <f t="shared" si="2367"/>
        <v>0</v>
      </c>
      <c r="EI134" s="147">
        <f t="shared" si="2368"/>
        <v>0</v>
      </c>
      <c r="EJ134" s="152">
        <f>INT(EI134/2)</f>
        <v>0</v>
      </c>
      <c r="EK134" s="166">
        <f t="shared" si="2369"/>
        <v>0</v>
      </c>
      <c r="EL134" s="170">
        <f t="shared" si="2370"/>
        <v>0</v>
      </c>
      <c r="EM134" s="166">
        <f t="shared" si="2371"/>
        <v>0</v>
      </c>
      <c r="EN134" s="170">
        <f>INT(EM134/2)</f>
        <v>0</v>
      </c>
      <c r="EO134" s="147">
        <f t="shared" si="2590"/>
        <v>0</v>
      </c>
      <c r="EP134" s="170">
        <f>INT(EO134/2)</f>
        <v>0</v>
      </c>
      <c r="EQ134" s="166">
        <f t="shared" si="2591"/>
        <v>0</v>
      </c>
      <c r="ER134" s="170">
        <f>INT(EQ134/2)</f>
        <v>0</v>
      </c>
      <c r="ES134" s="147">
        <f t="shared" si="2592"/>
        <v>0</v>
      </c>
      <c r="ET134" s="152">
        <f>INT(ES134/2)</f>
        <v>0</v>
      </c>
      <c r="EU134" s="166">
        <f t="shared" si="2372"/>
        <v>0</v>
      </c>
      <c r="EV134" s="170">
        <f t="shared" si="2373"/>
        <v>0</v>
      </c>
      <c r="EW134" s="147">
        <f t="shared" si="2593"/>
        <v>0</v>
      </c>
      <c r="EX134" s="152">
        <f>INT(EW134/2)</f>
        <v>0</v>
      </c>
      <c r="EY134" s="166">
        <f t="shared" si="2594"/>
        <v>0</v>
      </c>
      <c r="EZ134" s="170">
        <f>INT(EY134/2)</f>
        <v>0</v>
      </c>
      <c r="FA134" s="147">
        <f t="shared" si="2595"/>
        <v>0</v>
      </c>
      <c r="FB134" s="170">
        <f>INT(FA134/2)</f>
        <v>0</v>
      </c>
      <c r="FC134" s="147">
        <f t="shared" si="2596"/>
        <v>0</v>
      </c>
      <c r="FD134" s="170">
        <f>INT(FC134/2)</f>
        <v>0</v>
      </c>
      <c r="FE134" s="166">
        <f>SUM(EG134,EI134,EK134,EM134,EO134,EQ134,ES134,EU134,EW134,EY134,FA134,FC134)</f>
        <v>0</v>
      </c>
      <c r="FF134" s="170">
        <f>SUM(EH134,EJ134,EL134,EN134,EP134,ER134,ET134,EV134,EX134,EZ134,FB134,FD134)</f>
        <v>0</v>
      </c>
      <c r="FG134" s="147">
        <f t="shared" si="2597"/>
        <v>0</v>
      </c>
      <c r="FH134" s="198">
        <f>+FG134</f>
        <v>0</v>
      </c>
      <c r="FI134" s="201"/>
      <c r="FJ134" s="708">
        <f>+FJ132</f>
        <v>0</v>
      </c>
      <c r="FK134" s="38"/>
      <c r="FL134" s="698">
        <f t="shared" si="2883"/>
        <v>0</v>
      </c>
      <c r="FM134" s="699">
        <f t="shared" si="2884"/>
        <v>0</v>
      </c>
      <c r="FN134" s="700" t="str">
        <f t="shared" si="2885"/>
        <v>OK</v>
      </c>
      <c r="FP134" s="698">
        <f t="shared" si="1825"/>
        <v>0</v>
      </c>
      <c r="FQ134" s="699">
        <f t="shared" si="1826"/>
        <v>0</v>
      </c>
      <c r="FR134" s="700" t="str">
        <f t="shared" si="1827"/>
        <v>OK</v>
      </c>
    </row>
    <row r="135" spans="1:174" ht="18" customHeight="1" x14ac:dyDescent="0.2">
      <c r="A135" s="76">
        <f t="shared" si="2645"/>
        <v>0</v>
      </c>
      <c r="B135" s="77">
        <f t="shared" si="2646"/>
        <v>0</v>
      </c>
      <c r="C135" s="236" t="str">
        <f t="shared" si="1830"/>
        <v>福島県</v>
      </c>
      <c r="D135" s="47">
        <f t="shared" si="2647"/>
        <v>60</v>
      </c>
      <c r="E135" s="56" t="s">
        <v>245</v>
      </c>
      <c r="F135" s="487"/>
      <c r="G135" s="555">
        <f>+G134</f>
        <v>0</v>
      </c>
      <c r="H135" s="536"/>
      <c r="I135" s="542"/>
      <c r="J135" s="543"/>
      <c r="K135" s="542"/>
      <c r="L135" s="64"/>
      <c r="M135" s="531"/>
      <c r="N135" s="67"/>
      <c r="O135" s="71" t="str">
        <f>IF(L135="","",VLOOKUP(L135,リスト!$Q$3:$R$25,2,0))</f>
        <v/>
      </c>
      <c r="P135" s="95"/>
      <c r="Q135" s="124"/>
      <c r="R135" s="102" t="str">
        <f>IF(L135="","",VLOOKUP(L135,リスト!$X$3:$Y$25,2,0))</f>
        <v/>
      </c>
      <c r="S135" s="163">
        <f t="shared" ref="S135" si="3121">IF(T135&gt;0,1,0)</f>
        <v>0</v>
      </c>
      <c r="T135" s="144"/>
      <c r="U135" s="113">
        <f t="shared" si="2562"/>
        <v>0</v>
      </c>
      <c r="V135" s="109"/>
      <c r="W135" s="116">
        <f t="shared" ref="W135" si="3122">+U135+V135</f>
        <v>0</v>
      </c>
      <c r="X135" s="116">
        <f t="shared" ref="X135" si="3123">+Y135+Z135</f>
        <v>0</v>
      </c>
      <c r="Y135" s="138">
        <f t="shared" si="2563"/>
        <v>0</v>
      </c>
      <c r="Z135" s="140">
        <f t="shared" si="2564"/>
        <v>0</v>
      </c>
      <c r="AA135" s="181" t="s">
        <v>216</v>
      </c>
      <c r="AB135" s="163">
        <f t="shared" ref="AB135" si="3124">IF(AC135&gt;0,1,0)</f>
        <v>0</v>
      </c>
      <c r="AC135" s="144"/>
      <c r="AD135" s="121"/>
      <c r="AE135" s="138">
        <f t="shared" ref="AE135" si="3125">+AF135+AG135</f>
        <v>0</v>
      </c>
      <c r="AF135" s="138">
        <f t="shared" si="2565"/>
        <v>0</v>
      </c>
      <c r="AG135" s="140">
        <f t="shared" si="2566"/>
        <v>0</v>
      </c>
      <c r="AH135" s="102" t="str">
        <f>IF(AJ135="","",VLOOKUP(L135,リスト!$AA$3:$AB$25,2,0))</f>
        <v/>
      </c>
      <c r="AI135" s="163">
        <f t="shared" ref="AI135" si="3126">IF(AJ135&gt;0,1,0)</f>
        <v>0</v>
      </c>
      <c r="AJ135" s="144"/>
      <c r="AK135" s="157">
        <f t="shared" si="2349"/>
        <v>0</v>
      </c>
      <c r="AL135" s="121"/>
      <c r="AM135" s="163">
        <f t="shared" ref="AM135" si="3127">+AK135+AL135</f>
        <v>0</v>
      </c>
      <c r="AN135" s="113">
        <f t="shared" ref="AN135" si="3128">+AO135+AP135</f>
        <v>0</v>
      </c>
      <c r="AO135" s="116">
        <f t="shared" si="2567"/>
        <v>0</v>
      </c>
      <c r="AP135" s="174">
        <f t="shared" si="2568"/>
        <v>0</v>
      </c>
      <c r="AQ135" s="184" t="s">
        <v>216</v>
      </c>
      <c r="AR135" s="163">
        <f t="shared" ref="AR135" si="3129">IF(AS135&gt;0,1,0)</f>
        <v>0</v>
      </c>
      <c r="AS135" s="144"/>
      <c r="AT135" s="121"/>
      <c r="AU135" s="113">
        <f t="shared" ref="AU135" si="3130">+AV135+AW135</f>
        <v>0</v>
      </c>
      <c r="AV135" s="116">
        <f t="shared" si="2569"/>
        <v>0</v>
      </c>
      <c r="AW135" s="177">
        <f t="shared" si="2570"/>
        <v>0</v>
      </c>
      <c r="AX135" s="181" t="s">
        <v>216</v>
      </c>
      <c r="AY135" s="163">
        <f t="shared" ref="AY135" si="3131">IF(AZ135&gt;0,1,0)</f>
        <v>0</v>
      </c>
      <c r="AZ135" s="144"/>
      <c r="BA135" s="121"/>
      <c r="BB135" s="113">
        <f t="shared" ref="BB135" si="3132">+BC135+BD135</f>
        <v>0</v>
      </c>
      <c r="BC135" s="116">
        <f t="shared" si="2571"/>
        <v>0</v>
      </c>
      <c r="BD135" s="174">
        <f t="shared" si="2572"/>
        <v>0</v>
      </c>
      <c r="BE135" s="181" t="s">
        <v>216</v>
      </c>
      <c r="BF135" s="163">
        <f t="shared" ref="BF135" si="3133">IF(BG135&gt;0,1,0)</f>
        <v>0</v>
      </c>
      <c r="BG135" s="144"/>
      <c r="BH135" s="121"/>
      <c r="BI135" s="113">
        <f t="shared" ref="BI135" si="3134">+BJ135+BK135</f>
        <v>0</v>
      </c>
      <c r="BJ135" s="116">
        <f t="shared" si="2573"/>
        <v>0</v>
      </c>
      <c r="BK135" s="177">
        <f t="shared" si="2574"/>
        <v>0</v>
      </c>
      <c r="BL135" s="181" t="s">
        <v>216</v>
      </c>
      <c r="BM135" s="163">
        <f t="shared" ref="BM135" si="3135">IF(BN135&gt;0,1,0)</f>
        <v>0</v>
      </c>
      <c r="BN135" s="144"/>
      <c r="BO135" s="121"/>
      <c r="BP135" s="113">
        <f t="shared" ref="BP135" si="3136">+BQ135+BR135</f>
        <v>0</v>
      </c>
      <c r="BQ135" s="116">
        <f t="shared" si="2575"/>
        <v>0</v>
      </c>
      <c r="BR135" s="177">
        <f t="shared" si="2576"/>
        <v>0</v>
      </c>
      <c r="BS135" s="102">
        <f t="shared" si="2350"/>
        <v>0</v>
      </c>
      <c r="BT135" s="113">
        <f t="shared" si="2351"/>
        <v>0</v>
      </c>
      <c r="BU135" s="113">
        <f t="shared" si="2352"/>
        <v>0</v>
      </c>
      <c r="BV135" s="116">
        <f t="shared" si="2353"/>
        <v>0</v>
      </c>
      <c r="BW135" s="113">
        <f t="shared" si="2354"/>
        <v>0</v>
      </c>
      <c r="BX135" s="189">
        <f t="shared" si="2355"/>
        <v>0</v>
      </c>
      <c r="BY135" s="102" t="str">
        <f>IF(CA135="","",VLOOKUP(L135,リスト!$AD$3:$AE$25,2,0))</f>
        <v/>
      </c>
      <c r="BZ135" s="105">
        <f t="shared" ref="BZ135" si="3137">IF(CA135&gt;0,1,0)</f>
        <v>0</v>
      </c>
      <c r="CA135" s="144"/>
      <c r="CB135" s="113">
        <f t="shared" si="2577"/>
        <v>0</v>
      </c>
      <c r="CC135" s="121"/>
      <c r="CD135" s="163">
        <f t="shared" ref="CD135" si="3138">+CB135+CC135</f>
        <v>0</v>
      </c>
      <c r="CE135" s="113">
        <f t="shared" ref="CE135" si="3139">+CF135+CG135</f>
        <v>0</v>
      </c>
      <c r="CF135" s="116">
        <f t="shared" si="2578"/>
        <v>0</v>
      </c>
      <c r="CG135" s="177">
        <f t="shared" si="2579"/>
        <v>0</v>
      </c>
      <c r="CH135" s="181" t="s">
        <v>216</v>
      </c>
      <c r="CI135" s="105">
        <f t="shared" ref="CI135" si="3140">IF(CJ135&gt;0,1,0)</f>
        <v>0</v>
      </c>
      <c r="CJ135" s="144"/>
      <c r="CK135" s="121"/>
      <c r="CL135" s="113">
        <f t="shared" ref="CL135" si="3141">+CM135+CN135</f>
        <v>0</v>
      </c>
      <c r="CM135" s="116">
        <f t="shared" si="2580"/>
        <v>0</v>
      </c>
      <c r="CN135" s="174">
        <f t="shared" si="2581"/>
        <v>0</v>
      </c>
      <c r="CO135" s="181" t="s">
        <v>216</v>
      </c>
      <c r="CP135" s="105">
        <f t="shared" ref="CP135" si="3142">IF(CQ135&gt;0,1,0)</f>
        <v>0</v>
      </c>
      <c r="CQ135" s="144"/>
      <c r="CR135" s="121"/>
      <c r="CS135" s="113">
        <f t="shared" ref="CS135" si="3143">+CT135+CU135</f>
        <v>0</v>
      </c>
      <c r="CT135" s="116">
        <f t="shared" si="2582"/>
        <v>0</v>
      </c>
      <c r="CU135" s="174">
        <f t="shared" si="2583"/>
        <v>0</v>
      </c>
      <c r="CV135" s="181" t="s">
        <v>216</v>
      </c>
      <c r="CW135" s="105">
        <f t="shared" ref="CW135" si="3144">IF(CX135&gt;0,1,0)</f>
        <v>0</v>
      </c>
      <c r="CX135" s="144"/>
      <c r="CY135" s="121"/>
      <c r="CZ135" s="113">
        <f t="shared" ref="CZ135" si="3145">+DA135+DB135</f>
        <v>0</v>
      </c>
      <c r="DA135" s="116">
        <f t="shared" si="2584"/>
        <v>0</v>
      </c>
      <c r="DB135" s="174">
        <f t="shared" si="2585"/>
        <v>0</v>
      </c>
      <c r="DC135" s="181" t="s">
        <v>216</v>
      </c>
      <c r="DD135" s="105">
        <f t="shared" ref="DD135" si="3146">IF(DE135&gt;0,1,0)</f>
        <v>0</v>
      </c>
      <c r="DE135" s="144"/>
      <c r="DF135" s="121"/>
      <c r="DG135" s="113">
        <f t="shared" ref="DG135" si="3147">+DH135+DI135</f>
        <v>0</v>
      </c>
      <c r="DH135" s="116">
        <f t="shared" si="2586"/>
        <v>0</v>
      </c>
      <c r="DI135" s="177">
        <f t="shared" si="2587"/>
        <v>0</v>
      </c>
      <c r="DJ135" s="102">
        <f t="shared" si="2356"/>
        <v>0</v>
      </c>
      <c r="DK135" s="116">
        <f t="shared" si="2357"/>
        <v>0</v>
      </c>
      <c r="DL135" s="116">
        <f t="shared" si="2358"/>
        <v>0</v>
      </c>
      <c r="DM135" s="116">
        <f t="shared" ref="DM135" si="3148">+DN135+DO135</f>
        <v>0</v>
      </c>
      <c r="DN135" s="116">
        <f t="shared" si="2359"/>
        <v>0</v>
      </c>
      <c r="DO135" s="177">
        <f t="shared" si="2360"/>
        <v>0</v>
      </c>
      <c r="DP135" s="194">
        <f t="shared" si="2361"/>
        <v>0</v>
      </c>
      <c r="DQ135" s="177">
        <f t="shared" si="2362"/>
        <v>0</v>
      </c>
      <c r="DR135" s="116">
        <f t="shared" si="1805"/>
        <v>0</v>
      </c>
      <c r="DS135" s="116">
        <f t="shared" ref="DS135" si="3149">+DT135+DU135</f>
        <v>0</v>
      </c>
      <c r="DT135" s="113">
        <f t="shared" si="2363"/>
        <v>0</v>
      </c>
      <c r="DU135" s="189">
        <f t="shared" si="2364"/>
        <v>0</v>
      </c>
      <c r="DV135" s="102">
        <f t="shared" si="2365"/>
        <v>0</v>
      </c>
      <c r="DW135" s="116">
        <f t="shared" si="1765"/>
        <v>0</v>
      </c>
      <c r="DX135" s="116">
        <f t="shared" si="1766"/>
        <v>0</v>
      </c>
      <c r="DY135" s="116">
        <f t="shared" ref="DY135" si="3150">ROUND(DV135*DX135,0)</f>
        <v>0</v>
      </c>
      <c r="DZ135" s="116">
        <f t="shared" ref="DZ135" si="3151">+EA135+EB135</f>
        <v>0</v>
      </c>
      <c r="EA135" s="116">
        <f t="shared" si="2588"/>
        <v>0</v>
      </c>
      <c r="EB135" s="174">
        <f t="shared" si="2589"/>
        <v>0</v>
      </c>
      <c r="EC135" s="194">
        <f t="shared" ref="EC135" si="3152">SUM(DR135,DY135)</f>
        <v>0</v>
      </c>
      <c r="ED135" s="116">
        <f t="shared" ref="ED135" si="3153">+EE135+EF135</f>
        <v>0</v>
      </c>
      <c r="EE135" s="116">
        <f t="shared" ref="EE135" si="3154">SUM(DT135,EA135)</f>
        <v>0</v>
      </c>
      <c r="EF135" s="189">
        <f t="shared" ref="EF135" si="3155">SUM(DU135,EB135)</f>
        <v>0</v>
      </c>
      <c r="EG135" s="129">
        <f t="shared" si="2366"/>
        <v>0</v>
      </c>
      <c r="EH135" s="133">
        <f t="shared" si="2367"/>
        <v>0</v>
      </c>
      <c r="EI135" s="148">
        <f t="shared" si="2368"/>
        <v>0</v>
      </c>
      <c r="EJ135" s="153">
        <f t="shared" ref="EJ135" si="3156">INT(EI135/2)</f>
        <v>0</v>
      </c>
      <c r="EK135" s="167">
        <f t="shared" si="2369"/>
        <v>0</v>
      </c>
      <c r="EL135" s="171">
        <f t="shared" si="2370"/>
        <v>0</v>
      </c>
      <c r="EM135" s="167">
        <f t="shared" si="2371"/>
        <v>0</v>
      </c>
      <c r="EN135" s="171">
        <f t="shared" ref="EN135" si="3157">INT(EM135/2)</f>
        <v>0</v>
      </c>
      <c r="EO135" s="148">
        <f t="shared" si="2590"/>
        <v>0</v>
      </c>
      <c r="EP135" s="153">
        <f t="shared" ref="EP135" si="3158">INT(EO135/2)</f>
        <v>0</v>
      </c>
      <c r="EQ135" s="167">
        <f t="shared" si="2591"/>
        <v>0</v>
      </c>
      <c r="ER135" s="171">
        <f t="shared" ref="ER135" si="3159">INT(EQ135/2)</f>
        <v>0</v>
      </c>
      <c r="ES135" s="148">
        <f t="shared" si="2592"/>
        <v>0</v>
      </c>
      <c r="ET135" s="153">
        <f t="shared" ref="ET135" si="3160">INT(ES135/2)</f>
        <v>0</v>
      </c>
      <c r="EU135" s="167">
        <f t="shared" si="2372"/>
        <v>0</v>
      </c>
      <c r="EV135" s="171">
        <f t="shared" si="2373"/>
        <v>0</v>
      </c>
      <c r="EW135" s="148">
        <f t="shared" si="2593"/>
        <v>0</v>
      </c>
      <c r="EX135" s="153">
        <f t="shared" ref="EX135" si="3161">INT(EW135/2)</f>
        <v>0</v>
      </c>
      <c r="EY135" s="167">
        <f t="shared" si="2594"/>
        <v>0</v>
      </c>
      <c r="EZ135" s="171">
        <f t="shared" ref="EZ135" si="3162">INT(EY135/2)</f>
        <v>0</v>
      </c>
      <c r="FA135" s="148">
        <f t="shared" si="2595"/>
        <v>0</v>
      </c>
      <c r="FB135" s="171">
        <f t="shared" ref="FB135" si="3163">INT(FA135/2)</f>
        <v>0</v>
      </c>
      <c r="FC135" s="148">
        <f t="shared" si="2596"/>
        <v>0</v>
      </c>
      <c r="FD135" s="171">
        <f t="shared" ref="FD135" si="3164">INT(FC135/2)</f>
        <v>0</v>
      </c>
      <c r="FE135" s="167">
        <f t="shared" ref="FE135" si="3165">SUM(EG135,EI135,EK135,EM135,EO135,EQ135,ES135,EU135,EW135,EY135,FA135,FC135)</f>
        <v>0</v>
      </c>
      <c r="FF135" s="171">
        <f t="shared" ref="FF135" si="3166">SUM(EH135,EJ135,EL135,EN135,EP135,ER135,ET135,EV135,EX135,EZ135,FB135,FD135)</f>
        <v>0</v>
      </c>
      <c r="FG135" s="148">
        <f t="shared" si="2597"/>
        <v>0</v>
      </c>
      <c r="FH135" s="199">
        <f t="shared" ref="FH135" si="3167">+FG135</f>
        <v>0</v>
      </c>
      <c r="FI135" s="95"/>
      <c r="FJ135" s="708">
        <f>+FJ134</f>
        <v>0</v>
      </c>
      <c r="FK135" s="38"/>
      <c r="FL135" s="692">
        <f t="shared" si="2883"/>
        <v>0</v>
      </c>
      <c r="FM135" s="693">
        <f t="shared" si="2884"/>
        <v>0</v>
      </c>
      <c r="FN135" s="694" t="str">
        <f t="shared" si="2885"/>
        <v>OK</v>
      </c>
      <c r="FP135" s="692">
        <f t="shared" si="1825"/>
        <v>0</v>
      </c>
      <c r="FQ135" s="693">
        <f t="shared" si="1826"/>
        <v>0</v>
      </c>
      <c r="FR135" s="694" t="str">
        <f t="shared" si="1827"/>
        <v>OK</v>
      </c>
    </row>
    <row r="136" spans="1:174" ht="18" customHeight="1" x14ac:dyDescent="0.2">
      <c r="A136" s="74">
        <f t="shared" si="2645"/>
        <v>0</v>
      </c>
      <c r="B136" s="75">
        <f t="shared" si="2646"/>
        <v>0</v>
      </c>
      <c r="C136" s="235" t="str">
        <f t="shared" si="1830"/>
        <v>福島県</v>
      </c>
      <c r="D136" s="58">
        <f t="shared" si="2647"/>
        <v>61</v>
      </c>
      <c r="E136" s="49" t="s">
        <v>244</v>
      </c>
      <c r="F136" s="486">
        <f>IF(F137=" "," ",+F137)</f>
        <v>0</v>
      </c>
      <c r="G136" s="554"/>
      <c r="H136" s="537"/>
      <c r="I136" s="544"/>
      <c r="J136" s="545"/>
      <c r="K136" s="544"/>
      <c r="L136" s="229"/>
      <c r="M136" s="532"/>
      <c r="N136" s="66"/>
      <c r="O136" s="70" t="str">
        <f>IF(L136="","",VLOOKUP(L136,リスト!$Q$3:$R$25,2,0))</f>
        <v/>
      </c>
      <c r="P136" s="202"/>
      <c r="Q136" s="125"/>
      <c r="R136" s="154" t="str">
        <f>IF(L136="","",VLOOKUP(L136,リスト!$X$3:$Y$25,2,0))</f>
        <v/>
      </c>
      <c r="S136" s="162">
        <f>IF(T136&gt;0,1,0)</f>
        <v>0</v>
      </c>
      <c r="T136" s="143"/>
      <c r="U136" s="112">
        <f t="shared" si="2562"/>
        <v>0</v>
      </c>
      <c r="V136" s="108"/>
      <c r="W136" s="115">
        <f>+U136+V136</f>
        <v>0</v>
      </c>
      <c r="X136" s="115">
        <f>+Y136+Z136</f>
        <v>0</v>
      </c>
      <c r="Y136" s="137">
        <f t="shared" si="2563"/>
        <v>0</v>
      </c>
      <c r="Z136" s="139">
        <f t="shared" si="2564"/>
        <v>0</v>
      </c>
      <c r="AA136" s="180" t="s">
        <v>216</v>
      </c>
      <c r="AB136" s="162">
        <f>IF(AC136&gt;0,1,0)</f>
        <v>0</v>
      </c>
      <c r="AC136" s="143"/>
      <c r="AD136" s="120"/>
      <c r="AE136" s="137">
        <f>+AF136+AG136</f>
        <v>0</v>
      </c>
      <c r="AF136" s="137">
        <f t="shared" si="2565"/>
        <v>0</v>
      </c>
      <c r="AG136" s="139">
        <f t="shared" si="2566"/>
        <v>0</v>
      </c>
      <c r="AH136" s="101" t="str">
        <f>IF(AJ136="","",VLOOKUP(L136,リスト!$AA$3:$AB$25,2,0))</f>
        <v/>
      </c>
      <c r="AI136" s="162">
        <f>IF(AJ136&gt;0,1,0)</f>
        <v>0</v>
      </c>
      <c r="AJ136" s="143"/>
      <c r="AK136" s="156">
        <f t="shared" si="2349"/>
        <v>0</v>
      </c>
      <c r="AL136" s="120"/>
      <c r="AM136" s="162">
        <f>+AK136+AL136</f>
        <v>0</v>
      </c>
      <c r="AN136" s="112">
        <f>+AO136+AP136</f>
        <v>0</v>
      </c>
      <c r="AO136" s="115">
        <f t="shared" si="2567"/>
        <v>0</v>
      </c>
      <c r="AP136" s="173">
        <f t="shared" si="2568"/>
        <v>0</v>
      </c>
      <c r="AQ136" s="183" t="s">
        <v>216</v>
      </c>
      <c r="AR136" s="162">
        <f>IF(AS136&gt;0,1,0)</f>
        <v>0</v>
      </c>
      <c r="AS136" s="143"/>
      <c r="AT136" s="120"/>
      <c r="AU136" s="112">
        <f>+AV136+AW136</f>
        <v>0</v>
      </c>
      <c r="AV136" s="115">
        <f t="shared" si="2569"/>
        <v>0</v>
      </c>
      <c r="AW136" s="176">
        <f t="shared" si="2570"/>
        <v>0</v>
      </c>
      <c r="AX136" s="180" t="s">
        <v>216</v>
      </c>
      <c r="AY136" s="162">
        <f>IF(AZ136&gt;0,1,0)</f>
        <v>0</v>
      </c>
      <c r="AZ136" s="143"/>
      <c r="BA136" s="120"/>
      <c r="BB136" s="112">
        <f>+BC136+BD136</f>
        <v>0</v>
      </c>
      <c r="BC136" s="115">
        <f t="shared" si="2571"/>
        <v>0</v>
      </c>
      <c r="BD136" s="173">
        <f t="shared" si="2572"/>
        <v>0</v>
      </c>
      <c r="BE136" s="180" t="s">
        <v>216</v>
      </c>
      <c r="BF136" s="162">
        <f>IF(BG136&gt;0,1,0)</f>
        <v>0</v>
      </c>
      <c r="BG136" s="143"/>
      <c r="BH136" s="120"/>
      <c r="BI136" s="112">
        <f>+BJ136+BK136</f>
        <v>0</v>
      </c>
      <c r="BJ136" s="115">
        <f t="shared" si="2573"/>
        <v>0</v>
      </c>
      <c r="BK136" s="176">
        <f t="shared" si="2574"/>
        <v>0</v>
      </c>
      <c r="BL136" s="180" t="s">
        <v>216</v>
      </c>
      <c r="BM136" s="162">
        <f>IF(BN136&gt;0,1,0)</f>
        <v>0</v>
      </c>
      <c r="BN136" s="143"/>
      <c r="BO136" s="120"/>
      <c r="BP136" s="112">
        <f>+BQ136+BR136</f>
        <v>0</v>
      </c>
      <c r="BQ136" s="115">
        <f t="shared" si="2575"/>
        <v>0</v>
      </c>
      <c r="BR136" s="176">
        <f t="shared" si="2576"/>
        <v>0</v>
      </c>
      <c r="BS136" s="101">
        <f t="shared" si="2350"/>
        <v>0</v>
      </c>
      <c r="BT136" s="112">
        <f t="shared" si="2351"/>
        <v>0</v>
      </c>
      <c r="BU136" s="112">
        <f t="shared" si="2352"/>
        <v>0</v>
      </c>
      <c r="BV136" s="115">
        <f t="shared" si="2353"/>
        <v>0</v>
      </c>
      <c r="BW136" s="112">
        <f t="shared" si="2354"/>
        <v>0</v>
      </c>
      <c r="BX136" s="188">
        <f t="shared" si="2355"/>
        <v>0</v>
      </c>
      <c r="BY136" s="101" t="str">
        <f>IF(CA136="","",VLOOKUP(L136,リスト!$AD$3:$AE$25,2,0))</f>
        <v/>
      </c>
      <c r="BZ136" s="192">
        <f>IF(CA136&gt;0,1,0)</f>
        <v>0</v>
      </c>
      <c r="CA136" s="143"/>
      <c r="CB136" s="112">
        <f t="shared" si="2577"/>
        <v>0</v>
      </c>
      <c r="CC136" s="120"/>
      <c r="CD136" s="162">
        <f>+CB136+CC136</f>
        <v>0</v>
      </c>
      <c r="CE136" s="112">
        <f>+CF136+CG136</f>
        <v>0</v>
      </c>
      <c r="CF136" s="115">
        <f t="shared" si="2578"/>
        <v>0</v>
      </c>
      <c r="CG136" s="173">
        <f t="shared" si="2579"/>
        <v>0</v>
      </c>
      <c r="CH136" s="180" t="s">
        <v>216</v>
      </c>
      <c r="CI136" s="192">
        <f>IF(CJ136&gt;0,1,0)</f>
        <v>0</v>
      </c>
      <c r="CJ136" s="143"/>
      <c r="CK136" s="120"/>
      <c r="CL136" s="112">
        <f>+CM136+CN136</f>
        <v>0</v>
      </c>
      <c r="CM136" s="115">
        <f t="shared" si="2580"/>
        <v>0</v>
      </c>
      <c r="CN136" s="173">
        <f t="shared" si="2581"/>
        <v>0</v>
      </c>
      <c r="CO136" s="180" t="s">
        <v>216</v>
      </c>
      <c r="CP136" s="192">
        <f>IF(CQ136&gt;0,1,0)</f>
        <v>0</v>
      </c>
      <c r="CQ136" s="143"/>
      <c r="CR136" s="120"/>
      <c r="CS136" s="112">
        <f>+CT136+CU136</f>
        <v>0</v>
      </c>
      <c r="CT136" s="115">
        <f t="shared" si="2582"/>
        <v>0</v>
      </c>
      <c r="CU136" s="173">
        <f t="shared" si="2583"/>
        <v>0</v>
      </c>
      <c r="CV136" s="180" t="s">
        <v>216</v>
      </c>
      <c r="CW136" s="192">
        <f>IF(CX136&gt;0,1,0)</f>
        <v>0</v>
      </c>
      <c r="CX136" s="143"/>
      <c r="CY136" s="120"/>
      <c r="CZ136" s="112">
        <f>+DA136+DB136</f>
        <v>0</v>
      </c>
      <c r="DA136" s="115">
        <f t="shared" si="2584"/>
        <v>0</v>
      </c>
      <c r="DB136" s="173">
        <f t="shared" si="2585"/>
        <v>0</v>
      </c>
      <c r="DC136" s="180" t="s">
        <v>216</v>
      </c>
      <c r="DD136" s="192">
        <f>IF(DE136&gt;0,1,0)</f>
        <v>0</v>
      </c>
      <c r="DE136" s="143"/>
      <c r="DF136" s="120"/>
      <c r="DG136" s="112">
        <f>+DH136+DI136</f>
        <v>0</v>
      </c>
      <c r="DH136" s="115">
        <f t="shared" si="2586"/>
        <v>0</v>
      </c>
      <c r="DI136" s="176">
        <f t="shared" si="2587"/>
        <v>0</v>
      </c>
      <c r="DJ136" s="101">
        <f t="shared" si="2356"/>
        <v>0</v>
      </c>
      <c r="DK136" s="115">
        <f t="shared" si="2357"/>
        <v>0</v>
      </c>
      <c r="DL136" s="115">
        <f t="shared" si="2358"/>
        <v>0</v>
      </c>
      <c r="DM136" s="115">
        <f>+DN136+DO136</f>
        <v>0</v>
      </c>
      <c r="DN136" s="115">
        <f t="shared" si="2359"/>
        <v>0</v>
      </c>
      <c r="DO136" s="176">
        <f t="shared" si="2360"/>
        <v>0</v>
      </c>
      <c r="DP136" s="193">
        <f t="shared" si="2361"/>
        <v>0</v>
      </c>
      <c r="DQ136" s="176">
        <f t="shared" si="2362"/>
        <v>0</v>
      </c>
      <c r="DR136" s="115">
        <f t="shared" si="1805"/>
        <v>0</v>
      </c>
      <c r="DS136" s="115">
        <f>+DT136+DU136</f>
        <v>0</v>
      </c>
      <c r="DT136" s="112">
        <f t="shared" si="2363"/>
        <v>0</v>
      </c>
      <c r="DU136" s="188">
        <f t="shared" si="2364"/>
        <v>0</v>
      </c>
      <c r="DV136" s="101">
        <f t="shared" si="2365"/>
        <v>0</v>
      </c>
      <c r="DW136" s="115">
        <f t="shared" si="1765"/>
        <v>0</v>
      </c>
      <c r="DX136" s="115">
        <f t="shared" si="1766"/>
        <v>0</v>
      </c>
      <c r="DY136" s="115">
        <f>ROUND(DV136*DX136,0)</f>
        <v>0</v>
      </c>
      <c r="DZ136" s="115">
        <f>+EA136+EB136</f>
        <v>0</v>
      </c>
      <c r="EA136" s="115">
        <f t="shared" si="2588"/>
        <v>0</v>
      </c>
      <c r="EB136" s="173">
        <f t="shared" si="2589"/>
        <v>0</v>
      </c>
      <c r="EC136" s="193">
        <f>SUM(DR136,DY136)</f>
        <v>0</v>
      </c>
      <c r="ED136" s="115">
        <f>+EE136+EF136</f>
        <v>0</v>
      </c>
      <c r="EE136" s="115">
        <f>SUM(DT136,EA136)</f>
        <v>0</v>
      </c>
      <c r="EF136" s="188">
        <f>SUM(DU136,EB136)</f>
        <v>0</v>
      </c>
      <c r="EG136" s="128">
        <f t="shared" si="2366"/>
        <v>0</v>
      </c>
      <c r="EH136" s="132">
        <f t="shared" si="2367"/>
        <v>0</v>
      </c>
      <c r="EI136" s="147">
        <f t="shared" si="2368"/>
        <v>0</v>
      </c>
      <c r="EJ136" s="152">
        <f>INT(EI136/2)</f>
        <v>0</v>
      </c>
      <c r="EK136" s="166">
        <f t="shared" si="2369"/>
        <v>0</v>
      </c>
      <c r="EL136" s="170">
        <f t="shared" si="2370"/>
        <v>0</v>
      </c>
      <c r="EM136" s="166">
        <f t="shared" si="2371"/>
        <v>0</v>
      </c>
      <c r="EN136" s="170">
        <f>INT(EM136/2)</f>
        <v>0</v>
      </c>
      <c r="EO136" s="147">
        <f t="shared" si="2590"/>
        <v>0</v>
      </c>
      <c r="EP136" s="170">
        <f>INT(EO136/2)</f>
        <v>0</v>
      </c>
      <c r="EQ136" s="166">
        <f t="shared" si="2591"/>
        <v>0</v>
      </c>
      <c r="ER136" s="170">
        <f>INT(EQ136/2)</f>
        <v>0</v>
      </c>
      <c r="ES136" s="147">
        <f t="shared" si="2592"/>
        <v>0</v>
      </c>
      <c r="ET136" s="152">
        <f>INT(ES136/2)</f>
        <v>0</v>
      </c>
      <c r="EU136" s="166">
        <f t="shared" si="2372"/>
        <v>0</v>
      </c>
      <c r="EV136" s="170">
        <f t="shared" si="2373"/>
        <v>0</v>
      </c>
      <c r="EW136" s="147">
        <f t="shared" si="2593"/>
        <v>0</v>
      </c>
      <c r="EX136" s="152">
        <f>INT(EW136/2)</f>
        <v>0</v>
      </c>
      <c r="EY136" s="166">
        <f t="shared" si="2594"/>
        <v>0</v>
      </c>
      <c r="EZ136" s="170">
        <f>INT(EY136/2)</f>
        <v>0</v>
      </c>
      <c r="FA136" s="147">
        <f t="shared" si="2595"/>
        <v>0</v>
      </c>
      <c r="FB136" s="170">
        <f>INT(FA136/2)</f>
        <v>0</v>
      </c>
      <c r="FC136" s="147">
        <f t="shared" si="2596"/>
        <v>0</v>
      </c>
      <c r="FD136" s="170">
        <f>INT(FC136/2)</f>
        <v>0</v>
      </c>
      <c r="FE136" s="166">
        <f>SUM(EG136,EI136,EK136,EM136,EO136,EQ136,ES136,EU136,EW136,EY136,FA136,FC136)</f>
        <v>0</v>
      </c>
      <c r="FF136" s="170">
        <f>SUM(EH136,EJ136,EL136,EN136,EP136,ER136,ET136,EV136,EX136,EZ136,FB136,FD136)</f>
        <v>0</v>
      </c>
      <c r="FG136" s="147">
        <f t="shared" si="2597"/>
        <v>0</v>
      </c>
      <c r="FH136" s="198">
        <f>+FG136</f>
        <v>0</v>
      </c>
      <c r="FI136" s="201"/>
      <c r="FJ136" s="708">
        <f>+FJ134</f>
        <v>0</v>
      </c>
      <c r="FK136" s="38"/>
      <c r="FL136" s="701">
        <f t="shared" si="2883"/>
        <v>0</v>
      </c>
      <c r="FM136" s="688">
        <f t="shared" si="2884"/>
        <v>0</v>
      </c>
      <c r="FN136" s="702" t="str">
        <f t="shared" si="2885"/>
        <v>OK</v>
      </c>
      <c r="FP136" s="701">
        <f t="shared" si="1825"/>
        <v>0</v>
      </c>
      <c r="FQ136" s="688">
        <f t="shared" si="1826"/>
        <v>0</v>
      </c>
      <c r="FR136" s="702" t="str">
        <f t="shared" si="1827"/>
        <v>OK</v>
      </c>
    </row>
    <row r="137" spans="1:174" ht="18" customHeight="1" x14ac:dyDescent="0.2">
      <c r="A137" s="76">
        <f t="shared" si="2645"/>
        <v>0</v>
      </c>
      <c r="B137" s="77">
        <f t="shared" si="2646"/>
        <v>0</v>
      </c>
      <c r="C137" s="236" t="str">
        <f t="shared" si="1830"/>
        <v>福島県</v>
      </c>
      <c r="D137" s="47">
        <f t="shared" si="2647"/>
        <v>61</v>
      </c>
      <c r="E137" s="56" t="s">
        <v>245</v>
      </c>
      <c r="F137" s="487"/>
      <c r="G137" s="555">
        <f>+G136</f>
        <v>0</v>
      </c>
      <c r="H137" s="536"/>
      <c r="I137" s="542"/>
      <c r="J137" s="543"/>
      <c r="K137" s="542"/>
      <c r="L137" s="64"/>
      <c r="M137" s="531"/>
      <c r="N137" s="67"/>
      <c r="O137" s="71" t="str">
        <f>IF(L137="","",VLOOKUP(L137,リスト!$Q$3:$R$25,2,0))</f>
        <v/>
      </c>
      <c r="P137" s="95"/>
      <c r="Q137" s="126"/>
      <c r="R137" s="102" t="str">
        <f>IF(L137="","",VLOOKUP(L137,リスト!$X$3:$Y$25,2,0))</f>
        <v/>
      </c>
      <c r="S137" s="163">
        <f t="shared" ref="S137" si="3168">IF(T137&gt;0,1,0)</f>
        <v>0</v>
      </c>
      <c r="T137" s="144"/>
      <c r="U137" s="113">
        <f t="shared" si="2562"/>
        <v>0</v>
      </c>
      <c r="V137" s="109"/>
      <c r="W137" s="116">
        <f t="shared" ref="W137" si="3169">+U137+V137</f>
        <v>0</v>
      </c>
      <c r="X137" s="116">
        <f t="shared" ref="X137" si="3170">+Y137+Z137</f>
        <v>0</v>
      </c>
      <c r="Y137" s="138">
        <f t="shared" si="2563"/>
        <v>0</v>
      </c>
      <c r="Z137" s="140">
        <f t="shared" si="2564"/>
        <v>0</v>
      </c>
      <c r="AA137" s="181" t="s">
        <v>216</v>
      </c>
      <c r="AB137" s="163">
        <f t="shared" ref="AB137" si="3171">IF(AC137&gt;0,1,0)</f>
        <v>0</v>
      </c>
      <c r="AC137" s="144"/>
      <c r="AD137" s="121"/>
      <c r="AE137" s="138">
        <f t="shared" ref="AE137" si="3172">+AF137+AG137</f>
        <v>0</v>
      </c>
      <c r="AF137" s="138">
        <f t="shared" si="2565"/>
        <v>0</v>
      </c>
      <c r="AG137" s="140">
        <f t="shared" si="2566"/>
        <v>0</v>
      </c>
      <c r="AH137" s="102" t="str">
        <f>IF(AJ137="","",VLOOKUP(L137,リスト!$AA$3:$AB$25,2,0))</f>
        <v/>
      </c>
      <c r="AI137" s="163">
        <f t="shared" ref="AI137" si="3173">IF(AJ137&gt;0,1,0)</f>
        <v>0</v>
      </c>
      <c r="AJ137" s="144"/>
      <c r="AK137" s="157">
        <f t="shared" si="2349"/>
        <v>0</v>
      </c>
      <c r="AL137" s="121"/>
      <c r="AM137" s="163">
        <f t="shared" ref="AM137" si="3174">+AK137+AL137</f>
        <v>0</v>
      </c>
      <c r="AN137" s="113">
        <f t="shared" ref="AN137" si="3175">+AO137+AP137</f>
        <v>0</v>
      </c>
      <c r="AO137" s="116">
        <f t="shared" si="2567"/>
        <v>0</v>
      </c>
      <c r="AP137" s="174">
        <f t="shared" si="2568"/>
        <v>0</v>
      </c>
      <c r="AQ137" s="184" t="s">
        <v>216</v>
      </c>
      <c r="AR137" s="163">
        <f t="shared" ref="AR137" si="3176">IF(AS137&gt;0,1,0)</f>
        <v>0</v>
      </c>
      <c r="AS137" s="144"/>
      <c r="AT137" s="121"/>
      <c r="AU137" s="113">
        <f t="shared" ref="AU137" si="3177">+AV137+AW137</f>
        <v>0</v>
      </c>
      <c r="AV137" s="116">
        <f t="shared" si="2569"/>
        <v>0</v>
      </c>
      <c r="AW137" s="177">
        <f t="shared" si="2570"/>
        <v>0</v>
      </c>
      <c r="AX137" s="181" t="s">
        <v>216</v>
      </c>
      <c r="AY137" s="163">
        <f t="shared" ref="AY137" si="3178">IF(AZ137&gt;0,1,0)</f>
        <v>0</v>
      </c>
      <c r="AZ137" s="144"/>
      <c r="BA137" s="121"/>
      <c r="BB137" s="113">
        <f t="shared" ref="BB137" si="3179">+BC137+BD137</f>
        <v>0</v>
      </c>
      <c r="BC137" s="116">
        <f t="shared" si="2571"/>
        <v>0</v>
      </c>
      <c r="BD137" s="174">
        <f t="shared" si="2572"/>
        <v>0</v>
      </c>
      <c r="BE137" s="181" t="s">
        <v>216</v>
      </c>
      <c r="BF137" s="163">
        <f t="shared" ref="BF137" si="3180">IF(BG137&gt;0,1,0)</f>
        <v>0</v>
      </c>
      <c r="BG137" s="144"/>
      <c r="BH137" s="121"/>
      <c r="BI137" s="113">
        <f t="shared" ref="BI137" si="3181">+BJ137+BK137</f>
        <v>0</v>
      </c>
      <c r="BJ137" s="116">
        <f t="shared" si="2573"/>
        <v>0</v>
      </c>
      <c r="BK137" s="177">
        <f t="shared" si="2574"/>
        <v>0</v>
      </c>
      <c r="BL137" s="181" t="s">
        <v>216</v>
      </c>
      <c r="BM137" s="163">
        <f t="shared" ref="BM137" si="3182">IF(BN137&gt;0,1,0)</f>
        <v>0</v>
      </c>
      <c r="BN137" s="144"/>
      <c r="BO137" s="121"/>
      <c r="BP137" s="113">
        <f t="shared" ref="BP137" si="3183">+BQ137+BR137</f>
        <v>0</v>
      </c>
      <c r="BQ137" s="116">
        <f t="shared" si="2575"/>
        <v>0</v>
      </c>
      <c r="BR137" s="177">
        <f t="shared" si="2576"/>
        <v>0</v>
      </c>
      <c r="BS137" s="102">
        <f t="shared" si="2350"/>
        <v>0</v>
      </c>
      <c r="BT137" s="113">
        <f t="shared" si="2351"/>
        <v>0</v>
      </c>
      <c r="BU137" s="113">
        <f t="shared" si="2352"/>
        <v>0</v>
      </c>
      <c r="BV137" s="116">
        <f t="shared" si="2353"/>
        <v>0</v>
      </c>
      <c r="BW137" s="113">
        <f t="shared" si="2354"/>
        <v>0</v>
      </c>
      <c r="BX137" s="189">
        <f t="shared" si="2355"/>
        <v>0</v>
      </c>
      <c r="BY137" s="102" t="str">
        <f>IF(CA137="","",VLOOKUP(L137,リスト!$AD$3:$AE$25,2,0))</f>
        <v/>
      </c>
      <c r="BZ137" s="105">
        <f t="shared" ref="BZ137" si="3184">IF(CA137&gt;0,1,0)</f>
        <v>0</v>
      </c>
      <c r="CA137" s="144"/>
      <c r="CB137" s="113">
        <f t="shared" si="2577"/>
        <v>0</v>
      </c>
      <c r="CC137" s="121"/>
      <c r="CD137" s="163">
        <f t="shared" ref="CD137" si="3185">+CB137+CC137</f>
        <v>0</v>
      </c>
      <c r="CE137" s="113">
        <f t="shared" ref="CE137" si="3186">+CF137+CG137</f>
        <v>0</v>
      </c>
      <c r="CF137" s="116">
        <f t="shared" si="2578"/>
        <v>0</v>
      </c>
      <c r="CG137" s="177">
        <f t="shared" si="2579"/>
        <v>0</v>
      </c>
      <c r="CH137" s="181" t="s">
        <v>216</v>
      </c>
      <c r="CI137" s="105">
        <f t="shared" ref="CI137" si="3187">IF(CJ137&gt;0,1,0)</f>
        <v>0</v>
      </c>
      <c r="CJ137" s="144"/>
      <c r="CK137" s="121"/>
      <c r="CL137" s="113">
        <f t="shared" ref="CL137" si="3188">+CM137+CN137</f>
        <v>0</v>
      </c>
      <c r="CM137" s="116">
        <f t="shared" si="2580"/>
        <v>0</v>
      </c>
      <c r="CN137" s="174">
        <f t="shared" si="2581"/>
        <v>0</v>
      </c>
      <c r="CO137" s="181" t="s">
        <v>216</v>
      </c>
      <c r="CP137" s="105">
        <f t="shared" ref="CP137" si="3189">IF(CQ137&gt;0,1,0)</f>
        <v>0</v>
      </c>
      <c r="CQ137" s="144"/>
      <c r="CR137" s="121"/>
      <c r="CS137" s="113">
        <f t="shared" ref="CS137" si="3190">+CT137+CU137</f>
        <v>0</v>
      </c>
      <c r="CT137" s="116">
        <f t="shared" si="2582"/>
        <v>0</v>
      </c>
      <c r="CU137" s="174">
        <f t="shared" si="2583"/>
        <v>0</v>
      </c>
      <c r="CV137" s="181" t="s">
        <v>216</v>
      </c>
      <c r="CW137" s="105">
        <f t="shared" ref="CW137" si="3191">IF(CX137&gt;0,1,0)</f>
        <v>0</v>
      </c>
      <c r="CX137" s="144"/>
      <c r="CY137" s="121"/>
      <c r="CZ137" s="113">
        <f t="shared" ref="CZ137" si="3192">+DA137+DB137</f>
        <v>0</v>
      </c>
      <c r="DA137" s="116">
        <f t="shared" si="2584"/>
        <v>0</v>
      </c>
      <c r="DB137" s="174">
        <f t="shared" si="2585"/>
        <v>0</v>
      </c>
      <c r="DC137" s="181" t="s">
        <v>216</v>
      </c>
      <c r="DD137" s="105">
        <f t="shared" ref="DD137" si="3193">IF(DE137&gt;0,1,0)</f>
        <v>0</v>
      </c>
      <c r="DE137" s="144"/>
      <c r="DF137" s="121"/>
      <c r="DG137" s="113">
        <f t="shared" ref="DG137" si="3194">+DH137+DI137</f>
        <v>0</v>
      </c>
      <c r="DH137" s="116">
        <f t="shared" si="2586"/>
        <v>0</v>
      </c>
      <c r="DI137" s="177">
        <f t="shared" si="2587"/>
        <v>0</v>
      </c>
      <c r="DJ137" s="102">
        <f t="shared" si="2356"/>
        <v>0</v>
      </c>
      <c r="DK137" s="116">
        <f t="shared" si="2357"/>
        <v>0</v>
      </c>
      <c r="DL137" s="116">
        <f t="shared" si="2358"/>
        <v>0</v>
      </c>
      <c r="DM137" s="116">
        <f t="shared" ref="DM137" si="3195">+DN137+DO137</f>
        <v>0</v>
      </c>
      <c r="DN137" s="116">
        <f t="shared" si="2359"/>
        <v>0</v>
      </c>
      <c r="DO137" s="177">
        <f t="shared" si="2360"/>
        <v>0</v>
      </c>
      <c r="DP137" s="194">
        <f t="shared" si="2361"/>
        <v>0</v>
      </c>
      <c r="DQ137" s="177">
        <f t="shared" si="2362"/>
        <v>0</v>
      </c>
      <c r="DR137" s="116">
        <f t="shared" si="1805"/>
        <v>0</v>
      </c>
      <c r="DS137" s="116">
        <f t="shared" ref="DS137" si="3196">+DT137+DU137</f>
        <v>0</v>
      </c>
      <c r="DT137" s="113">
        <f t="shared" si="2363"/>
        <v>0</v>
      </c>
      <c r="DU137" s="189">
        <f t="shared" si="2364"/>
        <v>0</v>
      </c>
      <c r="DV137" s="102">
        <f t="shared" si="2365"/>
        <v>0</v>
      </c>
      <c r="DW137" s="116">
        <f t="shared" si="1765"/>
        <v>0</v>
      </c>
      <c r="DX137" s="116">
        <f t="shared" si="1766"/>
        <v>0</v>
      </c>
      <c r="DY137" s="116">
        <f t="shared" ref="DY137" si="3197">ROUND(DV137*DX137,0)</f>
        <v>0</v>
      </c>
      <c r="DZ137" s="116">
        <f t="shared" ref="DZ137" si="3198">+EA137+EB137</f>
        <v>0</v>
      </c>
      <c r="EA137" s="116">
        <f t="shared" si="2588"/>
        <v>0</v>
      </c>
      <c r="EB137" s="174">
        <f t="shared" si="2589"/>
        <v>0</v>
      </c>
      <c r="EC137" s="194">
        <f t="shared" ref="EC137" si="3199">SUM(DR137,DY137)</f>
        <v>0</v>
      </c>
      <c r="ED137" s="116">
        <f t="shared" ref="ED137" si="3200">+EE137+EF137</f>
        <v>0</v>
      </c>
      <c r="EE137" s="116">
        <f t="shared" ref="EE137" si="3201">SUM(DT137,EA137)</f>
        <v>0</v>
      </c>
      <c r="EF137" s="189">
        <f t="shared" ref="EF137" si="3202">SUM(DU137,EB137)</f>
        <v>0</v>
      </c>
      <c r="EG137" s="129">
        <f t="shared" si="2366"/>
        <v>0</v>
      </c>
      <c r="EH137" s="133">
        <f t="shared" si="2367"/>
        <v>0</v>
      </c>
      <c r="EI137" s="148">
        <f t="shared" si="2368"/>
        <v>0</v>
      </c>
      <c r="EJ137" s="153">
        <f t="shared" ref="EJ137" si="3203">INT(EI137/2)</f>
        <v>0</v>
      </c>
      <c r="EK137" s="167">
        <f t="shared" si="2369"/>
        <v>0</v>
      </c>
      <c r="EL137" s="171">
        <f t="shared" si="2370"/>
        <v>0</v>
      </c>
      <c r="EM137" s="167">
        <f t="shared" si="2371"/>
        <v>0</v>
      </c>
      <c r="EN137" s="171">
        <f t="shared" ref="EN137" si="3204">INT(EM137/2)</f>
        <v>0</v>
      </c>
      <c r="EO137" s="148">
        <f t="shared" si="2590"/>
        <v>0</v>
      </c>
      <c r="EP137" s="153">
        <f t="shared" ref="EP137" si="3205">INT(EO137/2)</f>
        <v>0</v>
      </c>
      <c r="EQ137" s="167">
        <f t="shared" si="2591"/>
        <v>0</v>
      </c>
      <c r="ER137" s="171">
        <f t="shared" ref="ER137" si="3206">INT(EQ137/2)</f>
        <v>0</v>
      </c>
      <c r="ES137" s="148">
        <f t="shared" si="2592"/>
        <v>0</v>
      </c>
      <c r="ET137" s="153">
        <f t="shared" ref="ET137" si="3207">INT(ES137/2)</f>
        <v>0</v>
      </c>
      <c r="EU137" s="167">
        <f t="shared" si="2372"/>
        <v>0</v>
      </c>
      <c r="EV137" s="171">
        <f t="shared" si="2373"/>
        <v>0</v>
      </c>
      <c r="EW137" s="148">
        <f t="shared" si="2593"/>
        <v>0</v>
      </c>
      <c r="EX137" s="153">
        <f t="shared" ref="EX137" si="3208">INT(EW137/2)</f>
        <v>0</v>
      </c>
      <c r="EY137" s="167">
        <f t="shared" si="2594"/>
        <v>0</v>
      </c>
      <c r="EZ137" s="171">
        <f t="shared" ref="EZ137" si="3209">INT(EY137/2)</f>
        <v>0</v>
      </c>
      <c r="FA137" s="148">
        <f t="shared" si="2595"/>
        <v>0</v>
      </c>
      <c r="FB137" s="171">
        <f t="shared" ref="FB137" si="3210">INT(FA137/2)</f>
        <v>0</v>
      </c>
      <c r="FC137" s="148">
        <f t="shared" si="2596"/>
        <v>0</v>
      </c>
      <c r="FD137" s="171">
        <f t="shared" ref="FD137" si="3211">INT(FC137/2)</f>
        <v>0</v>
      </c>
      <c r="FE137" s="167">
        <f t="shared" ref="FE137" si="3212">SUM(EG137,EI137,EK137,EM137,EO137,EQ137,ES137,EU137,EW137,EY137,FA137,FC137)</f>
        <v>0</v>
      </c>
      <c r="FF137" s="171">
        <f t="shared" ref="FF137" si="3213">SUM(EH137,EJ137,EL137,EN137,EP137,ER137,ET137,EV137,EX137,EZ137,FB137,FD137)</f>
        <v>0</v>
      </c>
      <c r="FG137" s="148">
        <f t="shared" si="2597"/>
        <v>0</v>
      </c>
      <c r="FH137" s="199">
        <f t="shared" ref="FH137" si="3214">+FG137</f>
        <v>0</v>
      </c>
      <c r="FI137" s="95"/>
      <c r="FJ137" s="708">
        <f>+FJ136</f>
        <v>0</v>
      </c>
      <c r="FK137" s="38"/>
      <c r="FL137" s="695">
        <f t="shared" si="2883"/>
        <v>0</v>
      </c>
      <c r="FM137" s="696">
        <f t="shared" si="2884"/>
        <v>0</v>
      </c>
      <c r="FN137" s="697" t="str">
        <f t="shared" si="2885"/>
        <v>OK</v>
      </c>
      <c r="FP137" s="695">
        <f t="shared" si="1825"/>
        <v>0</v>
      </c>
      <c r="FQ137" s="696">
        <f t="shared" si="1826"/>
        <v>0</v>
      </c>
      <c r="FR137" s="697" t="str">
        <f t="shared" si="1827"/>
        <v>OK</v>
      </c>
    </row>
    <row r="138" spans="1:174" ht="18" customHeight="1" x14ac:dyDescent="0.2">
      <c r="A138" s="74">
        <f t="shared" si="2645"/>
        <v>0</v>
      </c>
      <c r="B138" s="75">
        <f t="shared" si="2646"/>
        <v>0</v>
      </c>
      <c r="C138" s="235" t="str">
        <f t="shared" si="1830"/>
        <v>福島県</v>
      </c>
      <c r="D138" s="58">
        <f t="shared" si="2647"/>
        <v>62</v>
      </c>
      <c r="E138" s="49" t="s">
        <v>244</v>
      </c>
      <c r="F138" s="486">
        <f>IF(F139=" "," ",+F139)</f>
        <v>0</v>
      </c>
      <c r="G138" s="554"/>
      <c r="H138" s="537"/>
      <c r="I138" s="544"/>
      <c r="J138" s="545"/>
      <c r="K138" s="544"/>
      <c r="L138" s="229"/>
      <c r="M138" s="532"/>
      <c r="N138" s="66"/>
      <c r="O138" s="70" t="str">
        <f>IF(L138="","",VLOOKUP(L138,リスト!$Q$3:$R$25,2,0))</f>
        <v/>
      </c>
      <c r="P138" s="202"/>
      <c r="Q138" s="230"/>
      <c r="R138" s="154" t="str">
        <f>IF(L138="","",VLOOKUP(L138,リスト!$X$3:$Y$25,2,0))</f>
        <v/>
      </c>
      <c r="S138" s="162">
        <f>IF(T138&gt;0,1,0)</f>
        <v>0</v>
      </c>
      <c r="T138" s="143"/>
      <c r="U138" s="112">
        <f t="shared" si="2562"/>
        <v>0</v>
      </c>
      <c r="V138" s="108"/>
      <c r="W138" s="115">
        <f>+U138+V138</f>
        <v>0</v>
      </c>
      <c r="X138" s="115">
        <f>+Y138+Z138</f>
        <v>0</v>
      </c>
      <c r="Y138" s="137">
        <f t="shared" si="2563"/>
        <v>0</v>
      </c>
      <c r="Z138" s="139">
        <f t="shared" si="2564"/>
        <v>0</v>
      </c>
      <c r="AA138" s="180" t="s">
        <v>216</v>
      </c>
      <c r="AB138" s="162">
        <f>IF(AC138&gt;0,1,0)</f>
        <v>0</v>
      </c>
      <c r="AC138" s="143"/>
      <c r="AD138" s="120"/>
      <c r="AE138" s="137">
        <f>+AF138+AG138</f>
        <v>0</v>
      </c>
      <c r="AF138" s="137">
        <f t="shared" si="2565"/>
        <v>0</v>
      </c>
      <c r="AG138" s="139">
        <f t="shared" si="2566"/>
        <v>0</v>
      </c>
      <c r="AH138" s="101" t="str">
        <f>IF(AJ138="","",VLOOKUP(L138,リスト!$AA$3:$AB$25,2,0))</f>
        <v/>
      </c>
      <c r="AI138" s="162">
        <f>IF(AJ138&gt;0,1,0)</f>
        <v>0</v>
      </c>
      <c r="AJ138" s="143"/>
      <c r="AK138" s="156">
        <f t="shared" si="2349"/>
        <v>0</v>
      </c>
      <c r="AL138" s="120"/>
      <c r="AM138" s="162">
        <f>+AK138+AL138</f>
        <v>0</v>
      </c>
      <c r="AN138" s="112">
        <f>+AO138+AP138</f>
        <v>0</v>
      </c>
      <c r="AO138" s="115">
        <f t="shared" si="2567"/>
        <v>0</v>
      </c>
      <c r="AP138" s="173">
        <f t="shared" si="2568"/>
        <v>0</v>
      </c>
      <c r="AQ138" s="183" t="s">
        <v>216</v>
      </c>
      <c r="AR138" s="162">
        <f>IF(AS138&gt;0,1,0)</f>
        <v>0</v>
      </c>
      <c r="AS138" s="143"/>
      <c r="AT138" s="120"/>
      <c r="AU138" s="112">
        <f>+AV138+AW138</f>
        <v>0</v>
      </c>
      <c r="AV138" s="115">
        <f t="shared" si="2569"/>
        <v>0</v>
      </c>
      <c r="AW138" s="176">
        <f t="shared" si="2570"/>
        <v>0</v>
      </c>
      <c r="AX138" s="180" t="s">
        <v>216</v>
      </c>
      <c r="AY138" s="162">
        <f>IF(AZ138&gt;0,1,0)</f>
        <v>0</v>
      </c>
      <c r="AZ138" s="143"/>
      <c r="BA138" s="120"/>
      <c r="BB138" s="112">
        <f>+BC138+BD138</f>
        <v>0</v>
      </c>
      <c r="BC138" s="115">
        <f t="shared" si="2571"/>
        <v>0</v>
      </c>
      <c r="BD138" s="173">
        <f t="shared" si="2572"/>
        <v>0</v>
      </c>
      <c r="BE138" s="180" t="s">
        <v>216</v>
      </c>
      <c r="BF138" s="162">
        <f>IF(BG138&gt;0,1,0)</f>
        <v>0</v>
      </c>
      <c r="BG138" s="143"/>
      <c r="BH138" s="120"/>
      <c r="BI138" s="112">
        <f>+BJ138+BK138</f>
        <v>0</v>
      </c>
      <c r="BJ138" s="115">
        <f t="shared" si="2573"/>
        <v>0</v>
      </c>
      <c r="BK138" s="176">
        <f t="shared" si="2574"/>
        <v>0</v>
      </c>
      <c r="BL138" s="180" t="s">
        <v>216</v>
      </c>
      <c r="BM138" s="162">
        <f>IF(BN138&gt;0,1,0)</f>
        <v>0</v>
      </c>
      <c r="BN138" s="143"/>
      <c r="BO138" s="120"/>
      <c r="BP138" s="112">
        <f>+BQ138+BR138</f>
        <v>0</v>
      </c>
      <c r="BQ138" s="115">
        <f t="shared" si="2575"/>
        <v>0</v>
      </c>
      <c r="BR138" s="176">
        <f t="shared" si="2576"/>
        <v>0</v>
      </c>
      <c r="BS138" s="101">
        <f t="shared" si="2350"/>
        <v>0</v>
      </c>
      <c r="BT138" s="112">
        <f t="shared" si="2351"/>
        <v>0</v>
      </c>
      <c r="BU138" s="112">
        <f t="shared" si="2352"/>
        <v>0</v>
      </c>
      <c r="BV138" s="115">
        <f t="shared" si="2353"/>
        <v>0</v>
      </c>
      <c r="BW138" s="112">
        <f t="shared" si="2354"/>
        <v>0</v>
      </c>
      <c r="BX138" s="188">
        <f t="shared" si="2355"/>
        <v>0</v>
      </c>
      <c r="BY138" s="101" t="str">
        <f>IF(CA138="","",VLOOKUP(L138,リスト!$AD$3:$AE$25,2,0))</f>
        <v/>
      </c>
      <c r="BZ138" s="192">
        <f>IF(CA138&gt;0,1,0)</f>
        <v>0</v>
      </c>
      <c r="CA138" s="143"/>
      <c r="CB138" s="112">
        <f t="shared" si="2577"/>
        <v>0</v>
      </c>
      <c r="CC138" s="120"/>
      <c r="CD138" s="162">
        <f>+CB138+CC138</f>
        <v>0</v>
      </c>
      <c r="CE138" s="112">
        <f>+CF138+CG138</f>
        <v>0</v>
      </c>
      <c r="CF138" s="115">
        <f t="shared" si="2578"/>
        <v>0</v>
      </c>
      <c r="CG138" s="173">
        <f t="shared" si="2579"/>
        <v>0</v>
      </c>
      <c r="CH138" s="180" t="s">
        <v>216</v>
      </c>
      <c r="CI138" s="192">
        <f>IF(CJ138&gt;0,1,0)</f>
        <v>0</v>
      </c>
      <c r="CJ138" s="143"/>
      <c r="CK138" s="120"/>
      <c r="CL138" s="112">
        <f>+CM138+CN138</f>
        <v>0</v>
      </c>
      <c r="CM138" s="115">
        <f t="shared" si="2580"/>
        <v>0</v>
      </c>
      <c r="CN138" s="173">
        <f t="shared" si="2581"/>
        <v>0</v>
      </c>
      <c r="CO138" s="180" t="s">
        <v>216</v>
      </c>
      <c r="CP138" s="192">
        <f>IF(CQ138&gt;0,1,0)</f>
        <v>0</v>
      </c>
      <c r="CQ138" s="143"/>
      <c r="CR138" s="120"/>
      <c r="CS138" s="112">
        <f>+CT138+CU138</f>
        <v>0</v>
      </c>
      <c r="CT138" s="115">
        <f t="shared" si="2582"/>
        <v>0</v>
      </c>
      <c r="CU138" s="173">
        <f t="shared" si="2583"/>
        <v>0</v>
      </c>
      <c r="CV138" s="180" t="s">
        <v>216</v>
      </c>
      <c r="CW138" s="192">
        <f>IF(CX138&gt;0,1,0)</f>
        <v>0</v>
      </c>
      <c r="CX138" s="143"/>
      <c r="CY138" s="120"/>
      <c r="CZ138" s="112">
        <f>+DA138+DB138</f>
        <v>0</v>
      </c>
      <c r="DA138" s="115">
        <f t="shared" si="2584"/>
        <v>0</v>
      </c>
      <c r="DB138" s="173">
        <f t="shared" si="2585"/>
        <v>0</v>
      </c>
      <c r="DC138" s="180" t="s">
        <v>216</v>
      </c>
      <c r="DD138" s="192">
        <f>IF(DE138&gt;0,1,0)</f>
        <v>0</v>
      </c>
      <c r="DE138" s="143"/>
      <c r="DF138" s="120"/>
      <c r="DG138" s="112">
        <f>+DH138+DI138</f>
        <v>0</v>
      </c>
      <c r="DH138" s="115">
        <f t="shared" si="2586"/>
        <v>0</v>
      </c>
      <c r="DI138" s="176">
        <f t="shared" si="2587"/>
        <v>0</v>
      </c>
      <c r="DJ138" s="101">
        <f t="shared" si="2356"/>
        <v>0</v>
      </c>
      <c r="DK138" s="115">
        <f t="shared" si="2357"/>
        <v>0</v>
      </c>
      <c r="DL138" s="115">
        <f t="shared" si="2358"/>
        <v>0</v>
      </c>
      <c r="DM138" s="115">
        <f>+DN138+DO138</f>
        <v>0</v>
      </c>
      <c r="DN138" s="115">
        <f t="shared" si="2359"/>
        <v>0</v>
      </c>
      <c r="DO138" s="176">
        <f t="shared" si="2360"/>
        <v>0</v>
      </c>
      <c r="DP138" s="193">
        <f t="shared" si="2361"/>
        <v>0</v>
      </c>
      <c r="DQ138" s="176">
        <f t="shared" si="2362"/>
        <v>0</v>
      </c>
      <c r="DR138" s="115">
        <f t="shared" si="1805"/>
        <v>0</v>
      </c>
      <c r="DS138" s="115">
        <f>+DT138+DU138</f>
        <v>0</v>
      </c>
      <c r="DT138" s="112">
        <f t="shared" si="2363"/>
        <v>0</v>
      </c>
      <c r="DU138" s="188">
        <f t="shared" si="2364"/>
        <v>0</v>
      </c>
      <c r="DV138" s="101">
        <f t="shared" si="2365"/>
        <v>0</v>
      </c>
      <c r="DW138" s="115">
        <f t="shared" si="1765"/>
        <v>0</v>
      </c>
      <c r="DX138" s="115">
        <f t="shared" si="1766"/>
        <v>0</v>
      </c>
      <c r="DY138" s="115">
        <f>ROUND(DV138*DX138,0)</f>
        <v>0</v>
      </c>
      <c r="DZ138" s="115">
        <f>+EA138+EB138</f>
        <v>0</v>
      </c>
      <c r="EA138" s="115">
        <f t="shared" si="2588"/>
        <v>0</v>
      </c>
      <c r="EB138" s="173">
        <f t="shared" si="2589"/>
        <v>0</v>
      </c>
      <c r="EC138" s="193">
        <f>SUM(DR138,DY138)</f>
        <v>0</v>
      </c>
      <c r="ED138" s="115">
        <f>+EE138+EF138</f>
        <v>0</v>
      </c>
      <c r="EE138" s="115">
        <f>SUM(DT138,EA138)</f>
        <v>0</v>
      </c>
      <c r="EF138" s="188">
        <f>SUM(DU138,EB138)</f>
        <v>0</v>
      </c>
      <c r="EG138" s="128">
        <f t="shared" si="2366"/>
        <v>0</v>
      </c>
      <c r="EH138" s="132">
        <f t="shared" si="2367"/>
        <v>0</v>
      </c>
      <c r="EI138" s="147">
        <f t="shared" si="2368"/>
        <v>0</v>
      </c>
      <c r="EJ138" s="152">
        <f>INT(EI138/2)</f>
        <v>0</v>
      </c>
      <c r="EK138" s="166">
        <f t="shared" si="2369"/>
        <v>0</v>
      </c>
      <c r="EL138" s="170">
        <f t="shared" si="2370"/>
        <v>0</v>
      </c>
      <c r="EM138" s="166">
        <f t="shared" si="2371"/>
        <v>0</v>
      </c>
      <c r="EN138" s="170">
        <f>INT(EM138/2)</f>
        <v>0</v>
      </c>
      <c r="EO138" s="147">
        <f t="shared" si="2590"/>
        <v>0</v>
      </c>
      <c r="EP138" s="170">
        <f>INT(EO138/2)</f>
        <v>0</v>
      </c>
      <c r="EQ138" s="166">
        <f t="shared" si="2591"/>
        <v>0</v>
      </c>
      <c r="ER138" s="170">
        <f>INT(EQ138/2)</f>
        <v>0</v>
      </c>
      <c r="ES138" s="147">
        <f t="shared" si="2592"/>
        <v>0</v>
      </c>
      <c r="ET138" s="152">
        <f>INT(ES138/2)</f>
        <v>0</v>
      </c>
      <c r="EU138" s="166">
        <f t="shared" si="2372"/>
        <v>0</v>
      </c>
      <c r="EV138" s="170">
        <f t="shared" si="2373"/>
        <v>0</v>
      </c>
      <c r="EW138" s="147">
        <f t="shared" si="2593"/>
        <v>0</v>
      </c>
      <c r="EX138" s="152">
        <f>INT(EW138/2)</f>
        <v>0</v>
      </c>
      <c r="EY138" s="166">
        <f t="shared" si="2594"/>
        <v>0</v>
      </c>
      <c r="EZ138" s="170">
        <f>INT(EY138/2)</f>
        <v>0</v>
      </c>
      <c r="FA138" s="147">
        <f t="shared" si="2595"/>
        <v>0</v>
      </c>
      <c r="FB138" s="170">
        <f>INT(FA138/2)</f>
        <v>0</v>
      </c>
      <c r="FC138" s="147">
        <f t="shared" si="2596"/>
        <v>0</v>
      </c>
      <c r="FD138" s="170">
        <f>INT(FC138/2)</f>
        <v>0</v>
      </c>
      <c r="FE138" s="166">
        <f>SUM(EG138,EI138,EK138,EM138,EO138,EQ138,ES138,EU138,EW138,EY138,FA138,FC138)</f>
        <v>0</v>
      </c>
      <c r="FF138" s="170">
        <f>SUM(EH138,EJ138,EL138,EN138,EP138,ER138,ET138,EV138,EX138,EZ138,FB138,FD138)</f>
        <v>0</v>
      </c>
      <c r="FG138" s="147">
        <f t="shared" si="2597"/>
        <v>0</v>
      </c>
      <c r="FH138" s="198">
        <f>+FG138</f>
        <v>0</v>
      </c>
      <c r="FI138" s="201"/>
      <c r="FJ138" s="708">
        <f>+FJ136</f>
        <v>0</v>
      </c>
      <c r="FK138" s="38"/>
      <c r="FL138" s="698">
        <f t="shared" si="2883"/>
        <v>0</v>
      </c>
      <c r="FM138" s="699">
        <f t="shared" si="2884"/>
        <v>0</v>
      </c>
      <c r="FN138" s="700" t="str">
        <f t="shared" si="2885"/>
        <v>OK</v>
      </c>
      <c r="FP138" s="698">
        <f t="shared" si="1825"/>
        <v>0</v>
      </c>
      <c r="FQ138" s="699">
        <f t="shared" si="1826"/>
        <v>0</v>
      </c>
      <c r="FR138" s="700" t="str">
        <f t="shared" si="1827"/>
        <v>OK</v>
      </c>
    </row>
    <row r="139" spans="1:174" ht="18" customHeight="1" x14ac:dyDescent="0.2">
      <c r="A139" s="76">
        <f t="shared" si="2645"/>
        <v>0</v>
      </c>
      <c r="B139" s="77">
        <f t="shared" si="2646"/>
        <v>0</v>
      </c>
      <c r="C139" s="236" t="str">
        <f t="shared" si="1830"/>
        <v>福島県</v>
      </c>
      <c r="D139" s="47">
        <f t="shared" si="2647"/>
        <v>62</v>
      </c>
      <c r="E139" s="56" t="s">
        <v>245</v>
      </c>
      <c r="F139" s="487"/>
      <c r="G139" s="555">
        <f>+G138</f>
        <v>0</v>
      </c>
      <c r="H139" s="536"/>
      <c r="I139" s="542"/>
      <c r="J139" s="543"/>
      <c r="K139" s="542"/>
      <c r="L139" s="64"/>
      <c r="M139" s="531"/>
      <c r="N139" s="67"/>
      <c r="O139" s="71" t="str">
        <f>IF(L139="","",VLOOKUP(L139,リスト!$Q$3:$R$25,2,0))</f>
        <v/>
      </c>
      <c r="P139" s="95"/>
      <c r="Q139" s="124"/>
      <c r="R139" s="102" t="str">
        <f>IF(L139="","",VLOOKUP(L139,リスト!$X$3:$Y$25,2,0))</f>
        <v/>
      </c>
      <c r="S139" s="163">
        <f t="shared" ref="S139" si="3215">IF(T139&gt;0,1,0)</f>
        <v>0</v>
      </c>
      <c r="T139" s="144"/>
      <c r="U139" s="113">
        <f t="shared" si="2562"/>
        <v>0</v>
      </c>
      <c r="V139" s="109"/>
      <c r="W139" s="116">
        <f t="shared" ref="W139" si="3216">+U139+V139</f>
        <v>0</v>
      </c>
      <c r="X139" s="116">
        <f t="shared" ref="X139" si="3217">+Y139+Z139</f>
        <v>0</v>
      </c>
      <c r="Y139" s="138">
        <f t="shared" si="2563"/>
        <v>0</v>
      </c>
      <c r="Z139" s="140">
        <f t="shared" si="2564"/>
        <v>0</v>
      </c>
      <c r="AA139" s="181" t="s">
        <v>216</v>
      </c>
      <c r="AB139" s="163">
        <f t="shared" ref="AB139" si="3218">IF(AC139&gt;0,1,0)</f>
        <v>0</v>
      </c>
      <c r="AC139" s="144"/>
      <c r="AD139" s="121"/>
      <c r="AE139" s="138">
        <f t="shared" ref="AE139" si="3219">+AF139+AG139</f>
        <v>0</v>
      </c>
      <c r="AF139" s="138">
        <f t="shared" si="2565"/>
        <v>0</v>
      </c>
      <c r="AG139" s="140">
        <f t="shared" si="2566"/>
        <v>0</v>
      </c>
      <c r="AH139" s="102" t="str">
        <f>IF(AJ139="","",VLOOKUP(L139,リスト!$AA$3:$AB$25,2,0))</f>
        <v/>
      </c>
      <c r="AI139" s="163">
        <f t="shared" ref="AI139" si="3220">IF(AJ139&gt;0,1,0)</f>
        <v>0</v>
      </c>
      <c r="AJ139" s="144"/>
      <c r="AK139" s="157">
        <f t="shared" si="2349"/>
        <v>0</v>
      </c>
      <c r="AL139" s="121"/>
      <c r="AM139" s="163">
        <f t="shared" ref="AM139" si="3221">+AK139+AL139</f>
        <v>0</v>
      </c>
      <c r="AN139" s="113">
        <f t="shared" ref="AN139" si="3222">+AO139+AP139</f>
        <v>0</v>
      </c>
      <c r="AO139" s="116">
        <f t="shared" si="2567"/>
        <v>0</v>
      </c>
      <c r="AP139" s="174">
        <f t="shared" si="2568"/>
        <v>0</v>
      </c>
      <c r="AQ139" s="184" t="s">
        <v>216</v>
      </c>
      <c r="AR139" s="163">
        <f t="shared" ref="AR139" si="3223">IF(AS139&gt;0,1,0)</f>
        <v>0</v>
      </c>
      <c r="AS139" s="144"/>
      <c r="AT139" s="121"/>
      <c r="AU139" s="113">
        <f t="shared" ref="AU139" si="3224">+AV139+AW139</f>
        <v>0</v>
      </c>
      <c r="AV139" s="116">
        <f t="shared" si="2569"/>
        <v>0</v>
      </c>
      <c r="AW139" s="177">
        <f t="shared" si="2570"/>
        <v>0</v>
      </c>
      <c r="AX139" s="181" t="s">
        <v>216</v>
      </c>
      <c r="AY139" s="163">
        <f t="shared" ref="AY139" si="3225">IF(AZ139&gt;0,1,0)</f>
        <v>0</v>
      </c>
      <c r="AZ139" s="144"/>
      <c r="BA139" s="121"/>
      <c r="BB139" s="113">
        <f t="shared" ref="BB139" si="3226">+BC139+BD139</f>
        <v>0</v>
      </c>
      <c r="BC139" s="116">
        <f t="shared" si="2571"/>
        <v>0</v>
      </c>
      <c r="BD139" s="174">
        <f t="shared" si="2572"/>
        <v>0</v>
      </c>
      <c r="BE139" s="181" t="s">
        <v>216</v>
      </c>
      <c r="BF139" s="163">
        <f t="shared" ref="BF139" si="3227">IF(BG139&gt;0,1,0)</f>
        <v>0</v>
      </c>
      <c r="BG139" s="144"/>
      <c r="BH139" s="121"/>
      <c r="BI139" s="113">
        <f t="shared" ref="BI139" si="3228">+BJ139+BK139</f>
        <v>0</v>
      </c>
      <c r="BJ139" s="116">
        <f t="shared" si="2573"/>
        <v>0</v>
      </c>
      <c r="BK139" s="177">
        <f t="shared" si="2574"/>
        <v>0</v>
      </c>
      <c r="BL139" s="181" t="s">
        <v>216</v>
      </c>
      <c r="BM139" s="163">
        <f t="shared" ref="BM139" si="3229">IF(BN139&gt;0,1,0)</f>
        <v>0</v>
      </c>
      <c r="BN139" s="144"/>
      <c r="BO139" s="121"/>
      <c r="BP139" s="113">
        <f t="shared" ref="BP139" si="3230">+BQ139+BR139</f>
        <v>0</v>
      </c>
      <c r="BQ139" s="116">
        <f t="shared" si="2575"/>
        <v>0</v>
      </c>
      <c r="BR139" s="177">
        <f t="shared" si="2576"/>
        <v>0</v>
      </c>
      <c r="BS139" s="102">
        <f t="shared" si="2350"/>
        <v>0</v>
      </c>
      <c r="BT139" s="113">
        <f t="shared" si="2351"/>
        <v>0</v>
      </c>
      <c r="BU139" s="113">
        <f t="shared" si="2352"/>
        <v>0</v>
      </c>
      <c r="BV139" s="116">
        <f t="shared" si="2353"/>
        <v>0</v>
      </c>
      <c r="BW139" s="113">
        <f t="shared" si="2354"/>
        <v>0</v>
      </c>
      <c r="BX139" s="189">
        <f t="shared" si="2355"/>
        <v>0</v>
      </c>
      <c r="BY139" s="102" t="str">
        <f>IF(CA139="","",VLOOKUP(L139,リスト!$AD$3:$AE$25,2,0))</f>
        <v/>
      </c>
      <c r="BZ139" s="105">
        <f t="shared" ref="BZ139" si="3231">IF(CA139&gt;0,1,0)</f>
        <v>0</v>
      </c>
      <c r="CA139" s="144"/>
      <c r="CB139" s="113">
        <f t="shared" si="2577"/>
        <v>0</v>
      </c>
      <c r="CC139" s="121"/>
      <c r="CD139" s="163">
        <f t="shared" ref="CD139" si="3232">+CB139+CC139</f>
        <v>0</v>
      </c>
      <c r="CE139" s="113">
        <f t="shared" ref="CE139" si="3233">+CF139+CG139</f>
        <v>0</v>
      </c>
      <c r="CF139" s="116">
        <f t="shared" si="2578"/>
        <v>0</v>
      </c>
      <c r="CG139" s="177">
        <f t="shared" si="2579"/>
        <v>0</v>
      </c>
      <c r="CH139" s="181" t="s">
        <v>216</v>
      </c>
      <c r="CI139" s="105">
        <f t="shared" ref="CI139" si="3234">IF(CJ139&gt;0,1,0)</f>
        <v>0</v>
      </c>
      <c r="CJ139" s="144"/>
      <c r="CK139" s="121"/>
      <c r="CL139" s="113">
        <f t="shared" ref="CL139" si="3235">+CM139+CN139</f>
        <v>0</v>
      </c>
      <c r="CM139" s="116">
        <f t="shared" si="2580"/>
        <v>0</v>
      </c>
      <c r="CN139" s="174">
        <f t="shared" si="2581"/>
        <v>0</v>
      </c>
      <c r="CO139" s="181" t="s">
        <v>216</v>
      </c>
      <c r="CP139" s="105">
        <f t="shared" ref="CP139" si="3236">IF(CQ139&gt;0,1,0)</f>
        <v>0</v>
      </c>
      <c r="CQ139" s="144"/>
      <c r="CR139" s="121"/>
      <c r="CS139" s="113">
        <f t="shared" ref="CS139" si="3237">+CT139+CU139</f>
        <v>0</v>
      </c>
      <c r="CT139" s="116">
        <f t="shared" si="2582"/>
        <v>0</v>
      </c>
      <c r="CU139" s="174">
        <f t="shared" si="2583"/>
        <v>0</v>
      </c>
      <c r="CV139" s="181" t="s">
        <v>216</v>
      </c>
      <c r="CW139" s="105">
        <f t="shared" ref="CW139" si="3238">IF(CX139&gt;0,1,0)</f>
        <v>0</v>
      </c>
      <c r="CX139" s="144"/>
      <c r="CY139" s="121"/>
      <c r="CZ139" s="113">
        <f t="shared" ref="CZ139" si="3239">+DA139+DB139</f>
        <v>0</v>
      </c>
      <c r="DA139" s="116">
        <f t="shared" si="2584"/>
        <v>0</v>
      </c>
      <c r="DB139" s="174">
        <f t="shared" si="2585"/>
        <v>0</v>
      </c>
      <c r="DC139" s="181" t="s">
        <v>216</v>
      </c>
      <c r="DD139" s="105">
        <f t="shared" ref="DD139" si="3240">IF(DE139&gt;0,1,0)</f>
        <v>0</v>
      </c>
      <c r="DE139" s="144"/>
      <c r="DF139" s="121"/>
      <c r="DG139" s="113">
        <f t="shared" ref="DG139" si="3241">+DH139+DI139</f>
        <v>0</v>
      </c>
      <c r="DH139" s="116">
        <f t="shared" si="2586"/>
        <v>0</v>
      </c>
      <c r="DI139" s="177">
        <f t="shared" si="2587"/>
        <v>0</v>
      </c>
      <c r="DJ139" s="102">
        <f t="shared" si="2356"/>
        <v>0</v>
      </c>
      <c r="DK139" s="116">
        <f t="shared" si="2357"/>
        <v>0</v>
      </c>
      <c r="DL139" s="116">
        <f t="shared" si="2358"/>
        <v>0</v>
      </c>
      <c r="DM139" s="116">
        <f t="shared" ref="DM139" si="3242">+DN139+DO139</f>
        <v>0</v>
      </c>
      <c r="DN139" s="116">
        <f t="shared" si="2359"/>
        <v>0</v>
      </c>
      <c r="DO139" s="177">
        <f t="shared" si="2360"/>
        <v>0</v>
      </c>
      <c r="DP139" s="194">
        <f t="shared" si="2361"/>
        <v>0</v>
      </c>
      <c r="DQ139" s="177">
        <f t="shared" si="2362"/>
        <v>0</v>
      </c>
      <c r="DR139" s="116">
        <f t="shared" si="1805"/>
        <v>0</v>
      </c>
      <c r="DS139" s="116">
        <f t="shared" ref="DS139" si="3243">+DT139+DU139</f>
        <v>0</v>
      </c>
      <c r="DT139" s="113">
        <f t="shared" si="2363"/>
        <v>0</v>
      </c>
      <c r="DU139" s="189">
        <f t="shared" si="2364"/>
        <v>0</v>
      </c>
      <c r="DV139" s="102">
        <f t="shared" si="2365"/>
        <v>0</v>
      </c>
      <c r="DW139" s="116">
        <f t="shared" si="1765"/>
        <v>0</v>
      </c>
      <c r="DX139" s="116">
        <f t="shared" si="1766"/>
        <v>0</v>
      </c>
      <c r="DY139" s="116">
        <f t="shared" ref="DY139" si="3244">ROUND(DV139*DX139,0)</f>
        <v>0</v>
      </c>
      <c r="DZ139" s="116">
        <f t="shared" ref="DZ139" si="3245">+EA139+EB139</f>
        <v>0</v>
      </c>
      <c r="EA139" s="116">
        <f t="shared" si="2588"/>
        <v>0</v>
      </c>
      <c r="EB139" s="174">
        <f t="shared" si="2589"/>
        <v>0</v>
      </c>
      <c r="EC139" s="194">
        <f t="shared" ref="EC139" si="3246">SUM(DR139,DY139)</f>
        <v>0</v>
      </c>
      <c r="ED139" s="116">
        <f t="shared" ref="ED139" si="3247">+EE139+EF139</f>
        <v>0</v>
      </c>
      <c r="EE139" s="116">
        <f t="shared" ref="EE139" si="3248">SUM(DT139,EA139)</f>
        <v>0</v>
      </c>
      <c r="EF139" s="189">
        <f t="shared" ref="EF139" si="3249">SUM(DU139,EB139)</f>
        <v>0</v>
      </c>
      <c r="EG139" s="129">
        <f t="shared" si="2366"/>
        <v>0</v>
      </c>
      <c r="EH139" s="133">
        <f t="shared" si="2367"/>
        <v>0</v>
      </c>
      <c r="EI139" s="148">
        <f t="shared" si="2368"/>
        <v>0</v>
      </c>
      <c r="EJ139" s="153">
        <f t="shared" ref="EJ139" si="3250">INT(EI139/2)</f>
        <v>0</v>
      </c>
      <c r="EK139" s="167">
        <f t="shared" si="2369"/>
        <v>0</v>
      </c>
      <c r="EL139" s="171">
        <f t="shared" si="2370"/>
        <v>0</v>
      </c>
      <c r="EM139" s="167">
        <f t="shared" si="2371"/>
        <v>0</v>
      </c>
      <c r="EN139" s="171">
        <f t="shared" ref="EN139" si="3251">INT(EM139/2)</f>
        <v>0</v>
      </c>
      <c r="EO139" s="148">
        <f t="shared" si="2590"/>
        <v>0</v>
      </c>
      <c r="EP139" s="153">
        <f t="shared" ref="EP139" si="3252">INT(EO139/2)</f>
        <v>0</v>
      </c>
      <c r="EQ139" s="167">
        <f t="shared" si="2591"/>
        <v>0</v>
      </c>
      <c r="ER139" s="171">
        <f t="shared" ref="ER139" si="3253">INT(EQ139/2)</f>
        <v>0</v>
      </c>
      <c r="ES139" s="148">
        <f t="shared" si="2592"/>
        <v>0</v>
      </c>
      <c r="ET139" s="153">
        <f t="shared" ref="ET139" si="3254">INT(ES139/2)</f>
        <v>0</v>
      </c>
      <c r="EU139" s="167">
        <f t="shared" si="2372"/>
        <v>0</v>
      </c>
      <c r="EV139" s="171">
        <f t="shared" si="2373"/>
        <v>0</v>
      </c>
      <c r="EW139" s="148">
        <f t="shared" si="2593"/>
        <v>0</v>
      </c>
      <c r="EX139" s="153">
        <f t="shared" ref="EX139" si="3255">INT(EW139/2)</f>
        <v>0</v>
      </c>
      <c r="EY139" s="167">
        <f t="shared" si="2594"/>
        <v>0</v>
      </c>
      <c r="EZ139" s="171">
        <f t="shared" ref="EZ139" si="3256">INT(EY139/2)</f>
        <v>0</v>
      </c>
      <c r="FA139" s="148">
        <f t="shared" si="2595"/>
        <v>0</v>
      </c>
      <c r="FB139" s="171">
        <f t="shared" ref="FB139" si="3257">INT(FA139/2)</f>
        <v>0</v>
      </c>
      <c r="FC139" s="148">
        <f t="shared" si="2596"/>
        <v>0</v>
      </c>
      <c r="FD139" s="171">
        <f t="shared" ref="FD139" si="3258">INT(FC139/2)</f>
        <v>0</v>
      </c>
      <c r="FE139" s="167">
        <f t="shared" ref="FE139" si="3259">SUM(EG139,EI139,EK139,EM139,EO139,EQ139,ES139,EU139,EW139,EY139,FA139,FC139)</f>
        <v>0</v>
      </c>
      <c r="FF139" s="171">
        <f t="shared" ref="FF139" si="3260">SUM(EH139,EJ139,EL139,EN139,EP139,ER139,ET139,EV139,EX139,EZ139,FB139,FD139)</f>
        <v>0</v>
      </c>
      <c r="FG139" s="148">
        <f t="shared" si="2597"/>
        <v>0</v>
      </c>
      <c r="FH139" s="199">
        <f t="shared" ref="FH139" si="3261">+FG139</f>
        <v>0</v>
      </c>
      <c r="FI139" s="95"/>
      <c r="FJ139" s="708">
        <f>+FJ138</f>
        <v>0</v>
      </c>
      <c r="FK139" s="38"/>
      <c r="FL139" s="692">
        <f t="shared" si="2883"/>
        <v>0</v>
      </c>
      <c r="FM139" s="693">
        <f t="shared" si="2884"/>
        <v>0</v>
      </c>
      <c r="FN139" s="694" t="str">
        <f t="shared" si="2885"/>
        <v>OK</v>
      </c>
      <c r="FP139" s="692">
        <f t="shared" si="1825"/>
        <v>0</v>
      </c>
      <c r="FQ139" s="693">
        <f t="shared" si="1826"/>
        <v>0</v>
      </c>
      <c r="FR139" s="694" t="str">
        <f t="shared" si="1827"/>
        <v>OK</v>
      </c>
    </row>
    <row r="140" spans="1:174" ht="18" customHeight="1" x14ac:dyDescent="0.2">
      <c r="A140" s="74">
        <f t="shared" si="2645"/>
        <v>0</v>
      </c>
      <c r="B140" s="75">
        <f t="shared" si="2646"/>
        <v>0</v>
      </c>
      <c r="C140" s="235" t="str">
        <f t="shared" si="1830"/>
        <v>福島県</v>
      </c>
      <c r="D140" s="58">
        <f t="shared" si="2647"/>
        <v>63</v>
      </c>
      <c r="E140" s="49" t="s">
        <v>244</v>
      </c>
      <c r="F140" s="486">
        <f>IF(F141=" "," ",+F141)</f>
        <v>0</v>
      </c>
      <c r="G140" s="554"/>
      <c r="H140" s="537"/>
      <c r="I140" s="544"/>
      <c r="J140" s="545"/>
      <c r="K140" s="544"/>
      <c r="L140" s="229"/>
      <c r="M140" s="532"/>
      <c r="N140" s="66"/>
      <c r="O140" s="70" t="str">
        <f>IF(L140="","",VLOOKUP(L140,リスト!$Q$3:$R$25,2,0))</f>
        <v/>
      </c>
      <c r="P140" s="202"/>
      <c r="Q140" s="125"/>
      <c r="R140" s="154" t="str">
        <f>IF(L140="","",VLOOKUP(L140,リスト!$X$3:$Y$25,2,0))</f>
        <v/>
      </c>
      <c r="S140" s="162">
        <f>IF(T140&gt;0,1,0)</f>
        <v>0</v>
      </c>
      <c r="T140" s="143"/>
      <c r="U140" s="112">
        <f t="shared" si="2562"/>
        <v>0</v>
      </c>
      <c r="V140" s="108"/>
      <c r="W140" s="115">
        <f>+U140+V140</f>
        <v>0</v>
      </c>
      <c r="X140" s="115">
        <f>+Y140+Z140</f>
        <v>0</v>
      </c>
      <c r="Y140" s="137">
        <f t="shared" si="2563"/>
        <v>0</v>
      </c>
      <c r="Z140" s="139">
        <f t="shared" si="2564"/>
        <v>0</v>
      </c>
      <c r="AA140" s="180" t="s">
        <v>216</v>
      </c>
      <c r="AB140" s="162">
        <f>IF(AC140&gt;0,1,0)</f>
        <v>0</v>
      </c>
      <c r="AC140" s="143"/>
      <c r="AD140" s="120"/>
      <c r="AE140" s="137">
        <f>+AF140+AG140</f>
        <v>0</v>
      </c>
      <c r="AF140" s="137">
        <f t="shared" si="2565"/>
        <v>0</v>
      </c>
      <c r="AG140" s="139">
        <f t="shared" si="2566"/>
        <v>0</v>
      </c>
      <c r="AH140" s="101" t="str">
        <f>IF(AJ140="","",VLOOKUP(L140,リスト!$AA$3:$AB$25,2,0))</f>
        <v/>
      </c>
      <c r="AI140" s="162">
        <f>IF(AJ140&gt;0,1,0)</f>
        <v>0</v>
      </c>
      <c r="AJ140" s="143"/>
      <c r="AK140" s="156">
        <f t="shared" si="2349"/>
        <v>0</v>
      </c>
      <c r="AL140" s="120"/>
      <c r="AM140" s="162">
        <f>+AK140+AL140</f>
        <v>0</v>
      </c>
      <c r="AN140" s="112">
        <f>+AO140+AP140</f>
        <v>0</v>
      </c>
      <c r="AO140" s="115">
        <f t="shared" si="2567"/>
        <v>0</v>
      </c>
      <c r="AP140" s="173">
        <f t="shared" si="2568"/>
        <v>0</v>
      </c>
      <c r="AQ140" s="183" t="s">
        <v>216</v>
      </c>
      <c r="AR140" s="162">
        <f>IF(AS140&gt;0,1,0)</f>
        <v>0</v>
      </c>
      <c r="AS140" s="143"/>
      <c r="AT140" s="120"/>
      <c r="AU140" s="112">
        <f>+AV140+AW140</f>
        <v>0</v>
      </c>
      <c r="AV140" s="115">
        <f t="shared" si="2569"/>
        <v>0</v>
      </c>
      <c r="AW140" s="176">
        <f t="shared" si="2570"/>
        <v>0</v>
      </c>
      <c r="AX140" s="180" t="s">
        <v>216</v>
      </c>
      <c r="AY140" s="162">
        <f>IF(AZ140&gt;0,1,0)</f>
        <v>0</v>
      </c>
      <c r="AZ140" s="143"/>
      <c r="BA140" s="120"/>
      <c r="BB140" s="112">
        <f>+BC140+BD140</f>
        <v>0</v>
      </c>
      <c r="BC140" s="115">
        <f t="shared" si="2571"/>
        <v>0</v>
      </c>
      <c r="BD140" s="173">
        <f t="shared" si="2572"/>
        <v>0</v>
      </c>
      <c r="BE140" s="180" t="s">
        <v>216</v>
      </c>
      <c r="BF140" s="162">
        <f>IF(BG140&gt;0,1,0)</f>
        <v>0</v>
      </c>
      <c r="BG140" s="143"/>
      <c r="BH140" s="120"/>
      <c r="BI140" s="112">
        <f>+BJ140+BK140</f>
        <v>0</v>
      </c>
      <c r="BJ140" s="115">
        <f t="shared" si="2573"/>
        <v>0</v>
      </c>
      <c r="BK140" s="176">
        <f t="shared" si="2574"/>
        <v>0</v>
      </c>
      <c r="BL140" s="180" t="s">
        <v>216</v>
      </c>
      <c r="BM140" s="162">
        <f>IF(BN140&gt;0,1,0)</f>
        <v>0</v>
      </c>
      <c r="BN140" s="143"/>
      <c r="BO140" s="120"/>
      <c r="BP140" s="112">
        <f>+BQ140+BR140</f>
        <v>0</v>
      </c>
      <c r="BQ140" s="115">
        <f t="shared" si="2575"/>
        <v>0</v>
      </c>
      <c r="BR140" s="176">
        <f t="shared" si="2576"/>
        <v>0</v>
      </c>
      <c r="BS140" s="101">
        <f t="shared" si="2350"/>
        <v>0</v>
      </c>
      <c r="BT140" s="112">
        <f t="shared" si="2351"/>
        <v>0</v>
      </c>
      <c r="BU140" s="112">
        <f t="shared" si="2352"/>
        <v>0</v>
      </c>
      <c r="BV140" s="115">
        <f t="shared" si="2353"/>
        <v>0</v>
      </c>
      <c r="BW140" s="112">
        <f t="shared" si="2354"/>
        <v>0</v>
      </c>
      <c r="BX140" s="188">
        <f t="shared" si="2355"/>
        <v>0</v>
      </c>
      <c r="BY140" s="101" t="str">
        <f>IF(CA140="","",VLOOKUP(L140,リスト!$AD$3:$AE$25,2,0))</f>
        <v/>
      </c>
      <c r="BZ140" s="192">
        <f>IF(CA140&gt;0,1,0)</f>
        <v>0</v>
      </c>
      <c r="CA140" s="143"/>
      <c r="CB140" s="112">
        <f t="shared" si="2577"/>
        <v>0</v>
      </c>
      <c r="CC140" s="120"/>
      <c r="CD140" s="162">
        <f>+CB140+CC140</f>
        <v>0</v>
      </c>
      <c r="CE140" s="112">
        <f>+CF140+CG140</f>
        <v>0</v>
      </c>
      <c r="CF140" s="115">
        <f t="shared" si="2578"/>
        <v>0</v>
      </c>
      <c r="CG140" s="173">
        <f t="shared" si="2579"/>
        <v>0</v>
      </c>
      <c r="CH140" s="180" t="s">
        <v>216</v>
      </c>
      <c r="CI140" s="192">
        <f>IF(CJ140&gt;0,1,0)</f>
        <v>0</v>
      </c>
      <c r="CJ140" s="143"/>
      <c r="CK140" s="120"/>
      <c r="CL140" s="112">
        <f>+CM140+CN140</f>
        <v>0</v>
      </c>
      <c r="CM140" s="115">
        <f t="shared" si="2580"/>
        <v>0</v>
      </c>
      <c r="CN140" s="173">
        <f t="shared" si="2581"/>
        <v>0</v>
      </c>
      <c r="CO140" s="180" t="s">
        <v>216</v>
      </c>
      <c r="CP140" s="192">
        <f>IF(CQ140&gt;0,1,0)</f>
        <v>0</v>
      </c>
      <c r="CQ140" s="143"/>
      <c r="CR140" s="120"/>
      <c r="CS140" s="112">
        <f>+CT140+CU140</f>
        <v>0</v>
      </c>
      <c r="CT140" s="115">
        <f t="shared" si="2582"/>
        <v>0</v>
      </c>
      <c r="CU140" s="173">
        <f t="shared" si="2583"/>
        <v>0</v>
      </c>
      <c r="CV140" s="180" t="s">
        <v>216</v>
      </c>
      <c r="CW140" s="192">
        <f>IF(CX140&gt;0,1,0)</f>
        <v>0</v>
      </c>
      <c r="CX140" s="143"/>
      <c r="CY140" s="120"/>
      <c r="CZ140" s="112">
        <f>+DA140+DB140</f>
        <v>0</v>
      </c>
      <c r="DA140" s="115">
        <f t="shared" si="2584"/>
        <v>0</v>
      </c>
      <c r="DB140" s="173">
        <f t="shared" si="2585"/>
        <v>0</v>
      </c>
      <c r="DC140" s="180" t="s">
        <v>216</v>
      </c>
      <c r="DD140" s="192">
        <f>IF(DE140&gt;0,1,0)</f>
        <v>0</v>
      </c>
      <c r="DE140" s="143"/>
      <c r="DF140" s="120"/>
      <c r="DG140" s="112">
        <f>+DH140+DI140</f>
        <v>0</v>
      </c>
      <c r="DH140" s="115">
        <f t="shared" si="2586"/>
        <v>0</v>
      </c>
      <c r="DI140" s="176">
        <f t="shared" si="2587"/>
        <v>0</v>
      </c>
      <c r="DJ140" s="101">
        <f t="shared" si="2356"/>
        <v>0</v>
      </c>
      <c r="DK140" s="115">
        <f t="shared" si="2357"/>
        <v>0</v>
      </c>
      <c r="DL140" s="115">
        <f t="shared" si="2358"/>
        <v>0</v>
      </c>
      <c r="DM140" s="115">
        <f>+DN140+DO140</f>
        <v>0</v>
      </c>
      <c r="DN140" s="115">
        <f t="shared" si="2359"/>
        <v>0</v>
      </c>
      <c r="DO140" s="176">
        <f t="shared" si="2360"/>
        <v>0</v>
      </c>
      <c r="DP140" s="193">
        <f t="shared" si="2361"/>
        <v>0</v>
      </c>
      <c r="DQ140" s="176">
        <f t="shared" si="2362"/>
        <v>0</v>
      </c>
      <c r="DR140" s="115">
        <f t="shared" si="1805"/>
        <v>0</v>
      </c>
      <c r="DS140" s="115">
        <f>+DT140+DU140</f>
        <v>0</v>
      </c>
      <c r="DT140" s="112">
        <f t="shared" si="2363"/>
        <v>0</v>
      </c>
      <c r="DU140" s="188">
        <f t="shared" si="2364"/>
        <v>0</v>
      </c>
      <c r="DV140" s="101">
        <f t="shared" si="2365"/>
        <v>0</v>
      </c>
      <c r="DW140" s="115">
        <f t="shared" si="1765"/>
        <v>0</v>
      </c>
      <c r="DX140" s="115">
        <f t="shared" si="1766"/>
        <v>0</v>
      </c>
      <c r="DY140" s="115">
        <f>ROUND(DV140*DX140,0)</f>
        <v>0</v>
      </c>
      <c r="DZ140" s="115">
        <f>+EA140+EB140</f>
        <v>0</v>
      </c>
      <c r="EA140" s="115">
        <f t="shared" si="2588"/>
        <v>0</v>
      </c>
      <c r="EB140" s="173">
        <f t="shared" si="2589"/>
        <v>0</v>
      </c>
      <c r="EC140" s="193">
        <f>SUM(DR140,DY140)</f>
        <v>0</v>
      </c>
      <c r="ED140" s="115">
        <f>+EE140+EF140</f>
        <v>0</v>
      </c>
      <c r="EE140" s="115">
        <f>SUM(DT140,EA140)</f>
        <v>0</v>
      </c>
      <c r="EF140" s="188">
        <f>SUM(DU140,EB140)</f>
        <v>0</v>
      </c>
      <c r="EG140" s="128">
        <f t="shared" si="2366"/>
        <v>0</v>
      </c>
      <c r="EH140" s="132">
        <f t="shared" si="2367"/>
        <v>0</v>
      </c>
      <c r="EI140" s="147">
        <f t="shared" si="2368"/>
        <v>0</v>
      </c>
      <c r="EJ140" s="152">
        <f>INT(EI140/2)</f>
        <v>0</v>
      </c>
      <c r="EK140" s="166">
        <f t="shared" si="2369"/>
        <v>0</v>
      </c>
      <c r="EL140" s="170">
        <f t="shared" si="2370"/>
        <v>0</v>
      </c>
      <c r="EM140" s="166">
        <f t="shared" si="2371"/>
        <v>0</v>
      </c>
      <c r="EN140" s="170">
        <f>INT(EM140/2)</f>
        <v>0</v>
      </c>
      <c r="EO140" s="147">
        <f t="shared" si="2590"/>
        <v>0</v>
      </c>
      <c r="EP140" s="170">
        <f>INT(EO140/2)</f>
        <v>0</v>
      </c>
      <c r="EQ140" s="166">
        <f t="shared" si="2591"/>
        <v>0</v>
      </c>
      <c r="ER140" s="170">
        <f>INT(EQ140/2)</f>
        <v>0</v>
      </c>
      <c r="ES140" s="147">
        <f t="shared" si="2592"/>
        <v>0</v>
      </c>
      <c r="ET140" s="152">
        <f>INT(ES140/2)</f>
        <v>0</v>
      </c>
      <c r="EU140" s="166">
        <f t="shared" si="2372"/>
        <v>0</v>
      </c>
      <c r="EV140" s="170">
        <f t="shared" si="2373"/>
        <v>0</v>
      </c>
      <c r="EW140" s="147">
        <f t="shared" si="2593"/>
        <v>0</v>
      </c>
      <c r="EX140" s="152">
        <f>INT(EW140/2)</f>
        <v>0</v>
      </c>
      <c r="EY140" s="166">
        <f t="shared" si="2594"/>
        <v>0</v>
      </c>
      <c r="EZ140" s="170">
        <f>INT(EY140/2)</f>
        <v>0</v>
      </c>
      <c r="FA140" s="147">
        <f t="shared" si="2595"/>
        <v>0</v>
      </c>
      <c r="FB140" s="170">
        <f>INT(FA140/2)</f>
        <v>0</v>
      </c>
      <c r="FC140" s="147">
        <f t="shared" si="2596"/>
        <v>0</v>
      </c>
      <c r="FD140" s="170">
        <f>INT(FC140/2)</f>
        <v>0</v>
      </c>
      <c r="FE140" s="166">
        <f>SUM(EG140,EI140,EK140,EM140,EO140,EQ140,ES140,EU140,EW140,EY140,FA140,FC140)</f>
        <v>0</v>
      </c>
      <c r="FF140" s="170">
        <f>SUM(EH140,EJ140,EL140,EN140,EP140,ER140,ET140,EV140,EX140,EZ140,FB140,FD140)</f>
        <v>0</v>
      </c>
      <c r="FG140" s="147">
        <f t="shared" si="2597"/>
        <v>0</v>
      </c>
      <c r="FH140" s="198">
        <f>+FG140</f>
        <v>0</v>
      </c>
      <c r="FI140" s="201"/>
      <c r="FJ140" s="708">
        <f>+FJ138</f>
        <v>0</v>
      </c>
      <c r="FK140" s="38"/>
      <c r="FL140" s="701">
        <f t="shared" si="2883"/>
        <v>0</v>
      </c>
      <c r="FM140" s="688">
        <f t="shared" si="2884"/>
        <v>0</v>
      </c>
      <c r="FN140" s="702" t="str">
        <f t="shared" si="2885"/>
        <v>OK</v>
      </c>
      <c r="FP140" s="701">
        <f t="shared" si="1825"/>
        <v>0</v>
      </c>
      <c r="FQ140" s="688">
        <f t="shared" si="1826"/>
        <v>0</v>
      </c>
      <c r="FR140" s="702" t="str">
        <f t="shared" si="1827"/>
        <v>OK</v>
      </c>
    </row>
    <row r="141" spans="1:174" ht="18" customHeight="1" x14ac:dyDescent="0.2">
      <c r="A141" s="76">
        <f t="shared" si="2645"/>
        <v>0</v>
      </c>
      <c r="B141" s="77">
        <f t="shared" si="2646"/>
        <v>0</v>
      </c>
      <c r="C141" s="236" t="str">
        <f t="shared" si="1830"/>
        <v>福島県</v>
      </c>
      <c r="D141" s="47">
        <f t="shared" si="2647"/>
        <v>63</v>
      </c>
      <c r="E141" s="56" t="s">
        <v>245</v>
      </c>
      <c r="F141" s="487"/>
      <c r="G141" s="555">
        <f>+G140</f>
        <v>0</v>
      </c>
      <c r="H141" s="536"/>
      <c r="I141" s="542"/>
      <c r="J141" s="543"/>
      <c r="K141" s="542"/>
      <c r="L141" s="64"/>
      <c r="M141" s="531"/>
      <c r="N141" s="67"/>
      <c r="O141" s="71" t="str">
        <f>IF(L141="","",VLOOKUP(L141,リスト!$Q$3:$R$25,2,0))</f>
        <v/>
      </c>
      <c r="P141" s="95"/>
      <c r="Q141" s="126"/>
      <c r="R141" s="102" t="str">
        <f>IF(L141="","",VLOOKUP(L141,リスト!$X$3:$Y$25,2,0))</f>
        <v/>
      </c>
      <c r="S141" s="163">
        <f t="shared" ref="S141" si="3262">IF(T141&gt;0,1,0)</f>
        <v>0</v>
      </c>
      <c r="T141" s="144"/>
      <c r="U141" s="113">
        <f t="shared" si="2562"/>
        <v>0</v>
      </c>
      <c r="V141" s="109"/>
      <c r="W141" s="116">
        <f t="shared" ref="W141" si="3263">+U141+V141</f>
        <v>0</v>
      </c>
      <c r="X141" s="116">
        <f t="shared" ref="X141" si="3264">+Y141+Z141</f>
        <v>0</v>
      </c>
      <c r="Y141" s="138">
        <f t="shared" si="2563"/>
        <v>0</v>
      </c>
      <c r="Z141" s="140">
        <f t="shared" si="2564"/>
        <v>0</v>
      </c>
      <c r="AA141" s="181" t="s">
        <v>216</v>
      </c>
      <c r="AB141" s="163">
        <f t="shared" ref="AB141" si="3265">IF(AC141&gt;0,1,0)</f>
        <v>0</v>
      </c>
      <c r="AC141" s="144"/>
      <c r="AD141" s="121"/>
      <c r="AE141" s="138">
        <f t="shared" ref="AE141" si="3266">+AF141+AG141</f>
        <v>0</v>
      </c>
      <c r="AF141" s="138">
        <f t="shared" si="2565"/>
        <v>0</v>
      </c>
      <c r="AG141" s="140">
        <f t="shared" si="2566"/>
        <v>0</v>
      </c>
      <c r="AH141" s="102" t="str">
        <f>IF(AJ141="","",VLOOKUP(L141,リスト!$AA$3:$AB$25,2,0))</f>
        <v/>
      </c>
      <c r="AI141" s="163">
        <f t="shared" ref="AI141" si="3267">IF(AJ141&gt;0,1,0)</f>
        <v>0</v>
      </c>
      <c r="AJ141" s="144"/>
      <c r="AK141" s="157">
        <f t="shared" si="2349"/>
        <v>0</v>
      </c>
      <c r="AL141" s="121"/>
      <c r="AM141" s="163">
        <f t="shared" ref="AM141" si="3268">+AK141+AL141</f>
        <v>0</v>
      </c>
      <c r="AN141" s="113">
        <f t="shared" ref="AN141" si="3269">+AO141+AP141</f>
        <v>0</v>
      </c>
      <c r="AO141" s="116">
        <f t="shared" si="2567"/>
        <v>0</v>
      </c>
      <c r="AP141" s="174">
        <f t="shared" si="2568"/>
        <v>0</v>
      </c>
      <c r="AQ141" s="184" t="s">
        <v>216</v>
      </c>
      <c r="AR141" s="163">
        <f t="shared" ref="AR141" si="3270">IF(AS141&gt;0,1,0)</f>
        <v>0</v>
      </c>
      <c r="AS141" s="144"/>
      <c r="AT141" s="121"/>
      <c r="AU141" s="113">
        <f t="shared" ref="AU141" si="3271">+AV141+AW141</f>
        <v>0</v>
      </c>
      <c r="AV141" s="116">
        <f t="shared" si="2569"/>
        <v>0</v>
      </c>
      <c r="AW141" s="177">
        <f t="shared" si="2570"/>
        <v>0</v>
      </c>
      <c r="AX141" s="181" t="s">
        <v>216</v>
      </c>
      <c r="AY141" s="163">
        <f t="shared" ref="AY141" si="3272">IF(AZ141&gt;0,1,0)</f>
        <v>0</v>
      </c>
      <c r="AZ141" s="144"/>
      <c r="BA141" s="121"/>
      <c r="BB141" s="113">
        <f t="shared" ref="BB141" si="3273">+BC141+BD141</f>
        <v>0</v>
      </c>
      <c r="BC141" s="116">
        <f t="shared" si="2571"/>
        <v>0</v>
      </c>
      <c r="BD141" s="174">
        <f t="shared" si="2572"/>
        <v>0</v>
      </c>
      <c r="BE141" s="181" t="s">
        <v>216</v>
      </c>
      <c r="BF141" s="163">
        <f t="shared" ref="BF141" si="3274">IF(BG141&gt;0,1,0)</f>
        <v>0</v>
      </c>
      <c r="BG141" s="144"/>
      <c r="BH141" s="121"/>
      <c r="BI141" s="113">
        <f t="shared" ref="BI141" si="3275">+BJ141+BK141</f>
        <v>0</v>
      </c>
      <c r="BJ141" s="116">
        <f t="shared" si="2573"/>
        <v>0</v>
      </c>
      <c r="BK141" s="177">
        <f t="shared" si="2574"/>
        <v>0</v>
      </c>
      <c r="BL141" s="181" t="s">
        <v>216</v>
      </c>
      <c r="BM141" s="163">
        <f t="shared" ref="BM141" si="3276">IF(BN141&gt;0,1,0)</f>
        <v>0</v>
      </c>
      <c r="BN141" s="144"/>
      <c r="BO141" s="121"/>
      <c r="BP141" s="113">
        <f t="shared" ref="BP141" si="3277">+BQ141+BR141</f>
        <v>0</v>
      </c>
      <c r="BQ141" s="116">
        <f t="shared" si="2575"/>
        <v>0</v>
      </c>
      <c r="BR141" s="177">
        <f t="shared" si="2576"/>
        <v>0</v>
      </c>
      <c r="BS141" s="102">
        <f t="shared" si="2350"/>
        <v>0</v>
      </c>
      <c r="BT141" s="113">
        <f t="shared" si="2351"/>
        <v>0</v>
      </c>
      <c r="BU141" s="113">
        <f t="shared" si="2352"/>
        <v>0</v>
      </c>
      <c r="BV141" s="116">
        <f t="shared" si="2353"/>
        <v>0</v>
      </c>
      <c r="BW141" s="113">
        <f t="shared" si="2354"/>
        <v>0</v>
      </c>
      <c r="BX141" s="189">
        <f t="shared" si="2355"/>
        <v>0</v>
      </c>
      <c r="BY141" s="102" t="str">
        <f>IF(CA141="","",VLOOKUP(L141,リスト!$AD$3:$AE$25,2,0))</f>
        <v/>
      </c>
      <c r="BZ141" s="105">
        <f t="shared" ref="BZ141" si="3278">IF(CA141&gt;0,1,0)</f>
        <v>0</v>
      </c>
      <c r="CA141" s="144"/>
      <c r="CB141" s="113">
        <f t="shared" si="2577"/>
        <v>0</v>
      </c>
      <c r="CC141" s="121"/>
      <c r="CD141" s="163">
        <f t="shared" ref="CD141" si="3279">+CB141+CC141</f>
        <v>0</v>
      </c>
      <c r="CE141" s="113">
        <f t="shared" ref="CE141" si="3280">+CF141+CG141</f>
        <v>0</v>
      </c>
      <c r="CF141" s="116">
        <f t="shared" si="2578"/>
        <v>0</v>
      </c>
      <c r="CG141" s="177">
        <f t="shared" si="2579"/>
        <v>0</v>
      </c>
      <c r="CH141" s="181" t="s">
        <v>216</v>
      </c>
      <c r="CI141" s="105">
        <f t="shared" ref="CI141" si="3281">IF(CJ141&gt;0,1,0)</f>
        <v>0</v>
      </c>
      <c r="CJ141" s="144"/>
      <c r="CK141" s="121"/>
      <c r="CL141" s="113">
        <f t="shared" ref="CL141" si="3282">+CM141+CN141</f>
        <v>0</v>
      </c>
      <c r="CM141" s="116">
        <f t="shared" si="2580"/>
        <v>0</v>
      </c>
      <c r="CN141" s="174">
        <f t="shared" si="2581"/>
        <v>0</v>
      </c>
      <c r="CO141" s="181" t="s">
        <v>216</v>
      </c>
      <c r="CP141" s="105">
        <f t="shared" ref="CP141" si="3283">IF(CQ141&gt;0,1,0)</f>
        <v>0</v>
      </c>
      <c r="CQ141" s="144"/>
      <c r="CR141" s="121"/>
      <c r="CS141" s="113">
        <f t="shared" ref="CS141" si="3284">+CT141+CU141</f>
        <v>0</v>
      </c>
      <c r="CT141" s="116">
        <f t="shared" si="2582"/>
        <v>0</v>
      </c>
      <c r="CU141" s="174">
        <f t="shared" si="2583"/>
        <v>0</v>
      </c>
      <c r="CV141" s="181" t="s">
        <v>216</v>
      </c>
      <c r="CW141" s="105">
        <f t="shared" ref="CW141" si="3285">IF(CX141&gt;0,1,0)</f>
        <v>0</v>
      </c>
      <c r="CX141" s="144"/>
      <c r="CY141" s="121"/>
      <c r="CZ141" s="113">
        <f t="shared" ref="CZ141" si="3286">+DA141+DB141</f>
        <v>0</v>
      </c>
      <c r="DA141" s="116">
        <f t="shared" si="2584"/>
        <v>0</v>
      </c>
      <c r="DB141" s="174">
        <f t="shared" si="2585"/>
        <v>0</v>
      </c>
      <c r="DC141" s="181" t="s">
        <v>216</v>
      </c>
      <c r="DD141" s="105">
        <f t="shared" ref="DD141" si="3287">IF(DE141&gt;0,1,0)</f>
        <v>0</v>
      </c>
      <c r="DE141" s="144"/>
      <c r="DF141" s="121"/>
      <c r="DG141" s="113">
        <f t="shared" ref="DG141" si="3288">+DH141+DI141</f>
        <v>0</v>
      </c>
      <c r="DH141" s="116">
        <f t="shared" si="2586"/>
        <v>0</v>
      </c>
      <c r="DI141" s="177">
        <f t="shared" si="2587"/>
        <v>0</v>
      </c>
      <c r="DJ141" s="102">
        <f t="shared" si="2356"/>
        <v>0</v>
      </c>
      <c r="DK141" s="116">
        <f t="shared" si="2357"/>
        <v>0</v>
      </c>
      <c r="DL141" s="116">
        <f t="shared" si="2358"/>
        <v>0</v>
      </c>
      <c r="DM141" s="116">
        <f t="shared" ref="DM141" si="3289">+DN141+DO141</f>
        <v>0</v>
      </c>
      <c r="DN141" s="116">
        <f t="shared" si="2359"/>
        <v>0</v>
      </c>
      <c r="DO141" s="177">
        <f t="shared" si="2360"/>
        <v>0</v>
      </c>
      <c r="DP141" s="194">
        <f t="shared" si="2361"/>
        <v>0</v>
      </c>
      <c r="DQ141" s="177">
        <f t="shared" si="2362"/>
        <v>0</v>
      </c>
      <c r="DR141" s="116">
        <f t="shared" si="1805"/>
        <v>0</v>
      </c>
      <c r="DS141" s="116">
        <f t="shared" ref="DS141" si="3290">+DT141+DU141</f>
        <v>0</v>
      </c>
      <c r="DT141" s="113">
        <f t="shared" si="2363"/>
        <v>0</v>
      </c>
      <c r="DU141" s="189">
        <f t="shared" si="2364"/>
        <v>0</v>
      </c>
      <c r="DV141" s="102">
        <f t="shared" si="2365"/>
        <v>0</v>
      </c>
      <c r="DW141" s="116">
        <f t="shared" si="1765"/>
        <v>0</v>
      </c>
      <c r="DX141" s="116">
        <f t="shared" si="1766"/>
        <v>0</v>
      </c>
      <c r="DY141" s="116">
        <f t="shared" ref="DY141" si="3291">ROUND(DV141*DX141,0)</f>
        <v>0</v>
      </c>
      <c r="DZ141" s="116">
        <f t="shared" ref="DZ141" si="3292">+EA141+EB141</f>
        <v>0</v>
      </c>
      <c r="EA141" s="116">
        <f t="shared" si="2588"/>
        <v>0</v>
      </c>
      <c r="EB141" s="174">
        <f t="shared" si="2589"/>
        <v>0</v>
      </c>
      <c r="EC141" s="194">
        <f t="shared" ref="EC141" si="3293">SUM(DR141,DY141)</f>
        <v>0</v>
      </c>
      <c r="ED141" s="116">
        <f t="shared" ref="ED141" si="3294">+EE141+EF141</f>
        <v>0</v>
      </c>
      <c r="EE141" s="116">
        <f t="shared" ref="EE141" si="3295">SUM(DT141,EA141)</f>
        <v>0</v>
      </c>
      <c r="EF141" s="189">
        <f t="shared" ref="EF141" si="3296">SUM(DU141,EB141)</f>
        <v>0</v>
      </c>
      <c r="EG141" s="129">
        <f t="shared" si="2366"/>
        <v>0</v>
      </c>
      <c r="EH141" s="133">
        <f t="shared" si="2367"/>
        <v>0</v>
      </c>
      <c r="EI141" s="148">
        <f t="shared" si="2368"/>
        <v>0</v>
      </c>
      <c r="EJ141" s="153">
        <f t="shared" ref="EJ141" si="3297">INT(EI141/2)</f>
        <v>0</v>
      </c>
      <c r="EK141" s="167">
        <f t="shared" si="2369"/>
        <v>0</v>
      </c>
      <c r="EL141" s="171">
        <f t="shared" si="2370"/>
        <v>0</v>
      </c>
      <c r="EM141" s="167">
        <f t="shared" si="2371"/>
        <v>0</v>
      </c>
      <c r="EN141" s="171">
        <f t="shared" ref="EN141" si="3298">INT(EM141/2)</f>
        <v>0</v>
      </c>
      <c r="EO141" s="148">
        <f t="shared" si="2590"/>
        <v>0</v>
      </c>
      <c r="EP141" s="153">
        <f t="shared" ref="EP141" si="3299">INT(EO141/2)</f>
        <v>0</v>
      </c>
      <c r="EQ141" s="167">
        <f t="shared" si="2591"/>
        <v>0</v>
      </c>
      <c r="ER141" s="171">
        <f t="shared" ref="ER141" si="3300">INT(EQ141/2)</f>
        <v>0</v>
      </c>
      <c r="ES141" s="148">
        <f t="shared" si="2592"/>
        <v>0</v>
      </c>
      <c r="ET141" s="153">
        <f t="shared" ref="ET141" si="3301">INT(ES141/2)</f>
        <v>0</v>
      </c>
      <c r="EU141" s="167">
        <f t="shared" si="2372"/>
        <v>0</v>
      </c>
      <c r="EV141" s="171">
        <f t="shared" si="2373"/>
        <v>0</v>
      </c>
      <c r="EW141" s="148">
        <f t="shared" si="2593"/>
        <v>0</v>
      </c>
      <c r="EX141" s="153">
        <f t="shared" ref="EX141" si="3302">INT(EW141/2)</f>
        <v>0</v>
      </c>
      <c r="EY141" s="167">
        <f t="shared" si="2594"/>
        <v>0</v>
      </c>
      <c r="EZ141" s="171">
        <f t="shared" ref="EZ141" si="3303">INT(EY141/2)</f>
        <v>0</v>
      </c>
      <c r="FA141" s="148">
        <f t="shared" si="2595"/>
        <v>0</v>
      </c>
      <c r="FB141" s="171">
        <f t="shared" ref="FB141" si="3304">INT(FA141/2)</f>
        <v>0</v>
      </c>
      <c r="FC141" s="148">
        <f t="shared" si="2596"/>
        <v>0</v>
      </c>
      <c r="FD141" s="171">
        <f t="shared" ref="FD141" si="3305">INT(FC141/2)</f>
        <v>0</v>
      </c>
      <c r="FE141" s="167">
        <f t="shared" ref="FE141" si="3306">SUM(EG141,EI141,EK141,EM141,EO141,EQ141,ES141,EU141,EW141,EY141,FA141,FC141)</f>
        <v>0</v>
      </c>
      <c r="FF141" s="171">
        <f t="shared" ref="FF141" si="3307">SUM(EH141,EJ141,EL141,EN141,EP141,ER141,ET141,EV141,EX141,EZ141,FB141,FD141)</f>
        <v>0</v>
      </c>
      <c r="FG141" s="148">
        <f t="shared" si="2597"/>
        <v>0</v>
      </c>
      <c r="FH141" s="199">
        <f t="shared" ref="FH141" si="3308">+FG141</f>
        <v>0</v>
      </c>
      <c r="FI141" s="95"/>
      <c r="FJ141" s="708">
        <f>+FJ140</f>
        <v>0</v>
      </c>
      <c r="FK141" s="38"/>
      <c r="FL141" s="695">
        <f t="shared" si="2883"/>
        <v>0</v>
      </c>
      <c r="FM141" s="696">
        <f t="shared" si="2884"/>
        <v>0</v>
      </c>
      <c r="FN141" s="697" t="str">
        <f t="shared" si="2885"/>
        <v>OK</v>
      </c>
      <c r="FP141" s="695">
        <f t="shared" si="1825"/>
        <v>0</v>
      </c>
      <c r="FQ141" s="696">
        <f t="shared" si="1826"/>
        <v>0</v>
      </c>
      <c r="FR141" s="697" t="str">
        <f t="shared" si="1827"/>
        <v>OK</v>
      </c>
    </row>
    <row r="142" spans="1:174" ht="18" customHeight="1" x14ac:dyDescent="0.2">
      <c r="A142" s="74">
        <f t="shared" si="2645"/>
        <v>0</v>
      </c>
      <c r="B142" s="75">
        <f t="shared" si="2646"/>
        <v>0</v>
      </c>
      <c r="C142" s="235" t="str">
        <f t="shared" si="1830"/>
        <v>福島県</v>
      </c>
      <c r="D142" s="58">
        <f t="shared" si="2647"/>
        <v>64</v>
      </c>
      <c r="E142" s="49" t="s">
        <v>244</v>
      </c>
      <c r="F142" s="486">
        <f>IF(F143=" "," ",+F143)</f>
        <v>0</v>
      </c>
      <c r="G142" s="554"/>
      <c r="H142" s="537"/>
      <c r="I142" s="544"/>
      <c r="J142" s="545"/>
      <c r="K142" s="544"/>
      <c r="L142" s="229"/>
      <c r="M142" s="532"/>
      <c r="N142" s="66"/>
      <c r="O142" s="70" t="str">
        <f>IF(L142="","",VLOOKUP(L142,リスト!$Q$3:$R$25,2,0))</f>
        <v/>
      </c>
      <c r="P142" s="202"/>
      <c r="Q142" s="230"/>
      <c r="R142" s="154" t="str">
        <f>IF(L142="","",VLOOKUP(L142,リスト!$X$3:$Y$25,2,0))</f>
        <v/>
      </c>
      <c r="S142" s="162">
        <f>IF(T142&gt;0,1,0)</f>
        <v>0</v>
      </c>
      <c r="T142" s="143"/>
      <c r="U142" s="112">
        <f t="shared" si="2562"/>
        <v>0</v>
      </c>
      <c r="V142" s="108"/>
      <c r="W142" s="115">
        <f>+U142+V142</f>
        <v>0</v>
      </c>
      <c r="X142" s="115">
        <f>+Y142+Z142</f>
        <v>0</v>
      </c>
      <c r="Y142" s="137">
        <f t="shared" si="2563"/>
        <v>0</v>
      </c>
      <c r="Z142" s="139">
        <f t="shared" si="2564"/>
        <v>0</v>
      </c>
      <c r="AA142" s="180" t="s">
        <v>216</v>
      </c>
      <c r="AB142" s="162">
        <f>IF(AC142&gt;0,1,0)</f>
        <v>0</v>
      </c>
      <c r="AC142" s="143"/>
      <c r="AD142" s="120"/>
      <c r="AE142" s="137">
        <f>+AF142+AG142</f>
        <v>0</v>
      </c>
      <c r="AF142" s="137">
        <f t="shared" si="2565"/>
        <v>0</v>
      </c>
      <c r="AG142" s="139">
        <f t="shared" si="2566"/>
        <v>0</v>
      </c>
      <c r="AH142" s="101" t="str">
        <f>IF(AJ142="","",VLOOKUP(L142,リスト!$AA$3:$AB$25,2,0))</f>
        <v/>
      </c>
      <c r="AI142" s="162">
        <f>IF(AJ142&gt;0,1,0)</f>
        <v>0</v>
      </c>
      <c r="AJ142" s="143"/>
      <c r="AK142" s="156">
        <f t="shared" si="2349"/>
        <v>0</v>
      </c>
      <c r="AL142" s="120"/>
      <c r="AM142" s="162">
        <f>+AK142+AL142</f>
        <v>0</v>
      </c>
      <c r="AN142" s="112">
        <f>+AO142+AP142</f>
        <v>0</v>
      </c>
      <c r="AO142" s="115">
        <f t="shared" si="2567"/>
        <v>0</v>
      </c>
      <c r="AP142" s="173">
        <f t="shared" si="2568"/>
        <v>0</v>
      </c>
      <c r="AQ142" s="183" t="s">
        <v>216</v>
      </c>
      <c r="AR142" s="162">
        <f>IF(AS142&gt;0,1,0)</f>
        <v>0</v>
      </c>
      <c r="AS142" s="143"/>
      <c r="AT142" s="120"/>
      <c r="AU142" s="112">
        <f>+AV142+AW142</f>
        <v>0</v>
      </c>
      <c r="AV142" s="115">
        <f t="shared" si="2569"/>
        <v>0</v>
      </c>
      <c r="AW142" s="176">
        <f t="shared" si="2570"/>
        <v>0</v>
      </c>
      <c r="AX142" s="180" t="s">
        <v>216</v>
      </c>
      <c r="AY142" s="162">
        <f>IF(AZ142&gt;0,1,0)</f>
        <v>0</v>
      </c>
      <c r="AZ142" s="143"/>
      <c r="BA142" s="120"/>
      <c r="BB142" s="112">
        <f>+BC142+BD142</f>
        <v>0</v>
      </c>
      <c r="BC142" s="115">
        <f t="shared" si="2571"/>
        <v>0</v>
      </c>
      <c r="BD142" s="173">
        <f t="shared" si="2572"/>
        <v>0</v>
      </c>
      <c r="BE142" s="180" t="s">
        <v>216</v>
      </c>
      <c r="BF142" s="162">
        <f>IF(BG142&gt;0,1,0)</f>
        <v>0</v>
      </c>
      <c r="BG142" s="143"/>
      <c r="BH142" s="120"/>
      <c r="BI142" s="112">
        <f>+BJ142+BK142</f>
        <v>0</v>
      </c>
      <c r="BJ142" s="115">
        <f t="shared" si="2573"/>
        <v>0</v>
      </c>
      <c r="BK142" s="176">
        <f t="shared" si="2574"/>
        <v>0</v>
      </c>
      <c r="BL142" s="180" t="s">
        <v>216</v>
      </c>
      <c r="BM142" s="162">
        <f>IF(BN142&gt;0,1,0)</f>
        <v>0</v>
      </c>
      <c r="BN142" s="143"/>
      <c r="BO142" s="120"/>
      <c r="BP142" s="112">
        <f>+BQ142+BR142</f>
        <v>0</v>
      </c>
      <c r="BQ142" s="115">
        <f t="shared" si="2575"/>
        <v>0</v>
      </c>
      <c r="BR142" s="176">
        <f t="shared" si="2576"/>
        <v>0</v>
      </c>
      <c r="BS142" s="101">
        <f t="shared" si="2350"/>
        <v>0</v>
      </c>
      <c r="BT142" s="112">
        <f t="shared" si="2351"/>
        <v>0</v>
      </c>
      <c r="BU142" s="112">
        <f t="shared" si="2352"/>
        <v>0</v>
      </c>
      <c r="BV142" s="115">
        <f t="shared" si="2353"/>
        <v>0</v>
      </c>
      <c r="BW142" s="112">
        <f t="shared" si="2354"/>
        <v>0</v>
      </c>
      <c r="BX142" s="188">
        <f t="shared" si="2355"/>
        <v>0</v>
      </c>
      <c r="BY142" s="101" t="str">
        <f>IF(CA142="","",VLOOKUP(L142,リスト!$AD$3:$AE$25,2,0))</f>
        <v/>
      </c>
      <c r="BZ142" s="192">
        <f>IF(CA142&gt;0,1,0)</f>
        <v>0</v>
      </c>
      <c r="CA142" s="143"/>
      <c r="CB142" s="112">
        <f t="shared" si="2577"/>
        <v>0</v>
      </c>
      <c r="CC142" s="120"/>
      <c r="CD142" s="162">
        <f>+CB142+CC142</f>
        <v>0</v>
      </c>
      <c r="CE142" s="112">
        <f>+CF142+CG142</f>
        <v>0</v>
      </c>
      <c r="CF142" s="115">
        <f t="shared" si="2578"/>
        <v>0</v>
      </c>
      <c r="CG142" s="173">
        <f t="shared" si="2579"/>
        <v>0</v>
      </c>
      <c r="CH142" s="180" t="s">
        <v>216</v>
      </c>
      <c r="CI142" s="192">
        <f>IF(CJ142&gt;0,1,0)</f>
        <v>0</v>
      </c>
      <c r="CJ142" s="143"/>
      <c r="CK142" s="120"/>
      <c r="CL142" s="112">
        <f>+CM142+CN142</f>
        <v>0</v>
      </c>
      <c r="CM142" s="115">
        <f t="shared" si="2580"/>
        <v>0</v>
      </c>
      <c r="CN142" s="173">
        <f t="shared" si="2581"/>
        <v>0</v>
      </c>
      <c r="CO142" s="180" t="s">
        <v>216</v>
      </c>
      <c r="CP142" s="192">
        <f>IF(CQ142&gt;0,1,0)</f>
        <v>0</v>
      </c>
      <c r="CQ142" s="143"/>
      <c r="CR142" s="120"/>
      <c r="CS142" s="112">
        <f>+CT142+CU142</f>
        <v>0</v>
      </c>
      <c r="CT142" s="115">
        <f t="shared" si="2582"/>
        <v>0</v>
      </c>
      <c r="CU142" s="173">
        <f t="shared" si="2583"/>
        <v>0</v>
      </c>
      <c r="CV142" s="180" t="s">
        <v>216</v>
      </c>
      <c r="CW142" s="192">
        <f>IF(CX142&gt;0,1,0)</f>
        <v>0</v>
      </c>
      <c r="CX142" s="143"/>
      <c r="CY142" s="120"/>
      <c r="CZ142" s="112">
        <f>+DA142+DB142</f>
        <v>0</v>
      </c>
      <c r="DA142" s="115">
        <f t="shared" si="2584"/>
        <v>0</v>
      </c>
      <c r="DB142" s="173">
        <f t="shared" si="2585"/>
        <v>0</v>
      </c>
      <c r="DC142" s="180" t="s">
        <v>216</v>
      </c>
      <c r="DD142" s="192">
        <f>IF(DE142&gt;0,1,0)</f>
        <v>0</v>
      </c>
      <c r="DE142" s="143"/>
      <c r="DF142" s="120"/>
      <c r="DG142" s="112">
        <f>+DH142+DI142</f>
        <v>0</v>
      </c>
      <c r="DH142" s="115">
        <f t="shared" si="2586"/>
        <v>0</v>
      </c>
      <c r="DI142" s="176">
        <f t="shared" si="2587"/>
        <v>0</v>
      </c>
      <c r="DJ142" s="101">
        <f t="shared" si="2356"/>
        <v>0</v>
      </c>
      <c r="DK142" s="115">
        <f t="shared" si="2357"/>
        <v>0</v>
      </c>
      <c r="DL142" s="115">
        <f t="shared" si="2358"/>
        <v>0</v>
      </c>
      <c r="DM142" s="115">
        <f>+DN142+DO142</f>
        <v>0</v>
      </c>
      <c r="DN142" s="115">
        <f t="shared" si="2359"/>
        <v>0</v>
      </c>
      <c r="DO142" s="176">
        <f t="shared" si="2360"/>
        <v>0</v>
      </c>
      <c r="DP142" s="193">
        <f t="shared" si="2361"/>
        <v>0</v>
      </c>
      <c r="DQ142" s="176">
        <f t="shared" si="2362"/>
        <v>0</v>
      </c>
      <c r="DR142" s="115">
        <f t="shared" si="1805"/>
        <v>0</v>
      </c>
      <c r="DS142" s="115">
        <f>+DT142+DU142</f>
        <v>0</v>
      </c>
      <c r="DT142" s="112">
        <f t="shared" si="2363"/>
        <v>0</v>
      </c>
      <c r="DU142" s="188">
        <f t="shared" si="2364"/>
        <v>0</v>
      </c>
      <c r="DV142" s="101">
        <f t="shared" si="2365"/>
        <v>0</v>
      </c>
      <c r="DW142" s="115">
        <f t="shared" si="1765"/>
        <v>0</v>
      </c>
      <c r="DX142" s="115">
        <f t="shared" si="1766"/>
        <v>0</v>
      </c>
      <c r="DY142" s="115">
        <f>ROUND(DV142*DX142,0)</f>
        <v>0</v>
      </c>
      <c r="DZ142" s="115">
        <f>+EA142+EB142</f>
        <v>0</v>
      </c>
      <c r="EA142" s="115">
        <f t="shared" si="2588"/>
        <v>0</v>
      </c>
      <c r="EB142" s="173">
        <f t="shared" si="2589"/>
        <v>0</v>
      </c>
      <c r="EC142" s="193">
        <f>SUM(DR142,DY142)</f>
        <v>0</v>
      </c>
      <c r="ED142" s="115">
        <f>+EE142+EF142</f>
        <v>0</v>
      </c>
      <c r="EE142" s="115">
        <f>SUM(DT142,EA142)</f>
        <v>0</v>
      </c>
      <c r="EF142" s="188">
        <f>SUM(DU142,EB142)</f>
        <v>0</v>
      </c>
      <c r="EG142" s="128">
        <f t="shared" si="2366"/>
        <v>0</v>
      </c>
      <c r="EH142" s="132">
        <f t="shared" si="2367"/>
        <v>0</v>
      </c>
      <c r="EI142" s="147">
        <f t="shared" si="2368"/>
        <v>0</v>
      </c>
      <c r="EJ142" s="152">
        <f>INT(EI142/2)</f>
        <v>0</v>
      </c>
      <c r="EK142" s="166">
        <f t="shared" si="2369"/>
        <v>0</v>
      </c>
      <c r="EL142" s="170">
        <f t="shared" si="2370"/>
        <v>0</v>
      </c>
      <c r="EM142" s="166">
        <f t="shared" si="2371"/>
        <v>0</v>
      </c>
      <c r="EN142" s="170">
        <f>INT(EM142/2)</f>
        <v>0</v>
      </c>
      <c r="EO142" s="147">
        <f t="shared" si="2590"/>
        <v>0</v>
      </c>
      <c r="EP142" s="170">
        <f>INT(EO142/2)</f>
        <v>0</v>
      </c>
      <c r="EQ142" s="166">
        <f t="shared" si="2591"/>
        <v>0</v>
      </c>
      <c r="ER142" s="170">
        <f>INT(EQ142/2)</f>
        <v>0</v>
      </c>
      <c r="ES142" s="147">
        <f t="shared" si="2592"/>
        <v>0</v>
      </c>
      <c r="ET142" s="152">
        <f>INT(ES142/2)</f>
        <v>0</v>
      </c>
      <c r="EU142" s="166">
        <f t="shared" si="2372"/>
        <v>0</v>
      </c>
      <c r="EV142" s="170">
        <f t="shared" si="2373"/>
        <v>0</v>
      </c>
      <c r="EW142" s="147">
        <f t="shared" si="2593"/>
        <v>0</v>
      </c>
      <c r="EX142" s="152">
        <f>INT(EW142/2)</f>
        <v>0</v>
      </c>
      <c r="EY142" s="166">
        <f t="shared" si="2594"/>
        <v>0</v>
      </c>
      <c r="EZ142" s="170">
        <f>INT(EY142/2)</f>
        <v>0</v>
      </c>
      <c r="FA142" s="147">
        <f t="shared" si="2595"/>
        <v>0</v>
      </c>
      <c r="FB142" s="170">
        <f>INT(FA142/2)</f>
        <v>0</v>
      </c>
      <c r="FC142" s="147">
        <f t="shared" si="2596"/>
        <v>0</v>
      </c>
      <c r="FD142" s="170">
        <f>INT(FC142/2)</f>
        <v>0</v>
      </c>
      <c r="FE142" s="166">
        <f>SUM(EG142,EI142,EK142,EM142,EO142,EQ142,ES142,EU142,EW142,EY142,FA142,FC142)</f>
        <v>0</v>
      </c>
      <c r="FF142" s="170">
        <f>SUM(EH142,EJ142,EL142,EN142,EP142,ER142,ET142,EV142,EX142,EZ142,FB142,FD142)</f>
        <v>0</v>
      </c>
      <c r="FG142" s="147">
        <f t="shared" si="2597"/>
        <v>0</v>
      </c>
      <c r="FH142" s="198">
        <f>+FG142</f>
        <v>0</v>
      </c>
      <c r="FI142" s="201"/>
      <c r="FJ142" s="708">
        <f>+FJ140</f>
        <v>0</v>
      </c>
      <c r="FK142" s="38"/>
      <c r="FL142" s="698">
        <f t="shared" si="2883"/>
        <v>0</v>
      </c>
      <c r="FM142" s="699">
        <f t="shared" si="2884"/>
        <v>0</v>
      </c>
      <c r="FN142" s="700" t="str">
        <f t="shared" si="2885"/>
        <v>OK</v>
      </c>
      <c r="FP142" s="698">
        <f t="shared" si="1825"/>
        <v>0</v>
      </c>
      <c r="FQ142" s="699">
        <f t="shared" si="1826"/>
        <v>0</v>
      </c>
      <c r="FR142" s="700" t="str">
        <f t="shared" si="1827"/>
        <v>OK</v>
      </c>
    </row>
    <row r="143" spans="1:174" ht="18" customHeight="1" x14ac:dyDescent="0.2">
      <c r="A143" s="76">
        <f t="shared" si="2645"/>
        <v>0</v>
      </c>
      <c r="B143" s="77">
        <f t="shared" si="2646"/>
        <v>0</v>
      </c>
      <c r="C143" s="236" t="str">
        <f t="shared" si="1830"/>
        <v>福島県</v>
      </c>
      <c r="D143" s="47">
        <f t="shared" si="2647"/>
        <v>64</v>
      </c>
      <c r="E143" s="56" t="s">
        <v>245</v>
      </c>
      <c r="F143" s="487"/>
      <c r="G143" s="555">
        <f>+G142</f>
        <v>0</v>
      </c>
      <c r="H143" s="536"/>
      <c r="I143" s="542"/>
      <c r="J143" s="543"/>
      <c r="K143" s="542"/>
      <c r="L143" s="64"/>
      <c r="M143" s="531"/>
      <c r="N143" s="67"/>
      <c r="O143" s="71" t="str">
        <f>IF(L143="","",VLOOKUP(L143,リスト!$Q$3:$R$25,2,0))</f>
        <v/>
      </c>
      <c r="P143" s="95"/>
      <c r="Q143" s="124"/>
      <c r="R143" s="102" t="str">
        <f>IF(L143="","",VLOOKUP(L143,リスト!$X$3:$Y$25,2,0))</f>
        <v/>
      </c>
      <c r="S143" s="163">
        <f t="shared" ref="S143" si="3309">IF(T143&gt;0,1,0)</f>
        <v>0</v>
      </c>
      <c r="T143" s="144"/>
      <c r="U143" s="113">
        <f t="shared" si="2562"/>
        <v>0</v>
      </c>
      <c r="V143" s="109"/>
      <c r="W143" s="116">
        <f t="shared" ref="W143" si="3310">+U143+V143</f>
        <v>0</v>
      </c>
      <c r="X143" s="116">
        <f t="shared" ref="X143" si="3311">+Y143+Z143</f>
        <v>0</v>
      </c>
      <c r="Y143" s="138">
        <f t="shared" si="2563"/>
        <v>0</v>
      </c>
      <c r="Z143" s="140">
        <f t="shared" si="2564"/>
        <v>0</v>
      </c>
      <c r="AA143" s="181" t="s">
        <v>216</v>
      </c>
      <c r="AB143" s="163">
        <f t="shared" ref="AB143" si="3312">IF(AC143&gt;0,1,0)</f>
        <v>0</v>
      </c>
      <c r="AC143" s="144"/>
      <c r="AD143" s="121"/>
      <c r="AE143" s="138">
        <f t="shared" ref="AE143" si="3313">+AF143+AG143</f>
        <v>0</v>
      </c>
      <c r="AF143" s="138">
        <f t="shared" si="2565"/>
        <v>0</v>
      </c>
      <c r="AG143" s="140">
        <f t="shared" si="2566"/>
        <v>0</v>
      </c>
      <c r="AH143" s="102" t="str">
        <f>IF(AJ143="","",VLOOKUP(L143,リスト!$AA$3:$AB$25,2,0))</f>
        <v/>
      </c>
      <c r="AI143" s="163">
        <f t="shared" ref="AI143" si="3314">IF(AJ143&gt;0,1,0)</f>
        <v>0</v>
      </c>
      <c r="AJ143" s="144"/>
      <c r="AK143" s="157">
        <f t="shared" si="2349"/>
        <v>0</v>
      </c>
      <c r="AL143" s="121"/>
      <c r="AM143" s="163">
        <f t="shared" ref="AM143" si="3315">+AK143+AL143</f>
        <v>0</v>
      </c>
      <c r="AN143" s="113">
        <f t="shared" ref="AN143" si="3316">+AO143+AP143</f>
        <v>0</v>
      </c>
      <c r="AO143" s="116">
        <f t="shared" si="2567"/>
        <v>0</v>
      </c>
      <c r="AP143" s="174">
        <f t="shared" si="2568"/>
        <v>0</v>
      </c>
      <c r="AQ143" s="184" t="s">
        <v>216</v>
      </c>
      <c r="AR143" s="163">
        <f t="shared" ref="AR143" si="3317">IF(AS143&gt;0,1,0)</f>
        <v>0</v>
      </c>
      <c r="AS143" s="144"/>
      <c r="AT143" s="121"/>
      <c r="AU143" s="113">
        <f t="shared" ref="AU143" si="3318">+AV143+AW143</f>
        <v>0</v>
      </c>
      <c r="AV143" s="116">
        <f t="shared" si="2569"/>
        <v>0</v>
      </c>
      <c r="AW143" s="177">
        <f t="shared" si="2570"/>
        <v>0</v>
      </c>
      <c r="AX143" s="181" t="s">
        <v>216</v>
      </c>
      <c r="AY143" s="163">
        <f t="shared" ref="AY143" si="3319">IF(AZ143&gt;0,1,0)</f>
        <v>0</v>
      </c>
      <c r="AZ143" s="144"/>
      <c r="BA143" s="121"/>
      <c r="BB143" s="113">
        <f t="shared" ref="BB143" si="3320">+BC143+BD143</f>
        <v>0</v>
      </c>
      <c r="BC143" s="116">
        <f t="shared" si="2571"/>
        <v>0</v>
      </c>
      <c r="BD143" s="174">
        <f t="shared" si="2572"/>
        <v>0</v>
      </c>
      <c r="BE143" s="181" t="s">
        <v>216</v>
      </c>
      <c r="BF143" s="163">
        <f t="shared" ref="BF143" si="3321">IF(BG143&gt;0,1,0)</f>
        <v>0</v>
      </c>
      <c r="BG143" s="144"/>
      <c r="BH143" s="121"/>
      <c r="BI143" s="113">
        <f t="shared" ref="BI143" si="3322">+BJ143+BK143</f>
        <v>0</v>
      </c>
      <c r="BJ143" s="116">
        <f t="shared" si="2573"/>
        <v>0</v>
      </c>
      <c r="BK143" s="177">
        <f t="shared" si="2574"/>
        <v>0</v>
      </c>
      <c r="BL143" s="181" t="s">
        <v>216</v>
      </c>
      <c r="BM143" s="163">
        <f t="shared" ref="BM143" si="3323">IF(BN143&gt;0,1,0)</f>
        <v>0</v>
      </c>
      <c r="BN143" s="144"/>
      <c r="BO143" s="121"/>
      <c r="BP143" s="113">
        <f t="shared" ref="BP143" si="3324">+BQ143+BR143</f>
        <v>0</v>
      </c>
      <c r="BQ143" s="116">
        <f t="shared" si="2575"/>
        <v>0</v>
      </c>
      <c r="BR143" s="177">
        <f t="shared" si="2576"/>
        <v>0</v>
      </c>
      <c r="BS143" s="102">
        <f t="shared" si="2350"/>
        <v>0</v>
      </c>
      <c r="BT143" s="113">
        <f t="shared" si="2351"/>
        <v>0</v>
      </c>
      <c r="BU143" s="113">
        <f t="shared" si="2352"/>
        <v>0</v>
      </c>
      <c r="BV143" s="116">
        <f t="shared" si="2353"/>
        <v>0</v>
      </c>
      <c r="BW143" s="113">
        <f t="shared" si="2354"/>
        <v>0</v>
      </c>
      <c r="BX143" s="189">
        <f t="shared" si="2355"/>
        <v>0</v>
      </c>
      <c r="BY143" s="102" t="str">
        <f>IF(CA143="","",VLOOKUP(L143,リスト!$AD$3:$AE$25,2,0))</f>
        <v/>
      </c>
      <c r="BZ143" s="105">
        <f t="shared" ref="BZ143" si="3325">IF(CA143&gt;0,1,0)</f>
        <v>0</v>
      </c>
      <c r="CA143" s="144"/>
      <c r="CB143" s="113">
        <f t="shared" si="2577"/>
        <v>0</v>
      </c>
      <c r="CC143" s="121"/>
      <c r="CD143" s="163">
        <f t="shared" ref="CD143" si="3326">+CB143+CC143</f>
        <v>0</v>
      </c>
      <c r="CE143" s="113">
        <f t="shared" ref="CE143" si="3327">+CF143+CG143</f>
        <v>0</v>
      </c>
      <c r="CF143" s="116">
        <f t="shared" si="2578"/>
        <v>0</v>
      </c>
      <c r="CG143" s="177">
        <f t="shared" si="2579"/>
        <v>0</v>
      </c>
      <c r="CH143" s="181" t="s">
        <v>216</v>
      </c>
      <c r="CI143" s="105">
        <f t="shared" ref="CI143" si="3328">IF(CJ143&gt;0,1,0)</f>
        <v>0</v>
      </c>
      <c r="CJ143" s="144"/>
      <c r="CK143" s="121"/>
      <c r="CL143" s="113">
        <f t="shared" ref="CL143" si="3329">+CM143+CN143</f>
        <v>0</v>
      </c>
      <c r="CM143" s="116">
        <f t="shared" si="2580"/>
        <v>0</v>
      </c>
      <c r="CN143" s="174">
        <f t="shared" si="2581"/>
        <v>0</v>
      </c>
      <c r="CO143" s="181" t="s">
        <v>216</v>
      </c>
      <c r="CP143" s="105">
        <f t="shared" ref="CP143" si="3330">IF(CQ143&gt;0,1,0)</f>
        <v>0</v>
      </c>
      <c r="CQ143" s="144"/>
      <c r="CR143" s="121"/>
      <c r="CS143" s="113">
        <f t="shared" ref="CS143" si="3331">+CT143+CU143</f>
        <v>0</v>
      </c>
      <c r="CT143" s="116">
        <f t="shared" si="2582"/>
        <v>0</v>
      </c>
      <c r="CU143" s="174">
        <f t="shared" si="2583"/>
        <v>0</v>
      </c>
      <c r="CV143" s="181" t="s">
        <v>216</v>
      </c>
      <c r="CW143" s="105">
        <f t="shared" ref="CW143" si="3332">IF(CX143&gt;0,1,0)</f>
        <v>0</v>
      </c>
      <c r="CX143" s="144"/>
      <c r="CY143" s="121"/>
      <c r="CZ143" s="113">
        <f t="shared" ref="CZ143" si="3333">+DA143+DB143</f>
        <v>0</v>
      </c>
      <c r="DA143" s="116">
        <f t="shared" si="2584"/>
        <v>0</v>
      </c>
      <c r="DB143" s="174">
        <f t="shared" si="2585"/>
        <v>0</v>
      </c>
      <c r="DC143" s="181" t="s">
        <v>216</v>
      </c>
      <c r="DD143" s="105">
        <f t="shared" ref="DD143" si="3334">IF(DE143&gt;0,1,0)</f>
        <v>0</v>
      </c>
      <c r="DE143" s="144"/>
      <c r="DF143" s="121"/>
      <c r="DG143" s="113">
        <f t="shared" ref="DG143" si="3335">+DH143+DI143</f>
        <v>0</v>
      </c>
      <c r="DH143" s="116">
        <f t="shared" si="2586"/>
        <v>0</v>
      </c>
      <c r="DI143" s="177">
        <f t="shared" si="2587"/>
        <v>0</v>
      </c>
      <c r="DJ143" s="102">
        <f t="shared" si="2356"/>
        <v>0</v>
      </c>
      <c r="DK143" s="116">
        <f t="shared" si="2357"/>
        <v>0</v>
      </c>
      <c r="DL143" s="116">
        <f t="shared" si="2358"/>
        <v>0</v>
      </c>
      <c r="DM143" s="116">
        <f t="shared" ref="DM143" si="3336">+DN143+DO143</f>
        <v>0</v>
      </c>
      <c r="DN143" s="116">
        <f t="shared" si="2359"/>
        <v>0</v>
      </c>
      <c r="DO143" s="177">
        <f t="shared" si="2360"/>
        <v>0</v>
      </c>
      <c r="DP143" s="194">
        <f t="shared" si="2361"/>
        <v>0</v>
      </c>
      <c r="DQ143" s="177">
        <f t="shared" si="2362"/>
        <v>0</v>
      </c>
      <c r="DR143" s="116">
        <f t="shared" si="1805"/>
        <v>0</v>
      </c>
      <c r="DS143" s="116">
        <f t="shared" ref="DS143" si="3337">+DT143+DU143</f>
        <v>0</v>
      </c>
      <c r="DT143" s="113">
        <f t="shared" si="2363"/>
        <v>0</v>
      </c>
      <c r="DU143" s="189">
        <f t="shared" si="2364"/>
        <v>0</v>
      </c>
      <c r="DV143" s="102">
        <f t="shared" si="2365"/>
        <v>0</v>
      </c>
      <c r="DW143" s="116">
        <f t="shared" si="1765"/>
        <v>0</v>
      </c>
      <c r="DX143" s="116">
        <f t="shared" si="1766"/>
        <v>0</v>
      </c>
      <c r="DY143" s="116">
        <f t="shared" ref="DY143" si="3338">ROUND(DV143*DX143,0)</f>
        <v>0</v>
      </c>
      <c r="DZ143" s="116">
        <f t="shared" ref="DZ143" si="3339">+EA143+EB143</f>
        <v>0</v>
      </c>
      <c r="EA143" s="116">
        <f t="shared" si="2588"/>
        <v>0</v>
      </c>
      <c r="EB143" s="174">
        <f t="shared" si="2589"/>
        <v>0</v>
      </c>
      <c r="EC143" s="194">
        <f t="shared" ref="EC143" si="3340">SUM(DR143,DY143)</f>
        <v>0</v>
      </c>
      <c r="ED143" s="116">
        <f t="shared" ref="ED143" si="3341">+EE143+EF143</f>
        <v>0</v>
      </c>
      <c r="EE143" s="116">
        <f t="shared" ref="EE143" si="3342">SUM(DT143,EA143)</f>
        <v>0</v>
      </c>
      <c r="EF143" s="189">
        <f t="shared" ref="EF143" si="3343">SUM(DU143,EB143)</f>
        <v>0</v>
      </c>
      <c r="EG143" s="129">
        <f t="shared" si="2366"/>
        <v>0</v>
      </c>
      <c r="EH143" s="133">
        <f t="shared" si="2367"/>
        <v>0</v>
      </c>
      <c r="EI143" s="148">
        <f t="shared" si="2368"/>
        <v>0</v>
      </c>
      <c r="EJ143" s="153">
        <f t="shared" ref="EJ143" si="3344">INT(EI143/2)</f>
        <v>0</v>
      </c>
      <c r="EK143" s="167">
        <f t="shared" si="2369"/>
        <v>0</v>
      </c>
      <c r="EL143" s="171">
        <f t="shared" si="2370"/>
        <v>0</v>
      </c>
      <c r="EM143" s="167">
        <f t="shared" si="2371"/>
        <v>0</v>
      </c>
      <c r="EN143" s="171">
        <f t="shared" ref="EN143" si="3345">INT(EM143/2)</f>
        <v>0</v>
      </c>
      <c r="EO143" s="148">
        <f t="shared" si="2590"/>
        <v>0</v>
      </c>
      <c r="EP143" s="153">
        <f t="shared" ref="EP143" si="3346">INT(EO143/2)</f>
        <v>0</v>
      </c>
      <c r="EQ143" s="167">
        <f t="shared" si="2591"/>
        <v>0</v>
      </c>
      <c r="ER143" s="171">
        <f t="shared" ref="ER143" si="3347">INT(EQ143/2)</f>
        <v>0</v>
      </c>
      <c r="ES143" s="148">
        <f t="shared" si="2592"/>
        <v>0</v>
      </c>
      <c r="ET143" s="153">
        <f t="shared" ref="ET143" si="3348">INT(ES143/2)</f>
        <v>0</v>
      </c>
      <c r="EU143" s="167">
        <f t="shared" si="2372"/>
        <v>0</v>
      </c>
      <c r="EV143" s="171">
        <f t="shared" si="2373"/>
        <v>0</v>
      </c>
      <c r="EW143" s="148">
        <f t="shared" si="2593"/>
        <v>0</v>
      </c>
      <c r="EX143" s="153">
        <f t="shared" ref="EX143" si="3349">INT(EW143/2)</f>
        <v>0</v>
      </c>
      <c r="EY143" s="167">
        <f t="shared" si="2594"/>
        <v>0</v>
      </c>
      <c r="EZ143" s="171">
        <f t="shared" ref="EZ143" si="3350">INT(EY143/2)</f>
        <v>0</v>
      </c>
      <c r="FA143" s="148">
        <f t="shared" si="2595"/>
        <v>0</v>
      </c>
      <c r="FB143" s="171">
        <f t="shared" ref="FB143" si="3351">INT(FA143/2)</f>
        <v>0</v>
      </c>
      <c r="FC143" s="148">
        <f t="shared" si="2596"/>
        <v>0</v>
      </c>
      <c r="FD143" s="171">
        <f t="shared" ref="FD143" si="3352">INT(FC143/2)</f>
        <v>0</v>
      </c>
      <c r="FE143" s="167">
        <f t="shared" ref="FE143" si="3353">SUM(EG143,EI143,EK143,EM143,EO143,EQ143,ES143,EU143,EW143,EY143,FA143,FC143)</f>
        <v>0</v>
      </c>
      <c r="FF143" s="171">
        <f t="shared" ref="FF143" si="3354">SUM(EH143,EJ143,EL143,EN143,EP143,ER143,ET143,EV143,EX143,EZ143,FB143,FD143)</f>
        <v>0</v>
      </c>
      <c r="FG143" s="148">
        <f t="shared" si="2597"/>
        <v>0</v>
      </c>
      <c r="FH143" s="199">
        <f t="shared" ref="FH143" si="3355">+FG143</f>
        <v>0</v>
      </c>
      <c r="FI143" s="95"/>
      <c r="FJ143" s="708">
        <f>+FJ142</f>
        <v>0</v>
      </c>
      <c r="FK143" s="38"/>
      <c r="FL143" s="692">
        <f t="shared" si="2883"/>
        <v>0</v>
      </c>
      <c r="FM143" s="693">
        <f t="shared" si="2884"/>
        <v>0</v>
      </c>
      <c r="FN143" s="694" t="str">
        <f t="shared" si="2885"/>
        <v>OK</v>
      </c>
      <c r="FP143" s="692">
        <f t="shared" si="1825"/>
        <v>0</v>
      </c>
      <c r="FQ143" s="693">
        <f t="shared" si="1826"/>
        <v>0</v>
      </c>
      <c r="FR143" s="694" t="str">
        <f t="shared" si="1827"/>
        <v>OK</v>
      </c>
    </row>
    <row r="144" spans="1:174" ht="18" customHeight="1" x14ac:dyDescent="0.2">
      <c r="A144" s="74">
        <f t="shared" si="2645"/>
        <v>0</v>
      </c>
      <c r="B144" s="75">
        <f t="shared" si="2646"/>
        <v>0</v>
      </c>
      <c r="C144" s="235" t="str">
        <f t="shared" si="1830"/>
        <v>福島県</v>
      </c>
      <c r="D144" s="58">
        <f t="shared" si="2647"/>
        <v>65</v>
      </c>
      <c r="E144" s="49" t="s">
        <v>244</v>
      </c>
      <c r="F144" s="486">
        <f>IF(F145=" "," ",+F145)</f>
        <v>0</v>
      </c>
      <c r="G144" s="554"/>
      <c r="H144" s="537"/>
      <c r="I144" s="544"/>
      <c r="J144" s="545"/>
      <c r="K144" s="544"/>
      <c r="L144" s="229"/>
      <c r="M144" s="532"/>
      <c r="N144" s="66"/>
      <c r="O144" s="70" t="str">
        <f>IF(L144="","",VLOOKUP(L144,リスト!$Q$3:$R$25,2,0))</f>
        <v/>
      </c>
      <c r="P144" s="202"/>
      <c r="Q144" s="125"/>
      <c r="R144" s="154" t="str">
        <f>IF(L144="","",VLOOKUP(L144,リスト!$X$3:$Y$25,2,0))</f>
        <v/>
      </c>
      <c r="S144" s="162">
        <f>IF(T144&gt;0,1,0)</f>
        <v>0</v>
      </c>
      <c r="T144" s="143"/>
      <c r="U144" s="112">
        <f t="shared" ref="U144:U175" si="3356">IF(T144&gt;0,ROUND(R144*T144,0),0)</f>
        <v>0</v>
      </c>
      <c r="V144" s="108"/>
      <c r="W144" s="115">
        <f>+U144+V144</f>
        <v>0</v>
      </c>
      <c r="X144" s="115">
        <f>+Y144+Z144</f>
        <v>0</v>
      </c>
      <c r="Y144" s="137">
        <f t="shared" ref="Y144:Y175" si="3357">IF($Q144="初 年 度",IF(+U144=0,TRUNC((+V144-EG144)/2,0),+U144-EG144),0)</f>
        <v>0</v>
      </c>
      <c r="Z144" s="139">
        <f t="shared" ref="Z144:Z175" si="3358">IF($Q144="次 年 度",IF(+U144=0,TRUNC((+V144-EG144)/2,0),+U144-EG144),0)</f>
        <v>0</v>
      </c>
      <c r="AA144" s="180" t="s">
        <v>216</v>
      </c>
      <c r="AB144" s="162">
        <f>IF(AC144&gt;0,1,0)</f>
        <v>0</v>
      </c>
      <c r="AC144" s="143"/>
      <c r="AD144" s="120"/>
      <c r="AE144" s="137">
        <f>+AF144+AG144</f>
        <v>0</v>
      </c>
      <c r="AF144" s="137">
        <f t="shared" ref="AF144:AF175" si="3359">IF($Q144="初 年 度",TRUNC((+AD144-EI144)/2,0),0)</f>
        <v>0</v>
      </c>
      <c r="AG144" s="139">
        <f t="shared" ref="AG144:AG175" si="3360">IF($Q144="次 年 度",TRUNC((+AD144-EI144)/2,0),0)</f>
        <v>0</v>
      </c>
      <c r="AH144" s="101" t="str">
        <f>IF(AJ144="","",VLOOKUP(L144,リスト!$AA$3:$AB$25,2,0))</f>
        <v/>
      </c>
      <c r="AI144" s="162">
        <f>IF(AJ144&gt;0,1,0)</f>
        <v>0</v>
      </c>
      <c r="AJ144" s="143"/>
      <c r="AK144" s="156">
        <f t="shared" si="2349"/>
        <v>0</v>
      </c>
      <c r="AL144" s="120"/>
      <c r="AM144" s="162">
        <f>+AK144+AL144</f>
        <v>0</v>
      </c>
      <c r="AN144" s="112">
        <f>+AO144+AP144</f>
        <v>0</v>
      </c>
      <c r="AO144" s="115">
        <f t="shared" ref="AO144:AO175" si="3361">IF($Q144="初 年 度",IF(+AK144=0,TRUNC((+AL144-EK144)/2,0),+AK144-EK144),0)</f>
        <v>0</v>
      </c>
      <c r="AP144" s="173">
        <f t="shared" ref="AP144:AP175" si="3362">IF($Q144="次 年 度",IF(+AK144=0,TRUNC((+AL144-EK144)/2,0),+AK144-EK144),0)</f>
        <v>0</v>
      </c>
      <c r="AQ144" s="183" t="s">
        <v>216</v>
      </c>
      <c r="AR144" s="162">
        <f>IF(AS144&gt;0,1,0)</f>
        <v>0</v>
      </c>
      <c r="AS144" s="143"/>
      <c r="AT144" s="120"/>
      <c r="AU144" s="112">
        <f>+AV144+AW144</f>
        <v>0</v>
      </c>
      <c r="AV144" s="115">
        <f t="shared" ref="AV144:AV175" si="3363">IF($Q144="初 年 度",TRUNC((+AT144-EM144)/2,0),0)</f>
        <v>0</v>
      </c>
      <c r="AW144" s="176">
        <f t="shared" ref="AW144:AW175" si="3364">IF($Q144="次 年 度",TRUNC((+AT144-EM144)/2,0),0)</f>
        <v>0</v>
      </c>
      <c r="AX144" s="180" t="s">
        <v>216</v>
      </c>
      <c r="AY144" s="162">
        <f>IF(AZ144&gt;0,1,0)</f>
        <v>0</v>
      </c>
      <c r="AZ144" s="143"/>
      <c r="BA144" s="120"/>
      <c r="BB144" s="112">
        <f>+BC144+BD144</f>
        <v>0</v>
      </c>
      <c r="BC144" s="115">
        <f t="shared" ref="BC144:BC175" si="3365">IF($Q144="初 年 度",TRUNC((+BA144-EO144)/2,0),0)</f>
        <v>0</v>
      </c>
      <c r="BD144" s="173">
        <f t="shared" ref="BD144:BD175" si="3366">IF($Q144="次 年 度",TRUNC((+BA144-EO144)/2,0),0)</f>
        <v>0</v>
      </c>
      <c r="BE144" s="180" t="s">
        <v>216</v>
      </c>
      <c r="BF144" s="162">
        <f>IF(BG144&gt;0,1,0)</f>
        <v>0</v>
      </c>
      <c r="BG144" s="143"/>
      <c r="BH144" s="120"/>
      <c r="BI144" s="112">
        <f>+BJ144+BK144</f>
        <v>0</v>
      </c>
      <c r="BJ144" s="115">
        <f t="shared" ref="BJ144:BJ175" si="3367">IF($Q144="初 年 度",TRUNC((+BH144-EQ144)/2,0),0)</f>
        <v>0</v>
      </c>
      <c r="BK144" s="176">
        <f t="shared" ref="BK144:BK175" si="3368">IF($Q144="次 年 度",TRUNC((+BH144-EQ144)/2,0),0)</f>
        <v>0</v>
      </c>
      <c r="BL144" s="180" t="s">
        <v>216</v>
      </c>
      <c r="BM144" s="162">
        <f>IF(BN144&gt;0,1,0)</f>
        <v>0</v>
      </c>
      <c r="BN144" s="143"/>
      <c r="BO144" s="120"/>
      <c r="BP144" s="112">
        <f>+BQ144+BR144</f>
        <v>0</v>
      </c>
      <c r="BQ144" s="115">
        <f t="shared" ref="BQ144:BQ175" si="3369">IF($Q144="初 年 度",TRUNC((+BO144-ES144)/2,0),0)</f>
        <v>0</v>
      </c>
      <c r="BR144" s="176">
        <f t="shared" ref="BR144:BR175" si="3370">IF($Q144="次 年 度",TRUNC((+BO144-ES144)/2,0),0)</f>
        <v>0</v>
      </c>
      <c r="BS144" s="101">
        <f t="shared" si="2350"/>
        <v>0</v>
      </c>
      <c r="BT144" s="112">
        <f t="shared" si="2351"/>
        <v>0</v>
      </c>
      <c r="BU144" s="112">
        <f t="shared" si="2352"/>
        <v>0</v>
      </c>
      <c r="BV144" s="115">
        <f t="shared" si="2353"/>
        <v>0</v>
      </c>
      <c r="BW144" s="112">
        <f t="shared" si="2354"/>
        <v>0</v>
      </c>
      <c r="BX144" s="188">
        <f t="shared" si="2355"/>
        <v>0</v>
      </c>
      <c r="BY144" s="101" t="str">
        <f>IF(CA144="","",VLOOKUP(L144,リスト!$AD$3:$AE$25,2,0))</f>
        <v/>
      </c>
      <c r="BZ144" s="192">
        <f>IF(CA144&gt;0,1,0)</f>
        <v>0</v>
      </c>
      <c r="CA144" s="143"/>
      <c r="CB144" s="112">
        <f t="shared" ref="CB144:CB175" si="3371">IF(CA144&gt;0,ROUND(BY144*CA144,0),0)</f>
        <v>0</v>
      </c>
      <c r="CC144" s="120"/>
      <c r="CD144" s="162">
        <f>+CB144+CC144</f>
        <v>0</v>
      </c>
      <c r="CE144" s="112">
        <f>+CF144+CG144</f>
        <v>0</v>
      </c>
      <c r="CF144" s="115">
        <f t="shared" ref="CF144:CF175" si="3372">IF($Q144="初 年 度",IF(+CB144=0,TRUNC((+CC144-EU144)/2,0),+CB144-EU144),0)</f>
        <v>0</v>
      </c>
      <c r="CG144" s="173">
        <f t="shared" ref="CG144:CG175" si="3373">IF($Q144="次 年 度",IF(+CB144=0,TRUNC((+CC144-EU144)/2,0),+CB144-EU144),0)</f>
        <v>0</v>
      </c>
      <c r="CH144" s="180" t="s">
        <v>216</v>
      </c>
      <c r="CI144" s="192">
        <f>IF(CJ144&gt;0,1,0)</f>
        <v>0</v>
      </c>
      <c r="CJ144" s="143"/>
      <c r="CK144" s="120"/>
      <c r="CL144" s="112">
        <f>+CM144+CN144</f>
        <v>0</v>
      </c>
      <c r="CM144" s="115">
        <f t="shared" ref="CM144:CM175" si="3374">IF($Q144="初 年 度",TRUNC((+CK144-EW144)/2,0),0)</f>
        <v>0</v>
      </c>
      <c r="CN144" s="173">
        <f t="shared" ref="CN144:CN175" si="3375">IF($Q144="次 年 度",TRUNC((+CK144-EW144)/2,0),0)</f>
        <v>0</v>
      </c>
      <c r="CO144" s="180" t="s">
        <v>216</v>
      </c>
      <c r="CP144" s="192">
        <f>IF(CQ144&gt;0,1,0)</f>
        <v>0</v>
      </c>
      <c r="CQ144" s="143"/>
      <c r="CR144" s="120"/>
      <c r="CS144" s="112">
        <f>+CT144+CU144</f>
        <v>0</v>
      </c>
      <c r="CT144" s="115">
        <f t="shared" ref="CT144:CT175" si="3376">IF($Q144="初 年 度",TRUNC((+CR144-EY144)/2,0),0)</f>
        <v>0</v>
      </c>
      <c r="CU144" s="173">
        <f t="shared" ref="CU144:CU175" si="3377">IF($Q144="次 年 度",TRUNC((+CR144-EY144)/2,0),0)</f>
        <v>0</v>
      </c>
      <c r="CV144" s="180" t="s">
        <v>216</v>
      </c>
      <c r="CW144" s="192">
        <f>IF(CX144&gt;0,1,0)</f>
        <v>0</v>
      </c>
      <c r="CX144" s="143"/>
      <c r="CY144" s="120"/>
      <c r="CZ144" s="112">
        <f>+DA144+DB144</f>
        <v>0</v>
      </c>
      <c r="DA144" s="115">
        <f t="shared" ref="DA144:DA175" si="3378">IF($Q144="初 年 度",TRUNC((+CY144-FA144)/2,0),0)</f>
        <v>0</v>
      </c>
      <c r="DB144" s="173">
        <f t="shared" ref="DB144:DB175" si="3379">IF($Q144="次 年 度",TRUNC((+CY144-FA144)/2,0),0)</f>
        <v>0</v>
      </c>
      <c r="DC144" s="180" t="s">
        <v>216</v>
      </c>
      <c r="DD144" s="192">
        <f>IF(DE144&gt;0,1,0)</f>
        <v>0</v>
      </c>
      <c r="DE144" s="143"/>
      <c r="DF144" s="120"/>
      <c r="DG144" s="112">
        <f>+DH144+DI144</f>
        <v>0</v>
      </c>
      <c r="DH144" s="115">
        <f t="shared" ref="DH144:DH175" si="3380">IF($Q144="初 年 度",TRUNC((+DF144-FC144)/2,0),0)</f>
        <v>0</v>
      </c>
      <c r="DI144" s="176">
        <f t="shared" ref="DI144:DI175" si="3381">IF($Q144="次 年 度",TRUNC((+DF144-FC144)/2,0),0)</f>
        <v>0</v>
      </c>
      <c r="DJ144" s="101">
        <f t="shared" si="2356"/>
        <v>0</v>
      </c>
      <c r="DK144" s="115">
        <f t="shared" si="2357"/>
        <v>0</v>
      </c>
      <c r="DL144" s="115">
        <f t="shared" si="2358"/>
        <v>0</v>
      </c>
      <c r="DM144" s="115">
        <f>+DN144+DO144</f>
        <v>0</v>
      </c>
      <c r="DN144" s="115">
        <f t="shared" si="2359"/>
        <v>0</v>
      </c>
      <c r="DO144" s="176">
        <f t="shared" si="2360"/>
        <v>0</v>
      </c>
      <c r="DP144" s="193">
        <f t="shared" si="2361"/>
        <v>0</v>
      </c>
      <c r="DQ144" s="176">
        <f t="shared" si="2362"/>
        <v>0</v>
      </c>
      <c r="DR144" s="115">
        <f t="shared" si="1805"/>
        <v>0</v>
      </c>
      <c r="DS144" s="115">
        <f>+DT144+DU144</f>
        <v>0</v>
      </c>
      <c r="DT144" s="112">
        <f t="shared" si="2363"/>
        <v>0</v>
      </c>
      <c r="DU144" s="188">
        <f t="shared" si="2364"/>
        <v>0</v>
      </c>
      <c r="DV144" s="101">
        <f t="shared" si="2365"/>
        <v>0</v>
      </c>
      <c r="DW144" s="115">
        <f t="shared" ref="DW144:DW207" si="3382">IF(H144="（○）",SUM(S144,AI144),0)</f>
        <v>0</v>
      </c>
      <c r="DX144" s="115">
        <f t="shared" ref="DX144:DX207" si="3383">IF(H144="（○）",SUM(T144,AJ144),0)</f>
        <v>0</v>
      </c>
      <c r="DY144" s="115">
        <f>ROUND(DV144*DX144,0)</f>
        <v>0</v>
      </c>
      <c r="DZ144" s="115">
        <f>+EA144+EB144</f>
        <v>0</v>
      </c>
      <c r="EA144" s="115">
        <f t="shared" ref="EA144:EA175" si="3384">IF($Q144="初 年 度",TRUNC((+DY144-FG144),0),0)</f>
        <v>0</v>
      </c>
      <c r="EB144" s="173">
        <f t="shared" ref="EB144:EB175" si="3385">IF($Q144="次 年 度",TRUNC((+DY144-FG144),0),0)</f>
        <v>0</v>
      </c>
      <c r="EC144" s="193">
        <f>SUM(DR144,DY144)</f>
        <v>0</v>
      </c>
      <c r="ED144" s="115">
        <f>+EE144+EF144</f>
        <v>0</v>
      </c>
      <c r="EE144" s="115">
        <f>SUM(DT144,EA144)</f>
        <v>0</v>
      </c>
      <c r="EF144" s="188">
        <f>SUM(DU144,EB144)</f>
        <v>0</v>
      </c>
      <c r="EG144" s="128">
        <f t="shared" si="2366"/>
        <v>0</v>
      </c>
      <c r="EH144" s="132">
        <f t="shared" si="2367"/>
        <v>0</v>
      </c>
      <c r="EI144" s="147">
        <f t="shared" si="2368"/>
        <v>0</v>
      </c>
      <c r="EJ144" s="152">
        <f>INT(EI144/2)</f>
        <v>0</v>
      </c>
      <c r="EK144" s="166">
        <f t="shared" si="2369"/>
        <v>0</v>
      </c>
      <c r="EL144" s="170">
        <f t="shared" si="2370"/>
        <v>0</v>
      </c>
      <c r="EM144" s="166">
        <f t="shared" si="2371"/>
        <v>0</v>
      </c>
      <c r="EN144" s="170">
        <f>INT(EM144/2)</f>
        <v>0</v>
      </c>
      <c r="EO144" s="147">
        <f t="shared" ref="EO144:EO175" si="3386">IF(P144="課税事業者（一般課税）",INT(+BA144*0.0909090909090909),0)</f>
        <v>0</v>
      </c>
      <c r="EP144" s="170">
        <f>INT(EO144/2)</f>
        <v>0</v>
      </c>
      <c r="EQ144" s="166">
        <f t="shared" ref="EQ144:EQ175" si="3387">IF(P144="課税事業者（一般課税）",INT(+BH144*0.0909090909090909),0)</f>
        <v>0</v>
      </c>
      <c r="ER144" s="170">
        <f>INT(EQ144/2)</f>
        <v>0</v>
      </c>
      <c r="ES144" s="147">
        <f t="shared" ref="ES144:ES175" si="3388">IF(P144="課税事業者（一般課税）",INT(BO144*0.0909090909090909),0)</f>
        <v>0</v>
      </c>
      <c r="ET144" s="152">
        <f>INT(ES144/2)</f>
        <v>0</v>
      </c>
      <c r="EU144" s="166">
        <f t="shared" si="2372"/>
        <v>0</v>
      </c>
      <c r="EV144" s="170">
        <f t="shared" si="2373"/>
        <v>0</v>
      </c>
      <c r="EW144" s="147">
        <f t="shared" ref="EW144:EW175" si="3389">IF(P144="課税事業者（一般課税）",INT(+CK144*0.0909090909090909),0)</f>
        <v>0</v>
      </c>
      <c r="EX144" s="152">
        <f>INT(EW144/2)</f>
        <v>0</v>
      </c>
      <c r="EY144" s="166">
        <f t="shared" ref="EY144:EY175" si="3390">IF(P144="課税事業者（一般課税）",INT(+CR144*0.0909090909090909),0)</f>
        <v>0</v>
      </c>
      <c r="EZ144" s="170">
        <f>INT(EY144/2)</f>
        <v>0</v>
      </c>
      <c r="FA144" s="147">
        <f t="shared" ref="FA144:FA175" si="3391">IF(P144="課税事業者（一般課税）",INT(+CY144*0.0909090909090909),0)</f>
        <v>0</v>
      </c>
      <c r="FB144" s="170">
        <f>INT(FA144/2)</f>
        <v>0</v>
      </c>
      <c r="FC144" s="147">
        <f t="shared" ref="FC144:FC175" si="3392">IF(P144="課税事業者（一般課税）",INT(+DF144*0.0909090909090909),0)</f>
        <v>0</v>
      </c>
      <c r="FD144" s="170">
        <f>INT(FC144/2)</f>
        <v>0</v>
      </c>
      <c r="FE144" s="166">
        <f>SUM(EG144,EI144,EK144,EM144,EO144,EQ144,ES144,EU144,EW144,EY144,FA144,FC144)</f>
        <v>0</v>
      </c>
      <c r="FF144" s="170">
        <f>SUM(EH144,EJ144,EL144,EN144,EP144,ER144,ET144,EV144,EX144,EZ144,FB144,FD144)</f>
        <v>0</v>
      </c>
      <c r="FG144" s="147">
        <f t="shared" ref="FG144:FG175" si="3393">IF(P144="課税事業者（一般課税）",INT(DY144*0.0909090909090909),0)</f>
        <v>0</v>
      </c>
      <c r="FH144" s="198">
        <f>+FG144</f>
        <v>0</v>
      </c>
      <c r="FI144" s="201"/>
      <c r="FJ144" s="708">
        <f>+FJ142</f>
        <v>0</v>
      </c>
      <c r="FK144" s="38"/>
      <c r="FL144" s="698">
        <f t="shared" si="2883"/>
        <v>0</v>
      </c>
      <c r="FM144" s="699">
        <f t="shared" si="2884"/>
        <v>0</v>
      </c>
      <c r="FN144" s="700" t="str">
        <f t="shared" si="2885"/>
        <v>OK</v>
      </c>
      <c r="FP144" s="698">
        <f t="shared" si="1825"/>
        <v>0</v>
      </c>
      <c r="FQ144" s="699">
        <f t="shared" si="1826"/>
        <v>0</v>
      </c>
      <c r="FR144" s="700" t="str">
        <f t="shared" si="1827"/>
        <v>OK</v>
      </c>
    </row>
    <row r="145" spans="1:174" ht="18" customHeight="1" x14ac:dyDescent="0.2">
      <c r="A145" s="76">
        <f t="shared" si="2645"/>
        <v>0</v>
      </c>
      <c r="B145" s="77">
        <f t="shared" si="2646"/>
        <v>0</v>
      </c>
      <c r="C145" s="236" t="str">
        <f t="shared" si="1830"/>
        <v>福島県</v>
      </c>
      <c r="D145" s="47">
        <f t="shared" si="2647"/>
        <v>65</v>
      </c>
      <c r="E145" s="56" t="s">
        <v>245</v>
      </c>
      <c r="F145" s="487"/>
      <c r="G145" s="555">
        <f>+G144</f>
        <v>0</v>
      </c>
      <c r="H145" s="536"/>
      <c r="I145" s="542"/>
      <c r="J145" s="543"/>
      <c r="K145" s="542"/>
      <c r="L145" s="64"/>
      <c r="M145" s="531"/>
      <c r="N145" s="67"/>
      <c r="O145" s="71" t="str">
        <f>IF(L145="","",VLOOKUP(L145,リスト!$Q$3:$R$25,2,0))</f>
        <v/>
      </c>
      <c r="P145" s="95"/>
      <c r="Q145" s="126"/>
      <c r="R145" s="102" t="str">
        <f>IF(L145="","",VLOOKUP(L145,リスト!$X$3:$Y$25,2,0))</f>
        <v/>
      </c>
      <c r="S145" s="163">
        <f t="shared" ref="S145" si="3394">IF(T145&gt;0,1,0)</f>
        <v>0</v>
      </c>
      <c r="T145" s="144"/>
      <c r="U145" s="113">
        <f t="shared" si="3356"/>
        <v>0</v>
      </c>
      <c r="V145" s="109"/>
      <c r="W145" s="116">
        <f t="shared" ref="W145" si="3395">+U145+V145</f>
        <v>0</v>
      </c>
      <c r="X145" s="116">
        <f t="shared" ref="X145" si="3396">+Y145+Z145</f>
        <v>0</v>
      </c>
      <c r="Y145" s="138">
        <f t="shared" si="3357"/>
        <v>0</v>
      </c>
      <c r="Z145" s="140">
        <f t="shared" si="3358"/>
        <v>0</v>
      </c>
      <c r="AA145" s="181" t="s">
        <v>216</v>
      </c>
      <c r="AB145" s="163">
        <f t="shared" ref="AB145" si="3397">IF(AC145&gt;0,1,0)</f>
        <v>0</v>
      </c>
      <c r="AC145" s="144"/>
      <c r="AD145" s="121"/>
      <c r="AE145" s="138">
        <f t="shared" ref="AE145" si="3398">+AF145+AG145</f>
        <v>0</v>
      </c>
      <c r="AF145" s="138">
        <f t="shared" si="3359"/>
        <v>0</v>
      </c>
      <c r="AG145" s="140">
        <f t="shared" si="3360"/>
        <v>0</v>
      </c>
      <c r="AH145" s="102" t="str">
        <f>IF(AJ145="","",VLOOKUP(L145,リスト!$AA$3:$AB$25,2,0))</f>
        <v/>
      </c>
      <c r="AI145" s="163">
        <f t="shared" ref="AI145" si="3399">IF(AJ145&gt;0,1,0)</f>
        <v>0</v>
      </c>
      <c r="AJ145" s="144"/>
      <c r="AK145" s="157">
        <f t="shared" si="2349"/>
        <v>0</v>
      </c>
      <c r="AL145" s="121"/>
      <c r="AM145" s="163">
        <f t="shared" ref="AM145" si="3400">+AK145+AL145</f>
        <v>0</v>
      </c>
      <c r="AN145" s="113">
        <f t="shared" ref="AN145" si="3401">+AO145+AP145</f>
        <v>0</v>
      </c>
      <c r="AO145" s="116">
        <f t="shared" si="3361"/>
        <v>0</v>
      </c>
      <c r="AP145" s="174">
        <f t="shared" si="3362"/>
        <v>0</v>
      </c>
      <c r="AQ145" s="184" t="s">
        <v>216</v>
      </c>
      <c r="AR145" s="163">
        <f t="shared" ref="AR145" si="3402">IF(AS145&gt;0,1,0)</f>
        <v>0</v>
      </c>
      <c r="AS145" s="144"/>
      <c r="AT145" s="121"/>
      <c r="AU145" s="113">
        <f t="shared" ref="AU145" si="3403">+AV145+AW145</f>
        <v>0</v>
      </c>
      <c r="AV145" s="116">
        <f t="shared" si="3363"/>
        <v>0</v>
      </c>
      <c r="AW145" s="177">
        <f t="shared" si="3364"/>
        <v>0</v>
      </c>
      <c r="AX145" s="181" t="s">
        <v>216</v>
      </c>
      <c r="AY145" s="163">
        <f t="shared" ref="AY145" si="3404">IF(AZ145&gt;0,1,0)</f>
        <v>0</v>
      </c>
      <c r="AZ145" s="144"/>
      <c r="BA145" s="121"/>
      <c r="BB145" s="113">
        <f t="shared" ref="BB145" si="3405">+BC145+BD145</f>
        <v>0</v>
      </c>
      <c r="BC145" s="116">
        <f t="shared" si="3365"/>
        <v>0</v>
      </c>
      <c r="BD145" s="174">
        <f t="shared" si="3366"/>
        <v>0</v>
      </c>
      <c r="BE145" s="181" t="s">
        <v>216</v>
      </c>
      <c r="BF145" s="163">
        <f t="shared" ref="BF145" si="3406">IF(BG145&gt;0,1,0)</f>
        <v>0</v>
      </c>
      <c r="BG145" s="144"/>
      <c r="BH145" s="121"/>
      <c r="BI145" s="113">
        <f t="shared" ref="BI145" si="3407">+BJ145+BK145</f>
        <v>0</v>
      </c>
      <c r="BJ145" s="116">
        <f t="shared" si="3367"/>
        <v>0</v>
      </c>
      <c r="BK145" s="177">
        <f t="shared" si="3368"/>
        <v>0</v>
      </c>
      <c r="BL145" s="181" t="s">
        <v>216</v>
      </c>
      <c r="BM145" s="163">
        <f t="shared" ref="BM145" si="3408">IF(BN145&gt;0,1,0)</f>
        <v>0</v>
      </c>
      <c r="BN145" s="144"/>
      <c r="BO145" s="121"/>
      <c r="BP145" s="113">
        <f t="shared" ref="BP145" si="3409">+BQ145+BR145</f>
        <v>0</v>
      </c>
      <c r="BQ145" s="116">
        <f t="shared" si="3369"/>
        <v>0</v>
      </c>
      <c r="BR145" s="177">
        <f t="shared" si="3370"/>
        <v>0</v>
      </c>
      <c r="BS145" s="102">
        <f t="shared" si="2350"/>
        <v>0</v>
      </c>
      <c r="BT145" s="113">
        <f t="shared" si="2351"/>
        <v>0</v>
      </c>
      <c r="BU145" s="113">
        <f t="shared" si="2352"/>
        <v>0</v>
      </c>
      <c r="BV145" s="116">
        <f t="shared" si="2353"/>
        <v>0</v>
      </c>
      <c r="BW145" s="113">
        <f t="shared" si="2354"/>
        <v>0</v>
      </c>
      <c r="BX145" s="189">
        <f t="shared" si="2355"/>
        <v>0</v>
      </c>
      <c r="BY145" s="102" t="str">
        <f>IF(CA145="","",VLOOKUP(L145,リスト!$AD$3:$AE$25,2,0))</f>
        <v/>
      </c>
      <c r="BZ145" s="105">
        <f t="shared" ref="BZ145" si="3410">IF(CA145&gt;0,1,0)</f>
        <v>0</v>
      </c>
      <c r="CA145" s="144"/>
      <c r="CB145" s="113">
        <f t="shared" si="3371"/>
        <v>0</v>
      </c>
      <c r="CC145" s="121"/>
      <c r="CD145" s="163">
        <f t="shared" ref="CD145" si="3411">+CB145+CC145</f>
        <v>0</v>
      </c>
      <c r="CE145" s="113">
        <f t="shared" ref="CE145" si="3412">+CF145+CG145</f>
        <v>0</v>
      </c>
      <c r="CF145" s="116">
        <f t="shared" si="3372"/>
        <v>0</v>
      </c>
      <c r="CG145" s="177">
        <f t="shared" si="3373"/>
        <v>0</v>
      </c>
      <c r="CH145" s="181" t="s">
        <v>216</v>
      </c>
      <c r="CI145" s="105">
        <f t="shared" ref="CI145" si="3413">IF(CJ145&gt;0,1,0)</f>
        <v>0</v>
      </c>
      <c r="CJ145" s="144"/>
      <c r="CK145" s="121"/>
      <c r="CL145" s="113">
        <f t="shared" ref="CL145" si="3414">+CM145+CN145</f>
        <v>0</v>
      </c>
      <c r="CM145" s="116">
        <f t="shared" si="3374"/>
        <v>0</v>
      </c>
      <c r="CN145" s="174">
        <f t="shared" si="3375"/>
        <v>0</v>
      </c>
      <c r="CO145" s="181" t="s">
        <v>216</v>
      </c>
      <c r="CP145" s="105">
        <f t="shared" ref="CP145" si="3415">IF(CQ145&gt;0,1,0)</f>
        <v>0</v>
      </c>
      <c r="CQ145" s="144"/>
      <c r="CR145" s="121"/>
      <c r="CS145" s="113">
        <f t="shared" ref="CS145" si="3416">+CT145+CU145</f>
        <v>0</v>
      </c>
      <c r="CT145" s="116">
        <f t="shared" si="3376"/>
        <v>0</v>
      </c>
      <c r="CU145" s="174">
        <f t="shared" si="3377"/>
        <v>0</v>
      </c>
      <c r="CV145" s="181" t="s">
        <v>216</v>
      </c>
      <c r="CW145" s="105">
        <f t="shared" ref="CW145" si="3417">IF(CX145&gt;0,1,0)</f>
        <v>0</v>
      </c>
      <c r="CX145" s="144"/>
      <c r="CY145" s="121"/>
      <c r="CZ145" s="113">
        <f t="shared" ref="CZ145" si="3418">+DA145+DB145</f>
        <v>0</v>
      </c>
      <c r="DA145" s="116">
        <f t="shared" si="3378"/>
        <v>0</v>
      </c>
      <c r="DB145" s="174">
        <f t="shared" si="3379"/>
        <v>0</v>
      </c>
      <c r="DC145" s="181" t="s">
        <v>216</v>
      </c>
      <c r="DD145" s="105">
        <f t="shared" ref="DD145" si="3419">IF(DE145&gt;0,1,0)</f>
        <v>0</v>
      </c>
      <c r="DE145" s="144"/>
      <c r="DF145" s="121"/>
      <c r="DG145" s="113">
        <f t="shared" ref="DG145" si="3420">+DH145+DI145</f>
        <v>0</v>
      </c>
      <c r="DH145" s="116">
        <f t="shared" si="3380"/>
        <v>0</v>
      </c>
      <c r="DI145" s="177">
        <f t="shared" si="3381"/>
        <v>0</v>
      </c>
      <c r="DJ145" s="102">
        <f t="shared" si="2356"/>
        <v>0</v>
      </c>
      <c r="DK145" s="116">
        <f t="shared" si="2357"/>
        <v>0</v>
      </c>
      <c r="DL145" s="116">
        <f t="shared" si="2358"/>
        <v>0</v>
      </c>
      <c r="DM145" s="116">
        <f t="shared" ref="DM145" si="3421">+DN145+DO145</f>
        <v>0</v>
      </c>
      <c r="DN145" s="116">
        <f t="shared" si="2359"/>
        <v>0</v>
      </c>
      <c r="DO145" s="177">
        <f t="shared" si="2360"/>
        <v>0</v>
      </c>
      <c r="DP145" s="194">
        <f t="shared" si="2361"/>
        <v>0</v>
      </c>
      <c r="DQ145" s="177">
        <f t="shared" si="2362"/>
        <v>0</v>
      </c>
      <c r="DR145" s="116">
        <f t="shared" ref="DR145:DR208" si="3422">SUM(W145,AD145,AM145,BU145,CD145,CK145,DL145)</f>
        <v>0</v>
      </c>
      <c r="DS145" s="116">
        <f t="shared" ref="DS145" si="3423">+DT145+DU145</f>
        <v>0</v>
      </c>
      <c r="DT145" s="113">
        <f t="shared" si="2363"/>
        <v>0</v>
      </c>
      <c r="DU145" s="189">
        <f t="shared" si="2364"/>
        <v>0</v>
      </c>
      <c r="DV145" s="102">
        <f t="shared" si="2365"/>
        <v>0</v>
      </c>
      <c r="DW145" s="116">
        <f t="shared" si="3382"/>
        <v>0</v>
      </c>
      <c r="DX145" s="116">
        <f t="shared" si="3383"/>
        <v>0</v>
      </c>
      <c r="DY145" s="116">
        <f t="shared" ref="DY145" si="3424">ROUND(DV145*DX145,0)</f>
        <v>0</v>
      </c>
      <c r="DZ145" s="116">
        <f t="shared" ref="DZ145" si="3425">+EA145+EB145</f>
        <v>0</v>
      </c>
      <c r="EA145" s="116">
        <f t="shared" si="3384"/>
        <v>0</v>
      </c>
      <c r="EB145" s="174">
        <f t="shared" si="3385"/>
        <v>0</v>
      </c>
      <c r="EC145" s="194">
        <f t="shared" ref="EC145" si="3426">SUM(DR145,DY145)</f>
        <v>0</v>
      </c>
      <c r="ED145" s="116">
        <f t="shared" ref="ED145" si="3427">+EE145+EF145</f>
        <v>0</v>
      </c>
      <c r="EE145" s="116">
        <f t="shared" ref="EE145" si="3428">SUM(DT145,EA145)</f>
        <v>0</v>
      </c>
      <c r="EF145" s="189">
        <f t="shared" ref="EF145" si="3429">SUM(DU145,EB145)</f>
        <v>0</v>
      </c>
      <c r="EG145" s="129">
        <f t="shared" si="2366"/>
        <v>0</v>
      </c>
      <c r="EH145" s="133">
        <f t="shared" si="2367"/>
        <v>0</v>
      </c>
      <c r="EI145" s="148">
        <f t="shared" si="2368"/>
        <v>0</v>
      </c>
      <c r="EJ145" s="153">
        <f t="shared" ref="EJ145" si="3430">INT(EI145/2)</f>
        <v>0</v>
      </c>
      <c r="EK145" s="167">
        <f t="shared" si="2369"/>
        <v>0</v>
      </c>
      <c r="EL145" s="171">
        <f t="shared" si="2370"/>
        <v>0</v>
      </c>
      <c r="EM145" s="167">
        <f t="shared" si="2371"/>
        <v>0</v>
      </c>
      <c r="EN145" s="171">
        <f t="shared" ref="EN145" si="3431">INT(EM145/2)</f>
        <v>0</v>
      </c>
      <c r="EO145" s="148">
        <f t="shared" si="3386"/>
        <v>0</v>
      </c>
      <c r="EP145" s="153">
        <f t="shared" ref="EP145" si="3432">INT(EO145/2)</f>
        <v>0</v>
      </c>
      <c r="EQ145" s="167">
        <f t="shared" si="3387"/>
        <v>0</v>
      </c>
      <c r="ER145" s="171">
        <f t="shared" ref="ER145" si="3433">INT(EQ145/2)</f>
        <v>0</v>
      </c>
      <c r="ES145" s="148">
        <f t="shared" si="3388"/>
        <v>0</v>
      </c>
      <c r="ET145" s="153">
        <f t="shared" ref="ET145" si="3434">INT(ES145/2)</f>
        <v>0</v>
      </c>
      <c r="EU145" s="167">
        <f t="shared" si="2372"/>
        <v>0</v>
      </c>
      <c r="EV145" s="171">
        <f t="shared" si="2373"/>
        <v>0</v>
      </c>
      <c r="EW145" s="148">
        <f t="shared" si="3389"/>
        <v>0</v>
      </c>
      <c r="EX145" s="153">
        <f t="shared" ref="EX145" si="3435">INT(EW145/2)</f>
        <v>0</v>
      </c>
      <c r="EY145" s="167">
        <f t="shared" si="3390"/>
        <v>0</v>
      </c>
      <c r="EZ145" s="171">
        <f t="shared" ref="EZ145" si="3436">INT(EY145/2)</f>
        <v>0</v>
      </c>
      <c r="FA145" s="148">
        <f t="shared" si="3391"/>
        <v>0</v>
      </c>
      <c r="FB145" s="171">
        <f t="shared" ref="FB145" si="3437">INT(FA145/2)</f>
        <v>0</v>
      </c>
      <c r="FC145" s="148">
        <f t="shared" si="3392"/>
        <v>0</v>
      </c>
      <c r="FD145" s="171">
        <f t="shared" ref="FD145" si="3438">INT(FC145/2)</f>
        <v>0</v>
      </c>
      <c r="FE145" s="167">
        <f t="shared" ref="FE145" si="3439">SUM(EG145,EI145,EK145,EM145,EO145,EQ145,ES145,EU145,EW145,EY145,FA145,FC145)</f>
        <v>0</v>
      </c>
      <c r="FF145" s="171">
        <f t="shared" ref="FF145" si="3440">SUM(EH145,EJ145,EL145,EN145,EP145,ER145,ET145,EV145,EX145,EZ145,FB145,FD145)</f>
        <v>0</v>
      </c>
      <c r="FG145" s="148">
        <f t="shared" si="3393"/>
        <v>0</v>
      </c>
      <c r="FH145" s="199">
        <f t="shared" ref="FH145" si="3441">+FG145</f>
        <v>0</v>
      </c>
      <c r="FI145" s="95"/>
      <c r="FJ145" s="708">
        <f>+FJ144</f>
        <v>0</v>
      </c>
      <c r="FK145" s="38"/>
      <c r="FL145" s="692">
        <f t="shared" si="2883"/>
        <v>0</v>
      </c>
      <c r="FM145" s="693">
        <f t="shared" si="2884"/>
        <v>0</v>
      </c>
      <c r="FN145" s="694" t="str">
        <f t="shared" si="2885"/>
        <v>OK</v>
      </c>
      <c r="FP145" s="692">
        <f t="shared" ref="FP145:FP208" si="3442">IF(AJ145&gt;0,ROUND(O145/1000,5),0)</f>
        <v>0</v>
      </c>
      <c r="FQ145" s="693">
        <f t="shared" ref="FQ145:FQ208" si="3443">IF(AJ145&gt;0,ROUND(N145/AJ145,5),0)</f>
        <v>0</v>
      </c>
      <c r="FR145" s="694" t="str">
        <f t="shared" ref="FR145:FR208" si="3444">IF(FQ145&gt;=FP145,"OK","下限本数を下回っています")</f>
        <v>OK</v>
      </c>
    </row>
    <row r="146" spans="1:174" ht="18" customHeight="1" x14ac:dyDescent="0.2">
      <c r="A146" s="74">
        <f t="shared" ref="A146:A177" si="3445">+A145</f>
        <v>0</v>
      </c>
      <c r="B146" s="75">
        <f t="shared" ref="B146:B177" si="3446">+B145</f>
        <v>0</v>
      </c>
      <c r="C146" s="235" t="str">
        <f t="shared" ref="C146:C209" si="3447">+C145</f>
        <v>福島県</v>
      </c>
      <c r="D146" s="58">
        <f t="shared" ref="D146:D177" si="3448">+D144+1</f>
        <v>66</v>
      </c>
      <c r="E146" s="49" t="s">
        <v>244</v>
      </c>
      <c r="F146" s="486">
        <f>IF(F147=" "," ",+F147)</f>
        <v>0</v>
      </c>
      <c r="G146" s="554"/>
      <c r="H146" s="537"/>
      <c r="I146" s="544"/>
      <c r="J146" s="545"/>
      <c r="K146" s="544"/>
      <c r="L146" s="229"/>
      <c r="M146" s="532"/>
      <c r="N146" s="66"/>
      <c r="O146" s="70" t="str">
        <f>IF(L146="","",VLOOKUP(L146,リスト!$Q$3:$R$25,2,0))</f>
        <v/>
      </c>
      <c r="P146" s="202"/>
      <c r="Q146" s="230"/>
      <c r="R146" s="154" t="str">
        <f>IF(L146="","",VLOOKUP(L146,リスト!$X$3:$Y$25,2,0))</f>
        <v/>
      </c>
      <c r="S146" s="162">
        <f>IF(T146&gt;0,1,0)</f>
        <v>0</v>
      </c>
      <c r="T146" s="143"/>
      <c r="U146" s="112">
        <f t="shared" si="3356"/>
        <v>0</v>
      </c>
      <c r="V146" s="108"/>
      <c r="W146" s="115">
        <f>+U146+V146</f>
        <v>0</v>
      </c>
      <c r="X146" s="115">
        <f>+Y146+Z146</f>
        <v>0</v>
      </c>
      <c r="Y146" s="137">
        <f t="shared" si="3357"/>
        <v>0</v>
      </c>
      <c r="Z146" s="139">
        <f t="shared" si="3358"/>
        <v>0</v>
      </c>
      <c r="AA146" s="180" t="s">
        <v>216</v>
      </c>
      <c r="AB146" s="162">
        <f>IF(AC146&gt;0,1,0)</f>
        <v>0</v>
      </c>
      <c r="AC146" s="143"/>
      <c r="AD146" s="120"/>
      <c r="AE146" s="137">
        <f>+AF146+AG146</f>
        <v>0</v>
      </c>
      <c r="AF146" s="137">
        <f t="shared" si="3359"/>
        <v>0</v>
      </c>
      <c r="AG146" s="139">
        <f t="shared" si="3360"/>
        <v>0</v>
      </c>
      <c r="AH146" s="101" t="str">
        <f>IF(AJ146="","",VLOOKUP(L146,リスト!$AA$3:$AB$25,2,0))</f>
        <v/>
      </c>
      <c r="AI146" s="162">
        <f>IF(AJ146&gt;0,1,0)</f>
        <v>0</v>
      </c>
      <c r="AJ146" s="143"/>
      <c r="AK146" s="156">
        <f t="shared" si="2349"/>
        <v>0</v>
      </c>
      <c r="AL146" s="120"/>
      <c r="AM146" s="162">
        <f>+AK146+AL146</f>
        <v>0</v>
      </c>
      <c r="AN146" s="112">
        <f>+AO146+AP146</f>
        <v>0</v>
      </c>
      <c r="AO146" s="115">
        <f t="shared" si="3361"/>
        <v>0</v>
      </c>
      <c r="AP146" s="173">
        <f t="shared" si="3362"/>
        <v>0</v>
      </c>
      <c r="AQ146" s="183" t="s">
        <v>216</v>
      </c>
      <c r="AR146" s="162">
        <f>IF(AS146&gt;0,1,0)</f>
        <v>0</v>
      </c>
      <c r="AS146" s="143"/>
      <c r="AT146" s="120"/>
      <c r="AU146" s="112">
        <f>+AV146+AW146</f>
        <v>0</v>
      </c>
      <c r="AV146" s="115">
        <f t="shared" si="3363"/>
        <v>0</v>
      </c>
      <c r="AW146" s="176">
        <f t="shared" si="3364"/>
        <v>0</v>
      </c>
      <c r="AX146" s="180" t="s">
        <v>216</v>
      </c>
      <c r="AY146" s="162">
        <f>IF(AZ146&gt;0,1,0)</f>
        <v>0</v>
      </c>
      <c r="AZ146" s="143"/>
      <c r="BA146" s="120"/>
      <c r="BB146" s="112">
        <f>+BC146+BD146</f>
        <v>0</v>
      </c>
      <c r="BC146" s="115">
        <f t="shared" si="3365"/>
        <v>0</v>
      </c>
      <c r="BD146" s="173">
        <f t="shared" si="3366"/>
        <v>0</v>
      </c>
      <c r="BE146" s="180" t="s">
        <v>216</v>
      </c>
      <c r="BF146" s="162">
        <f>IF(BG146&gt;0,1,0)</f>
        <v>0</v>
      </c>
      <c r="BG146" s="143"/>
      <c r="BH146" s="120"/>
      <c r="BI146" s="112">
        <f>+BJ146+BK146</f>
        <v>0</v>
      </c>
      <c r="BJ146" s="115">
        <f t="shared" si="3367"/>
        <v>0</v>
      </c>
      <c r="BK146" s="176">
        <f t="shared" si="3368"/>
        <v>0</v>
      </c>
      <c r="BL146" s="180" t="s">
        <v>216</v>
      </c>
      <c r="BM146" s="162">
        <f>IF(BN146&gt;0,1,0)</f>
        <v>0</v>
      </c>
      <c r="BN146" s="143"/>
      <c r="BO146" s="120"/>
      <c r="BP146" s="112">
        <f>+BQ146+BR146</f>
        <v>0</v>
      </c>
      <c r="BQ146" s="115">
        <f t="shared" si="3369"/>
        <v>0</v>
      </c>
      <c r="BR146" s="176">
        <f t="shared" si="3370"/>
        <v>0</v>
      </c>
      <c r="BS146" s="101">
        <f t="shared" si="2350"/>
        <v>0</v>
      </c>
      <c r="BT146" s="112">
        <f t="shared" si="2351"/>
        <v>0</v>
      </c>
      <c r="BU146" s="112">
        <f t="shared" si="2352"/>
        <v>0</v>
      </c>
      <c r="BV146" s="115">
        <f t="shared" si="2353"/>
        <v>0</v>
      </c>
      <c r="BW146" s="112">
        <f t="shared" si="2354"/>
        <v>0</v>
      </c>
      <c r="BX146" s="188">
        <f t="shared" si="2355"/>
        <v>0</v>
      </c>
      <c r="BY146" s="101" t="str">
        <f>IF(CA146="","",VLOOKUP(L146,リスト!$AD$3:$AE$25,2,0))</f>
        <v/>
      </c>
      <c r="BZ146" s="192">
        <f>IF(CA146&gt;0,1,0)</f>
        <v>0</v>
      </c>
      <c r="CA146" s="143"/>
      <c r="CB146" s="112">
        <f t="shared" si="3371"/>
        <v>0</v>
      </c>
      <c r="CC146" s="120"/>
      <c r="CD146" s="162">
        <f>+CB146+CC146</f>
        <v>0</v>
      </c>
      <c r="CE146" s="112">
        <f>+CF146+CG146</f>
        <v>0</v>
      </c>
      <c r="CF146" s="115">
        <f t="shared" si="3372"/>
        <v>0</v>
      </c>
      <c r="CG146" s="173">
        <f t="shared" si="3373"/>
        <v>0</v>
      </c>
      <c r="CH146" s="180" t="s">
        <v>216</v>
      </c>
      <c r="CI146" s="192">
        <f>IF(CJ146&gt;0,1,0)</f>
        <v>0</v>
      </c>
      <c r="CJ146" s="143"/>
      <c r="CK146" s="120"/>
      <c r="CL146" s="112">
        <f>+CM146+CN146</f>
        <v>0</v>
      </c>
      <c r="CM146" s="115">
        <f t="shared" si="3374"/>
        <v>0</v>
      </c>
      <c r="CN146" s="173">
        <f t="shared" si="3375"/>
        <v>0</v>
      </c>
      <c r="CO146" s="180" t="s">
        <v>216</v>
      </c>
      <c r="CP146" s="192">
        <f>IF(CQ146&gt;0,1,0)</f>
        <v>0</v>
      </c>
      <c r="CQ146" s="143"/>
      <c r="CR146" s="120"/>
      <c r="CS146" s="112">
        <f>+CT146+CU146</f>
        <v>0</v>
      </c>
      <c r="CT146" s="115">
        <f t="shared" si="3376"/>
        <v>0</v>
      </c>
      <c r="CU146" s="173">
        <f t="shared" si="3377"/>
        <v>0</v>
      </c>
      <c r="CV146" s="180" t="s">
        <v>216</v>
      </c>
      <c r="CW146" s="192">
        <f>IF(CX146&gt;0,1,0)</f>
        <v>0</v>
      </c>
      <c r="CX146" s="143"/>
      <c r="CY146" s="120"/>
      <c r="CZ146" s="112">
        <f>+DA146+DB146</f>
        <v>0</v>
      </c>
      <c r="DA146" s="115">
        <f t="shared" si="3378"/>
        <v>0</v>
      </c>
      <c r="DB146" s="173">
        <f t="shared" si="3379"/>
        <v>0</v>
      </c>
      <c r="DC146" s="180" t="s">
        <v>216</v>
      </c>
      <c r="DD146" s="192">
        <f>IF(DE146&gt;0,1,0)</f>
        <v>0</v>
      </c>
      <c r="DE146" s="143"/>
      <c r="DF146" s="120"/>
      <c r="DG146" s="112">
        <f>+DH146+DI146</f>
        <v>0</v>
      </c>
      <c r="DH146" s="115">
        <f t="shared" si="3380"/>
        <v>0</v>
      </c>
      <c r="DI146" s="176">
        <f t="shared" si="3381"/>
        <v>0</v>
      </c>
      <c r="DJ146" s="101">
        <f t="shared" si="2356"/>
        <v>0</v>
      </c>
      <c r="DK146" s="115">
        <f t="shared" si="2357"/>
        <v>0</v>
      </c>
      <c r="DL146" s="115">
        <f t="shared" si="2358"/>
        <v>0</v>
      </c>
      <c r="DM146" s="115">
        <f>+DN146+DO146</f>
        <v>0</v>
      </c>
      <c r="DN146" s="115">
        <f t="shared" si="2359"/>
        <v>0</v>
      </c>
      <c r="DO146" s="176">
        <f t="shared" si="2360"/>
        <v>0</v>
      </c>
      <c r="DP146" s="193">
        <f t="shared" si="2361"/>
        <v>0</v>
      </c>
      <c r="DQ146" s="176">
        <f t="shared" si="2362"/>
        <v>0</v>
      </c>
      <c r="DR146" s="115">
        <f t="shared" si="3422"/>
        <v>0</v>
      </c>
      <c r="DS146" s="115">
        <f>+DT146+DU146</f>
        <v>0</v>
      </c>
      <c r="DT146" s="112">
        <f t="shared" si="2363"/>
        <v>0</v>
      </c>
      <c r="DU146" s="188">
        <f t="shared" si="2364"/>
        <v>0</v>
      </c>
      <c r="DV146" s="101">
        <f t="shared" si="2365"/>
        <v>0</v>
      </c>
      <c r="DW146" s="115">
        <f t="shared" si="3382"/>
        <v>0</v>
      </c>
      <c r="DX146" s="115">
        <f t="shared" si="3383"/>
        <v>0</v>
      </c>
      <c r="DY146" s="115">
        <f>ROUND(DV146*DX146,0)</f>
        <v>0</v>
      </c>
      <c r="DZ146" s="115">
        <f>+EA146+EB146</f>
        <v>0</v>
      </c>
      <c r="EA146" s="115">
        <f t="shared" si="3384"/>
        <v>0</v>
      </c>
      <c r="EB146" s="173">
        <f t="shared" si="3385"/>
        <v>0</v>
      </c>
      <c r="EC146" s="193">
        <f>SUM(DR146,DY146)</f>
        <v>0</v>
      </c>
      <c r="ED146" s="115">
        <f>+EE146+EF146</f>
        <v>0</v>
      </c>
      <c r="EE146" s="115">
        <f>SUM(DT146,EA146)</f>
        <v>0</v>
      </c>
      <c r="EF146" s="188">
        <f>SUM(DU146,EB146)</f>
        <v>0</v>
      </c>
      <c r="EG146" s="128">
        <f t="shared" si="2366"/>
        <v>0</v>
      </c>
      <c r="EH146" s="132">
        <f t="shared" si="2367"/>
        <v>0</v>
      </c>
      <c r="EI146" s="147">
        <f t="shared" si="2368"/>
        <v>0</v>
      </c>
      <c r="EJ146" s="152">
        <f>INT(EI146/2)</f>
        <v>0</v>
      </c>
      <c r="EK146" s="166">
        <f t="shared" si="2369"/>
        <v>0</v>
      </c>
      <c r="EL146" s="170">
        <f t="shared" si="2370"/>
        <v>0</v>
      </c>
      <c r="EM146" s="166">
        <f t="shared" si="2371"/>
        <v>0</v>
      </c>
      <c r="EN146" s="170">
        <f>INT(EM146/2)</f>
        <v>0</v>
      </c>
      <c r="EO146" s="147">
        <f t="shared" si="3386"/>
        <v>0</v>
      </c>
      <c r="EP146" s="170">
        <f>INT(EO146/2)</f>
        <v>0</v>
      </c>
      <c r="EQ146" s="166">
        <f t="shared" si="3387"/>
        <v>0</v>
      </c>
      <c r="ER146" s="170">
        <f>INT(EQ146/2)</f>
        <v>0</v>
      </c>
      <c r="ES146" s="147">
        <f t="shared" si="3388"/>
        <v>0</v>
      </c>
      <c r="ET146" s="152">
        <f>INT(ES146/2)</f>
        <v>0</v>
      </c>
      <c r="EU146" s="166">
        <f t="shared" si="2372"/>
        <v>0</v>
      </c>
      <c r="EV146" s="170">
        <f t="shared" si="2373"/>
        <v>0</v>
      </c>
      <c r="EW146" s="147">
        <f t="shared" si="3389"/>
        <v>0</v>
      </c>
      <c r="EX146" s="152">
        <f>INT(EW146/2)</f>
        <v>0</v>
      </c>
      <c r="EY146" s="166">
        <f t="shared" si="3390"/>
        <v>0</v>
      </c>
      <c r="EZ146" s="170">
        <f>INT(EY146/2)</f>
        <v>0</v>
      </c>
      <c r="FA146" s="147">
        <f t="shared" si="3391"/>
        <v>0</v>
      </c>
      <c r="FB146" s="170">
        <f>INT(FA146/2)</f>
        <v>0</v>
      </c>
      <c r="FC146" s="147">
        <f t="shared" si="3392"/>
        <v>0</v>
      </c>
      <c r="FD146" s="170">
        <f>INT(FC146/2)</f>
        <v>0</v>
      </c>
      <c r="FE146" s="166">
        <f>SUM(EG146,EI146,EK146,EM146,EO146,EQ146,ES146,EU146,EW146,EY146,FA146,FC146)</f>
        <v>0</v>
      </c>
      <c r="FF146" s="170">
        <f>SUM(EH146,EJ146,EL146,EN146,EP146,ER146,ET146,EV146,EX146,EZ146,FB146,FD146)</f>
        <v>0</v>
      </c>
      <c r="FG146" s="147">
        <f t="shared" si="3393"/>
        <v>0</v>
      </c>
      <c r="FH146" s="198">
        <f>+FG146</f>
        <v>0</v>
      </c>
      <c r="FI146" s="201"/>
      <c r="FJ146" s="708">
        <f>+FJ144</f>
        <v>0</v>
      </c>
      <c r="FK146" s="38"/>
      <c r="FL146" s="701">
        <f t="shared" si="2883"/>
        <v>0</v>
      </c>
      <c r="FM146" s="688">
        <f t="shared" si="2884"/>
        <v>0</v>
      </c>
      <c r="FN146" s="702" t="str">
        <f t="shared" si="2885"/>
        <v>OK</v>
      </c>
      <c r="FP146" s="701">
        <f t="shared" si="3442"/>
        <v>0</v>
      </c>
      <c r="FQ146" s="688">
        <f t="shared" si="3443"/>
        <v>0</v>
      </c>
      <c r="FR146" s="702" t="str">
        <f t="shared" si="3444"/>
        <v>OK</v>
      </c>
    </row>
    <row r="147" spans="1:174" ht="18" customHeight="1" x14ac:dyDescent="0.2">
      <c r="A147" s="76">
        <f t="shared" si="3445"/>
        <v>0</v>
      </c>
      <c r="B147" s="77">
        <f t="shared" si="3446"/>
        <v>0</v>
      </c>
      <c r="C147" s="236" t="str">
        <f t="shared" si="3447"/>
        <v>福島県</v>
      </c>
      <c r="D147" s="47">
        <f t="shared" si="3448"/>
        <v>66</v>
      </c>
      <c r="E147" s="56" t="s">
        <v>245</v>
      </c>
      <c r="F147" s="487"/>
      <c r="G147" s="555">
        <f>+G146</f>
        <v>0</v>
      </c>
      <c r="H147" s="536"/>
      <c r="I147" s="542"/>
      <c r="J147" s="543"/>
      <c r="K147" s="542"/>
      <c r="L147" s="64"/>
      <c r="M147" s="531"/>
      <c r="N147" s="67"/>
      <c r="O147" s="71" t="str">
        <f>IF(L147="","",VLOOKUP(L147,リスト!$Q$3:$R$25,2,0))</f>
        <v/>
      </c>
      <c r="P147" s="95"/>
      <c r="Q147" s="124"/>
      <c r="R147" s="102" t="str">
        <f>IF(L147="","",VLOOKUP(L147,リスト!$X$3:$Y$25,2,0))</f>
        <v/>
      </c>
      <c r="S147" s="163">
        <f t="shared" ref="S147" si="3449">IF(T147&gt;0,1,0)</f>
        <v>0</v>
      </c>
      <c r="T147" s="144"/>
      <c r="U147" s="113">
        <f t="shared" si="3356"/>
        <v>0</v>
      </c>
      <c r="V147" s="109"/>
      <c r="W147" s="116">
        <f t="shared" ref="W147" si="3450">+U147+V147</f>
        <v>0</v>
      </c>
      <c r="X147" s="116">
        <f t="shared" ref="X147" si="3451">+Y147+Z147</f>
        <v>0</v>
      </c>
      <c r="Y147" s="138">
        <f t="shared" si="3357"/>
        <v>0</v>
      </c>
      <c r="Z147" s="140">
        <f t="shared" si="3358"/>
        <v>0</v>
      </c>
      <c r="AA147" s="181" t="s">
        <v>216</v>
      </c>
      <c r="AB147" s="163">
        <f t="shared" ref="AB147" si="3452">IF(AC147&gt;0,1,0)</f>
        <v>0</v>
      </c>
      <c r="AC147" s="144"/>
      <c r="AD147" s="121"/>
      <c r="AE147" s="138">
        <f t="shared" ref="AE147" si="3453">+AF147+AG147</f>
        <v>0</v>
      </c>
      <c r="AF147" s="138">
        <f t="shared" si="3359"/>
        <v>0</v>
      </c>
      <c r="AG147" s="140">
        <f t="shared" si="3360"/>
        <v>0</v>
      </c>
      <c r="AH147" s="102" t="str">
        <f>IF(AJ147="","",VLOOKUP(L147,リスト!$AA$3:$AB$25,2,0))</f>
        <v/>
      </c>
      <c r="AI147" s="163">
        <f t="shared" ref="AI147" si="3454">IF(AJ147&gt;0,1,0)</f>
        <v>0</v>
      </c>
      <c r="AJ147" s="144"/>
      <c r="AK147" s="157">
        <f t="shared" si="2349"/>
        <v>0</v>
      </c>
      <c r="AL147" s="121"/>
      <c r="AM147" s="163">
        <f t="shared" ref="AM147" si="3455">+AK147+AL147</f>
        <v>0</v>
      </c>
      <c r="AN147" s="113">
        <f t="shared" ref="AN147" si="3456">+AO147+AP147</f>
        <v>0</v>
      </c>
      <c r="AO147" s="116">
        <f t="shared" si="3361"/>
        <v>0</v>
      </c>
      <c r="AP147" s="174">
        <f t="shared" si="3362"/>
        <v>0</v>
      </c>
      <c r="AQ147" s="184" t="s">
        <v>216</v>
      </c>
      <c r="AR147" s="163">
        <f t="shared" ref="AR147" si="3457">IF(AS147&gt;0,1,0)</f>
        <v>0</v>
      </c>
      <c r="AS147" s="144"/>
      <c r="AT147" s="121"/>
      <c r="AU147" s="113">
        <f t="shared" ref="AU147" si="3458">+AV147+AW147</f>
        <v>0</v>
      </c>
      <c r="AV147" s="116">
        <f t="shared" si="3363"/>
        <v>0</v>
      </c>
      <c r="AW147" s="177">
        <f t="shared" si="3364"/>
        <v>0</v>
      </c>
      <c r="AX147" s="181" t="s">
        <v>216</v>
      </c>
      <c r="AY147" s="163">
        <f t="shared" ref="AY147" si="3459">IF(AZ147&gt;0,1,0)</f>
        <v>0</v>
      </c>
      <c r="AZ147" s="144"/>
      <c r="BA147" s="121"/>
      <c r="BB147" s="113">
        <f t="shared" ref="BB147" si="3460">+BC147+BD147</f>
        <v>0</v>
      </c>
      <c r="BC147" s="116">
        <f t="shared" si="3365"/>
        <v>0</v>
      </c>
      <c r="BD147" s="174">
        <f t="shared" si="3366"/>
        <v>0</v>
      </c>
      <c r="BE147" s="181" t="s">
        <v>216</v>
      </c>
      <c r="BF147" s="163">
        <f t="shared" ref="BF147" si="3461">IF(BG147&gt;0,1,0)</f>
        <v>0</v>
      </c>
      <c r="BG147" s="144"/>
      <c r="BH147" s="121"/>
      <c r="BI147" s="113">
        <f t="shared" ref="BI147" si="3462">+BJ147+BK147</f>
        <v>0</v>
      </c>
      <c r="BJ147" s="116">
        <f t="shared" si="3367"/>
        <v>0</v>
      </c>
      <c r="BK147" s="177">
        <f t="shared" si="3368"/>
        <v>0</v>
      </c>
      <c r="BL147" s="181" t="s">
        <v>216</v>
      </c>
      <c r="BM147" s="163">
        <f t="shared" ref="BM147" si="3463">IF(BN147&gt;0,1,0)</f>
        <v>0</v>
      </c>
      <c r="BN147" s="144"/>
      <c r="BO147" s="121"/>
      <c r="BP147" s="113">
        <f t="shared" ref="BP147" si="3464">+BQ147+BR147</f>
        <v>0</v>
      </c>
      <c r="BQ147" s="116">
        <f t="shared" si="3369"/>
        <v>0</v>
      </c>
      <c r="BR147" s="177">
        <f t="shared" si="3370"/>
        <v>0</v>
      </c>
      <c r="BS147" s="102">
        <f t="shared" si="2350"/>
        <v>0</v>
      </c>
      <c r="BT147" s="113">
        <f t="shared" si="2351"/>
        <v>0</v>
      </c>
      <c r="BU147" s="113">
        <f t="shared" si="2352"/>
        <v>0</v>
      </c>
      <c r="BV147" s="116">
        <f t="shared" si="2353"/>
        <v>0</v>
      </c>
      <c r="BW147" s="113">
        <f t="shared" si="2354"/>
        <v>0</v>
      </c>
      <c r="BX147" s="189">
        <f t="shared" si="2355"/>
        <v>0</v>
      </c>
      <c r="BY147" s="102" t="str">
        <f>IF(CA147="","",VLOOKUP(L147,リスト!$AD$3:$AE$25,2,0))</f>
        <v/>
      </c>
      <c r="BZ147" s="105">
        <f t="shared" ref="BZ147" si="3465">IF(CA147&gt;0,1,0)</f>
        <v>0</v>
      </c>
      <c r="CA147" s="144"/>
      <c r="CB147" s="113">
        <f t="shared" si="3371"/>
        <v>0</v>
      </c>
      <c r="CC147" s="121"/>
      <c r="CD147" s="163">
        <f t="shared" ref="CD147" si="3466">+CB147+CC147</f>
        <v>0</v>
      </c>
      <c r="CE147" s="113">
        <f t="shared" ref="CE147" si="3467">+CF147+CG147</f>
        <v>0</v>
      </c>
      <c r="CF147" s="116">
        <f t="shared" si="3372"/>
        <v>0</v>
      </c>
      <c r="CG147" s="177">
        <f t="shared" si="3373"/>
        <v>0</v>
      </c>
      <c r="CH147" s="181" t="s">
        <v>216</v>
      </c>
      <c r="CI147" s="105">
        <f t="shared" ref="CI147" si="3468">IF(CJ147&gt;0,1,0)</f>
        <v>0</v>
      </c>
      <c r="CJ147" s="144"/>
      <c r="CK147" s="121"/>
      <c r="CL147" s="113">
        <f t="shared" ref="CL147" si="3469">+CM147+CN147</f>
        <v>0</v>
      </c>
      <c r="CM147" s="116">
        <f t="shared" si="3374"/>
        <v>0</v>
      </c>
      <c r="CN147" s="174">
        <f t="shared" si="3375"/>
        <v>0</v>
      </c>
      <c r="CO147" s="181" t="s">
        <v>216</v>
      </c>
      <c r="CP147" s="105">
        <f t="shared" ref="CP147" si="3470">IF(CQ147&gt;0,1,0)</f>
        <v>0</v>
      </c>
      <c r="CQ147" s="144"/>
      <c r="CR147" s="121"/>
      <c r="CS147" s="113">
        <f t="shared" ref="CS147" si="3471">+CT147+CU147</f>
        <v>0</v>
      </c>
      <c r="CT147" s="116">
        <f t="shared" si="3376"/>
        <v>0</v>
      </c>
      <c r="CU147" s="174">
        <f t="shared" si="3377"/>
        <v>0</v>
      </c>
      <c r="CV147" s="181" t="s">
        <v>216</v>
      </c>
      <c r="CW147" s="105">
        <f t="shared" ref="CW147" si="3472">IF(CX147&gt;0,1,0)</f>
        <v>0</v>
      </c>
      <c r="CX147" s="144"/>
      <c r="CY147" s="121"/>
      <c r="CZ147" s="113">
        <f t="shared" ref="CZ147" si="3473">+DA147+DB147</f>
        <v>0</v>
      </c>
      <c r="DA147" s="116">
        <f t="shared" si="3378"/>
        <v>0</v>
      </c>
      <c r="DB147" s="174">
        <f t="shared" si="3379"/>
        <v>0</v>
      </c>
      <c r="DC147" s="181" t="s">
        <v>216</v>
      </c>
      <c r="DD147" s="105">
        <f t="shared" ref="DD147" si="3474">IF(DE147&gt;0,1,0)</f>
        <v>0</v>
      </c>
      <c r="DE147" s="144"/>
      <c r="DF147" s="121"/>
      <c r="DG147" s="113">
        <f t="shared" ref="DG147" si="3475">+DH147+DI147</f>
        <v>0</v>
      </c>
      <c r="DH147" s="116">
        <f t="shared" si="3380"/>
        <v>0</v>
      </c>
      <c r="DI147" s="177">
        <f t="shared" si="3381"/>
        <v>0</v>
      </c>
      <c r="DJ147" s="102">
        <f t="shared" si="2356"/>
        <v>0</v>
      </c>
      <c r="DK147" s="116">
        <f t="shared" si="2357"/>
        <v>0</v>
      </c>
      <c r="DL147" s="116">
        <f t="shared" si="2358"/>
        <v>0</v>
      </c>
      <c r="DM147" s="116">
        <f t="shared" ref="DM147" si="3476">+DN147+DO147</f>
        <v>0</v>
      </c>
      <c r="DN147" s="116">
        <f t="shared" si="2359"/>
        <v>0</v>
      </c>
      <c r="DO147" s="177">
        <f t="shared" si="2360"/>
        <v>0</v>
      </c>
      <c r="DP147" s="194">
        <f t="shared" si="2361"/>
        <v>0</v>
      </c>
      <c r="DQ147" s="177">
        <f t="shared" si="2362"/>
        <v>0</v>
      </c>
      <c r="DR147" s="116">
        <f t="shared" si="3422"/>
        <v>0</v>
      </c>
      <c r="DS147" s="116">
        <f t="shared" ref="DS147" si="3477">+DT147+DU147</f>
        <v>0</v>
      </c>
      <c r="DT147" s="113">
        <f t="shared" si="2363"/>
        <v>0</v>
      </c>
      <c r="DU147" s="189">
        <f t="shared" si="2364"/>
        <v>0</v>
      </c>
      <c r="DV147" s="102">
        <f t="shared" si="2365"/>
        <v>0</v>
      </c>
      <c r="DW147" s="116">
        <f t="shared" si="3382"/>
        <v>0</v>
      </c>
      <c r="DX147" s="116">
        <f t="shared" si="3383"/>
        <v>0</v>
      </c>
      <c r="DY147" s="116">
        <f t="shared" ref="DY147" si="3478">ROUND(DV147*DX147,0)</f>
        <v>0</v>
      </c>
      <c r="DZ147" s="116">
        <f t="shared" ref="DZ147" si="3479">+EA147+EB147</f>
        <v>0</v>
      </c>
      <c r="EA147" s="116">
        <f t="shared" si="3384"/>
        <v>0</v>
      </c>
      <c r="EB147" s="174">
        <f t="shared" si="3385"/>
        <v>0</v>
      </c>
      <c r="EC147" s="194">
        <f t="shared" ref="EC147" si="3480">SUM(DR147,DY147)</f>
        <v>0</v>
      </c>
      <c r="ED147" s="116">
        <f t="shared" ref="ED147" si="3481">+EE147+EF147</f>
        <v>0</v>
      </c>
      <c r="EE147" s="116">
        <f t="shared" ref="EE147" si="3482">SUM(DT147,EA147)</f>
        <v>0</v>
      </c>
      <c r="EF147" s="189">
        <f t="shared" ref="EF147" si="3483">SUM(DU147,EB147)</f>
        <v>0</v>
      </c>
      <c r="EG147" s="129">
        <f t="shared" si="2366"/>
        <v>0</v>
      </c>
      <c r="EH147" s="133">
        <f t="shared" si="2367"/>
        <v>0</v>
      </c>
      <c r="EI147" s="148">
        <f t="shared" si="2368"/>
        <v>0</v>
      </c>
      <c r="EJ147" s="153">
        <f t="shared" ref="EJ147" si="3484">INT(EI147/2)</f>
        <v>0</v>
      </c>
      <c r="EK147" s="167">
        <f t="shared" si="2369"/>
        <v>0</v>
      </c>
      <c r="EL147" s="171">
        <f t="shared" si="2370"/>
        <v>0</v>
      </c>
      <c r="EM147" s="167">
        <f t="shared" si="2371"/>
        <v>0</v>
      </c>
      <c r="EN147" s="171">
        <f t="shared" ref="EN147" si="3485">INT(EM147/2)</f>
        <v>0</v>
      </c>
      <c r="EO147" s="148">
        <f t="shared" si="3386"/>
        <v>0</v>
      </c>
      <c r="EP147" s="153">
        <f t="shared" ref="EP147" si="3486">INT(EO147/2)</f>
        <v>0</v>
      </c>
      <c r="EQ147" s="167">
        <f t="shared" si="3387"/>
        <v>0</v>
      </c>
      <c r="ER147" s="171">
        <f t="shared" ref="ER147" si="3487">INT(EQ147/2)</f>
        <v>0</v>
      </c>
      <c r="ES147" s="148">
        <f t="shared" si="3388"/>
        <v>0</v>
      </c>
      <c r="ET147" s="153">
        <f t="shared" ref="ET147" si="3488">INT(ES147/2)</f>
        <v>0</v>
      </c>
      <c r="EU147" s="167">
        <f t="shared" si="2372"/>
        <v>0</v>
      </c>
      <c r="EV147" s="171">
        <f t="shared" si="2373"/>
        <v>0</v>
      </c>
      <c r="EW147" s="148">
        <f t="shared" si="3389"/>
        <v>0</v>
      </c>
      <c r="EX147" s="153">
        <f t="shared" ref="EX147" si="3489">INT(EW147/2)</f>
        <v>0</v>
      </c>
      <c r="EY147" s="167">
        <f t="shared" si="3390"/>
        <v>0</v>
      </c>
      <c r="EZ147" s="171">
        <f t="shared" ref="EZ147" si="3490">INT(EY147/2)</f>
        <v>0</v>
      </c>
      <c r="FA147" s="148">
        <f t="shared" si="3391"/>
        <v>0</v>
      </c>
      <c r="FB147" s="171">
        <f t="shared" ref="FB147" si="3491">INT(FA147/2)</f>
        <v>0</v>
      </c>
      <c r="FC147" s="148">
        <f t="shared" si="3392"/>
        <v>0</v>
      </c>
      <c r="FD147" s="171">
        <f t="shared" ref="FD147" si="3492">INT(FC147/2)</f>
        <v>0</v>
      </c>
      <c r="FE147" s="167">
        <f t="shared" ref="FE147" si="3493">SUM(EG147,EI147,EK147,EM147,EO147,EQ147,ES147,EU147,EW147,EY147,FA147,FC147)</f>
        <v>0</v>
      </c>
      <c r="FF147" s="171">
        <f t="shared" ref="FF147" si="3494">SUM(EH147,EJ147,EL147,EN147,EP147,ER147,ET147,EV147,EX147,EZ147,FB147,FD147)</f>
        <v>0</v>
      </c>
      <c r="FG147" s="148">
        <f t="shared" si="3393"/>
        <v>0</v>
      </c>
      <c r="FH147" s="199">
        <f t="shared" ref="FH147" si="3495">+FG147</f>
        <v>0</v>
      </c>
      <c r="FI147" s="95"/>
      <c r="FJ147" s="708">
        <f>+FJ146</f>
        <v>0</v>
      </c>
      <c r="FK147" s="38"/>
      <c r="FL147" s="695">
        <f t="shared" si="2883"/>
        <v>0</v>
      </c>
      <c r="FM147" s="696">
        <f t="shared" si="2884"/>
        <v>0</v>
      </c>
      <c r="FN147" s="697" t="str">
        <f t="shared" si="2885"/>
        <v>OK</v>
      </c>
      <c r="FP147" s="695">
        <f t="shared" si="3442"/>
        <v>0</v>
      </c>
      <c r="FQ147" s="696">
        <f t="shared" si="3443"/>
        <v>0</v>
      </c>
      <c r="FR147" s="697" t="str">
        <f t="shared" si="3444"/>
        <v>OK</v>
      </c>
    </row>
    <row r="148" spans="1:174" ht="18" customHeight="1" x14ac:dyDescent="0.2">
      <c r="A148" s="74">
        <f t="shared" si="3445"/>
        <v>0</v>
      </c>
      <c r="B148" s="75">
        <f t="shared" si="3446"/>
        <v>0</v>
      </c>
      <c r="C148" s="235" t="str">
        <f t="shared" si="3447"/>
        <v>福島県</v>
      </c>
      <c r="D148" s="58">
        <f t="shared" si="3448"/>
        <v>67</v>
      </c>
      <c r="E148" s="49" t="s">
        <v>244</v>
      </c>
      <c r="F148" s="486">
        <f>IF(F149=" "," ",+F149)</f>
        <v>0</v>
      </c>
      <c r="G148" s="554"/>
      <c r="H148" s="537"/>
      <c r="I148" s="544"/>
      <c r="J148" s="545"/>
      <c r="K148" s="544"/>
      <c r="L148" s="229"/>
      <c r="M148" s="532"/>
      <c r="N148" s="66"/>
      <c r="O148" s="70" t="str">
        <f>IF(L148="","",VLOOKUP(L148,リスト!$Q$3:$R$25,2,0))</f>
        <v/>
      </c>
      <c r="P148" s="202"/>
      <c r="Q148" s="125"/>
      <c r="R148" s="154" t="str">
        <f>IF(L148="","",VLOOKUP(L148,リスト!$X$3:$Y$25,2,0))</f>
        <v/>
      </c>
      <c r="S148" s="162">
        <f>IF(T148&gt;0,1,0)</f>
        <v>0</v>
      </c>
      <c r="T148" s="143"/>
      <c r="U148" s="112">
        <f t="shared" si="3356"/>
        <v>0</v>
      </c>
      <c r="V148" s="108"/>
      <c r="W148" s="115">
        <f>+U148+V148</f>
        <v>0</v>
      </c>
      <c r="X148" s="115">
        <f>+Y148+Z148</f>
        <v>0</v>
      </c>
      <c r="Y148" s="137">
        <f t="shared" si="3357"/>
        <v>0</v>
      </c>
      <c r="Z148" s="139">
        <f t="shared" si="3358"/>
        <v>0</v>
      </c>
      <c r="AA148" s="180" t="s">
        <v>216</v>
      </c>
      <c r="AB148" s="162">
        <f>IF(AC148&gt;0,1,0)</f>
        <v>0</v>
      </c>
      <c r="AC148" s="143"/>
      <c r="AD148" s="120"/>
      <c r="AE148" s="137">
        <f>+AF148+AG148</f>
        <v>0</v>
      </c>
      <c r="AF148" s="137">
        <f t="shared" si="3359"/>
        <v>0</v>
      </c>
      <c r="AG148" s="139">
        <f t="shared" si="3360"/>
        <v>0</v>
      </c>
      <c r="AH148" s="101" t="str">
        <f>IF(AJ148="","",VLOOKUP(L148,リスト!$AA$3:$AB$25,2,0))</f>
        <v/>
      </c>
      <c r="AI148" s="162">
        <f>IF(AJ148&gt;0,1,0)</f>
        <v>0</v>
      </c>
      <c r="AJ148" s="143"/>
      <c r="AK148" s="156">
        <f t="shared" si="2349"/>
        <v>0</v>
      </c>
      <c r="AL148" s="120"/>
      <c r="AM148" s="162">
        <f>+AK148+AL148</f>
        <v>0</v>
      </c>
      <c r="AN148" s="112">
        <f>+AO148+AP148</f>
        <v>0</v>
      </c>
      <c r="AO148" s="115">
        <f t="shared" si="3361"/>
        <v>0</v>
      </c>
      <c r="AP148" s="173">
        <f t="shared" si="3362"/>
        <v>0</v>
      </c>
      <c r="AQ148" s="183" t="s">
        <v>216</v>
      </c>
      <c r="AR148" s="162">
        <f>IF(AS148&gt;0,1,0)</f>
        <v>0</v>
      </c>
      <c r="AS148" s="143"/>
      <c r="AT148" s="120"/>
      <c r="AU148" s="112">
        <f>+AV148+AW148</f>
        <v>0</v>
      </c>
      <c r="AV148" s="115">
        <f t="shared" si="3363"/>
        <v>0</v>
      </c>
      <c r="AW148" s="176">
        <f t="shared" si="3364"/>
        <v>0</v>
      </c>
      <c r="AX148" s="180" t="s">
        <v>216</v>
      </c>
      <c r="AY148" s="162">
        <f>IF(AZ148&gt;0,1,0)</f>
        <v>0</v>
      </c>
      <c r="AZ148" s="143"/>
      <c r="BA148" s="120"/>
      <c r="BB148" s="112">
        <f>+BC148+BD148</f>
        <v>0</v>
      </c>
      <c r="BC148" s="115">
        <f t="shared" si="3365"/>
        <v>0</v>
      </c>
      <c r="BD148" s="173">
        <f t="shared" si="3366"/>
        <v>0</v>
      </c>
      <c r="BE148" s="180" t="s">
        <v>216</v>
      </c>
      <c r="BF148" s="162">
        <f>IF(BG148&gt;0,1,0)</f>
        <v>0</v>
      </c>
      <c r="BG148" s="143"/>
      <c r="BH148" s="120"/>
      <c r="BI148" s="112">
        <f>+BJ148+BK148</f>
        <v>0</v>
      </c>
      <c r="BJ148" s="115">
        <f t="shared" si="3367"/>
        <v>0</v>
      </c>
      <c r="BK148" s="176">
        <f t="shared" si="3368"/>
        <v>0</v>
      </c>
      <c r="BL148" s="180" t="s">
        <v>216</v>
      </c>
      <c r="BM148" s="162">
        <f>IF(BN148&gt;0,1,0)</f>
        <v>0</v>
      </c>
      <c r="BN148" s="143"/>
      <c r="BO148" s="120"/>
      <c r="BP148" s="112">
        <f>+BQ148+BR148</f>
        <v>0</v>
      </c>
      <c r="BQ148" s="115">
        <f t="shared" si="3369"/>
        <v>0</v>
      </c>
      <c r="BR148" s="176">
        <f t="shared" si="3370"/>
        <v>0</v>
      </c>
      <c r="BS148" s="101">
        <f t="shared" si="2350"/>
        <v>0</v>
      </c>
      <c r="BT148" s="112">
        <f t="shared" si="2351"/>
        <v>0</v>
      </c>
      <c r="BU148" s="112">
        <f t="shared" si="2352"/>
        <v>0</v>
      </c>
      <c r="BV148" s="115">
        <f t="shared" si="2353"/>
        <v>0</v>
      </c>
      <c r="BW148" s="112">
        <f t="shared" si="2354"/>
        <v>0</v>
      </c>
      <c r="BX148" s="188">
        <f t="shared" si="2355"/>
        <v>0</v>
      </c>
      <c r="BY148" s="101" t="str">
        <f>IF(CA148="","",VLOOKUP(L148,リスト!$AD$3:$AE$25,2,0))</f>
        <v/>
      </c>
      <c r="BZ148" s="192">
        <f>IF(CA148&gt;0,1,0)</f>
        <v>0</v>
      </c>
      <c r="CA148" s="143"/>
      <c r="CB148" s="112">
        <f t="shared" si="3371"/>
        <v>0</v>
      </c>
      <c r="CC148" s="120"/>
      <c r="CD148" s="162">
        <f>+CB148+CC148</f>
        <v>0</v>
      </c>
      <c r="CE148" s="112">
        <f>+CF148+CG148</f>
        <v>0</v>
      </c>
      <c r="CF148" s="115">
        <f t="shared" si="3372"/>
        <v>0</v>
      </c>
      <c r="CG148" s="173">
        <f t="shared" si="3373"/>
        <v>0</v>
      </c>
      <c r="CH148" s="180" t="s">
        <v>216</v>
      </c>
      <c r="CI148" s="192">
        <f>IF(CJ148&gt;0,1,0)</f>
        <v>0</v>
      </c>
      <c r="CJ148" s="143"/>
      <c r="CK148" s="120"/>
      <c r="CL148" s="112">
        <f>+CM148+CN148</f>
        <v>0</v>
      </c>
      <c r="CM148" s="115">
        <f t="shared" si="3374"/>
        <v>0</v>
      </c>
      <c r="CN148" s="173">
        <f t="shared" si="3375"/>
        <v>0</v>
      </c>
      <c r="CO148" s="180" t="s">
        <v>216</v>
      </c>
      <c r="CP148" s="192">
        <f>IF(CQ148&gt;0,1,0)</f>
        <v>0</v>
      </c>
      <c r="CQ148" s="143"/>
      <c r="CR148" s="120"/>
      <c r="CS148" s="112">
        <f>+CT148+CU148</f>
        <v>0</v>
      </c>
      <c r="CT148" s="115">
        <f t="shared" si="3376"/>
        <v>0</v>
      </c>
      <c r="CU148" s="173">
        <f t="shared" si="3377"/>
        <v>0</v>
      </c>
      <c r="CV148" s="180" t="s">
        <v>216</v>
      </c>
      <c r="CW148" s="192">
        <f>IF(CX148&gt;0,1,0)</f>
        <v>0</v>
      </c>
      <c r="CX148" s="143"/>
      <c r="CY148" s="120"/>
      <c r="CZ148" s="112">
        <f>+DA148+DB148</f>
        <v>0</v>
      </c>
      <c r="DA148" s="115">
        <f t="shared" si="3378"/>
        <v>0</v>
      </c>
      <c r="DB148" s="173">
        <f t="shared" si="3379"/>
        <v>0</v>
      </c>
      <c r="DC148" s="180" t="s">
        <v>216</v>
      </c>
      <c r="DD148" s="192">
        <f>IF(DE148&gt;0,1,0)</f>
        <v>0</v>
      </c>
      <c r="DE148" s="143"/>
      <c r="DF148" s="120"/>
      <c r="DG148" s="112">
        <f>+DH148+DI148</f>
        <v>0</v>
      </c>
      <c r="DH148" s="115">
        <f t="shared" si="3380"/>
        <v>0</v>
      </c>
      <c r="DI148" s="176">
        <f t="shared" si="3381"/>
        <v>0</v>
      </c>
      <c r="DJ148" s="101">
        <f t="shared" si="2356"/>
        <v>0</v>
      </c>
      <c r="DK148" s="115">
        <f t="shared" si="2357"/>
        <v>0</v>
      </c>
      <c r="DL148" s="115">
        <f t="shared" si="2358"/>
        <v>0</v>
      </c>
      <c r="DM148" s="115">
        <f>+DN148+DO148</f>
        <v>0</v>
      </c>
      <c r="DN148" s="115">
        <f t="shared" si="2359"/>
        <v>0</v>
      </c>
      <c r="DO148" s="176">
        <f t="shared" si="2360"/>
        <v>0</v>
      </c>
      <c r="DP148" s="193">
        <f t="shared" si="2361"/>
        <v>0</v>
      </c>
      <c r="DQ148" s="176">
        <f t="shared" si="2362"/>
        <v>0</v>
      </c>
      <c r="DR148" s="115">
        <f t="shared" si="3422"/>
        <v>0</v>
      </c>
      <c r="DS148" s="115">
        <f>+DT148+DU148</f>
        <v>0</v>
      </c>
      <c r="DT148" s="112">
        <f t="shared" si="2363"/>
        <v>0</v>
      </c>
      <c r="DU148" s="188">
        <f t="shared" si="2364"/>
        <v>0</v>
      </c>
      <c r="DV148" s="101">
        <f t="shared" si="2365"/>
        <v>0</v>
      </c>
      <c r="DW148" s="115">
        <f t="shared" si="3382"/>
        <v>0</v>
      </c>
      <c r="DX148" s="115">
        <f t="shared" si="3383"/>
        <v>0</v>
      </c>
      <c r="DY148" s="115">
        <f>ROUND(DV148*DX148,0)</f>
        <v>0</v>
      </c>
      <c r="DZ148" s="115">
        <f>+EA148+EB148</f>
        <v>0</v>
      </c>
      <c r="EA148" s="115">
        <f t="shared" si="3384"/>
        <v>0</v>
      </c>
      <c r="EB148" s="173">
        <f t="shared" si="3385"/>
        <v>0</v>
      </c>
      <c r="EC148" s="193">
        <f>SUM(DR148,DY148)</f>
        <v>0</v>
      </c>
      <c r="ED148" s="115">
        <f>+EE148+EF148</f>
        <v>0</v>
      </c>
      <c r="EE148" s="115">
        <f>SUM(DT148,EA148)</f>
        <v>0</v>
      </c>
      <c r="EF148" s="188">
        <f>SUM(DU148,EB148)</f>
        <v>0</v>
      </c>
      <c r="EG148" s="128">
        <f t="shared" si="2366"/>
        <v>0</v>
      </c>
      <c r="EH148" s="132">
        <f t="shared" si="2367"/>
        <v>0</v>
      </c>
      <c r="EI148" s="147">
        <f t="shared" si="2368"/>
        <v>0</v>
      </c>
      <c r="EJ148" s="152">
        <f>INT(EI148/2)</f>
        <v>0</v>
      </c>
      <c r="EK148" s="166">
        <f t="shared" si="2369"/>
        <v>0</v>
      </c>
      <c r="EL148" s="170">
        <f t="shared" si="2370"/>
        <v>0</v>
      </c>
      <c r="EM148" s="166">
        <f t="shared" si="2371"/>
        <v>0</v>
      </c>
      <c r="EN148" s="170">
        <f>INT(EM148/2)</f>
        <v>0</v>
      </c>
      <c r="EO148" s="147">
        <f t="shared" si="3386"/>
        <v>0</v>
      </c>
      <c r="EP148" s="170">
        <f>INT(EO148/2)</f>
        <v>0</v>
      </c>
      <c r="EQ148" s="166">
        <f t="shared" si="3387"/>
        <v>0</v>
      </c>
      <c r="ER148" s="170">
        <f>INT(EQ148/2)</f>
        <v>0</v>
      </c>
      <c r="ES148" s="147">
        <f t="shared" si="3388"/>
        <v>0</v>
      </c>
      <c r="ET148" s="152">
        <f>INT(ES148/2)</f>
        <v>0</v>
      </c>
      <c r="EU148" s="166">
        <f t="shared" si="2372"/>
        <v>0</v>
      </c>
      <c r="EV148" s="170">
        <f t="shared" si="2373"/>
        <v>0</v>
      </c>
      <c r="EW148" s="147">
        <f t="shared" si="3389"/>
        <v>0</v>
      </c>
      <c r="EX148" s="152">
        <f>INT(EW148/2)</f>
        <v>0</v>
      </c>
      <c r="EY148" s="166">
        <f t="shared" si="3390"/>
        <v>0</v>
      </c>
      <c r="EZ148" s="170">
        <f>INT(EY148/2)</f>
        <v>0</v>
      </c>
      <c r="FA148" s="147">
        <f t="shared" si="3391"/>
        <v>0</v>
      </c>
      <c r="FB148" s="170">
        <f>INT(FA148/2)</f>
        <v>0</v>
      </c>
      <c r="FC148" s="147">
        <f t="shared" si="3392"/>
        <v>0</v>
      </c>
      <c r="FD148" s="170">
        <f>INT(FC148/2)</f>
        <v>0</v>
      </c>
      <c r="FE148" s="166">
        <f>SUM(EG148,EI148,EK148,EM148,EO148,EQ148,ES148,EU148,EW148,EY148,FA148,FC148)</f>
        <v>0</v>
      </c>
      <c r="FF148" s="170">
        <f>SUM(EH148,EJ148,EL148,EN148,EP148,ER148,ET148,EV148,EX148,EZ148,FB148,FD148)</f>
        <v>0</v>
      </c>
      <c r="FG148" s="147">
        <f t="shared" si="3393"/>
        <v>0</v>
      </c>
      <c r="FH148" s="198">
        <f>+FG148</f>
        <v>0</v>
      </c>
      <c r="FI148" s="201"/>
      <c r="FJ148" s="708">
        <f>+FJ146</f>
        <v>0</v>
      </c>
      <c r="FK148" s="38"/>
      <c r="FL148" s="698">
        <f t="shared" si="2883"/>
        <v>0</v>
      </c>
      <c r="FM148" s="699">
        <f t="shared" si="2884"/>
        <v>0</v>
      </c>
      <c r="FN148" s="700" t="str">
        <f t="shared" si="2885"/>
        <v>OK</v>
      </c>
      <c r="FP148" s="698">
        <f t="shared" si="3442"/>
        <v>0</v>
      </c>
      <c r="FQ148" s="699">
        <f t="shared" si="3443"/>
        <v>0</v>
      </c>
      <c r="FR148" s="700" t="str">
        <f t="shared" si="3444"/>
        <v>OK</v>
      </c>
    </row>
    <row r="149" spans="1:174" ht="18" customHeight="1" x14ac:dyDescent="0.2">
      <c r="A149" s="76">
        <f t="shared" si="3445"/>
        <v>0</v>
      </c>
      <c r="B149" s="77">
        <f t="shared" si="3446"/>
        <v>0</v>
      </c>
      <c r="C149" s="236" t="str">
        <f t="shared" si="3447"/>
        <v>福島県</v>
      </c>
      <c r="D149" s="47">
        <f t="shared" si="3448"/>
        <v>67</v>
      </c>
      <c r="E149" s="56" t="s">
        <v>245</v>
      </c>
      <c r="F149" s="487"/>
      <c r="G149" s="555">
        <f>+G148</f>
        <v>0</v>
      </c>
      <c r="H149" s="536"/>
      <c r="I149" s="542"/>
      <c r="J149" s="543"/>
      <c r="K149" s="542"/>
      <c r="L149" s="64"/>
      <c r="M149" s="531"/>
      <c r="N149" s="67"/>
      <c r="O149" s="71" t="str">
        <f>IF(L149="","",VLOOKUP(L149,リスト!$Q$3:$R$25,2,0))</f>
        <v/>
      </c>
      <c r="P149" s="95"/>
      <c r="Q149" s="126"/>
      <c r="R149" s="102" t="str">
        <f>IF(L149="","",VLOOKUP(L149,リスト!$X$3:$Y$25,2,0))</f>
        <v/>
      </c>
      <c r="S149" s="163">
        <f t="shared" ref="S149" si="3496">IF(T149&gt;0,1,0)</f>
        <v>0</v>
      </c>
      <c r="T149" s="144"/>
      <c r="U149" s="113">
        <f t="shared" si="3356"/>
        <v>0</v>
      </c>
      <c r="V149" s="109"/>
      <c r="W149" s="116">
        <f t="shared" ref="W149" si="3497">+U149+V149</f>
        <v>0</v>
      </c>
      <c r="X149" s="116">
        <f t="shared" ref="X149" si="3498">+Y149+Z149</f>
        <v>0</v>
      </c>
      <c r="Y149" s="138">
        <f t="shared" si="3357"/>
        <v>0</v>
      </c>
      <c r="Z149" s="140">
        <f t="shared" si="3358"/>
        <v>0</v>
      </c>
      <c r="AA149" s="181" t="s">
        <v>216</v>
      </c>
      <c r="AB149" s="163">
        <f t="shared" ref="AB149" si="3499">IF(AC149&gt;0,1,0)</f>
        <v>0</v>
      </c>
      <c r="AC149" s="144"/>
      <c r="AD149" s="121"/>
      <c r="AE149" s="138">
        <f t="shared" ref="AE149" si="3500">+AF149+AG149</f>
        <v>0</v>
      </c>
      <c r="AF149" s="138">
        <f t="shared" si="3359"/>
        <v>0</v>
      </c>
      <c r="AG149" s="140">
        <f t="shared" si="3360"/>
        <v>0</v>
      </c>
      <c r="AH149" s="102" t="str">
        <f>IF(AJ149="","",VLOOKUP(L149,リスト!$AA$3:$AB$25,2,0))</f>
        <v/>
      </c>
      <c r="AI149" s="163">
        <f t="shared" ref="AI149" si="3501">IF(AJ149&gt;0,1,0)</f>
        <v>0</v>
      </c>
      <c r="AJ149" s="144"/>
      <c r="AK149" s="157">
        <f t="shared" si="2349"/>
        <v>0</v>
      </c>
      <c r="AL149" s="121"/>
      <c r="AM149" s="163">
        <f t="shared" ref="AM149" si="3502">+AK149+AL149</f>
        <v>0</v>
      </c>
      <c r="AN149" s="113">
        <f t="shared" ref="AN149" si="3503">+AO149+AP149</f>
        <v>0</v>
      </c>
      <c r="AO149" s="116">
        <f t="shared" si="3361"/>
        <v>0</v>
      </c>
      <c r="AP149" s="174">
        <f t="shared" si="3362"/>
        <v>0</v>
      </c>
      <c r="AQ149" s="184" t="s">
        <v>216</v>
      </c>
      <c r="AR149" s="163">
        <f t="shared" ref="AR149" si="3504">IF(AS149&gt;0,1,0)</f>
        <v>0</v>
      </c>
      <c r="AS149" s="144"/>
      <c r="AT149" s="121"/>
      <c r="AU149" s="113">
        <f t="shared" ref="AU149" si="3505">+AV149+AW149</f>
        <v>0</v>
      </c>
      <c r="AV149" s="116">
        <f t="shared" si="3363"/>
        <v>0</v>
      </c>
      <c r="AW149" s="177">
        <f t="shared" si="3364"/>
        <v>0</v>
      </c>
      <c r="AX149" s="181" t="s">
        <v>216</v>
      </c>
      <c r="AY149" s="163">
        <f t="shared" ref="AY149" si="3506">IF(AZ149&gt;0,1,0)</f>
        <v>0</v>
      </c>
      <c r="AZ149" s="144"/>
      <c r="BA149" s="121"/>
      <c r="BB149" s="113">
        <f t="shared" ref="BB149" si="3507">+BC149+BD149</f>
        <v>0</v>
      </c>
      <c r="BC149" s="116">
        <f t="shared" si="3365"/>
        <v>0</v>
      </c>
      <c r="BD149" s="174">
        <f t="shared" si="3366"/>
        <v>0</v>
      </c>
      <c r="BE149" s="181" t="s">
        <v>216</v>
      </c>
      <c r="BF149" s="163">
        <f t="shared" ref="BF149" si="3508">IF(BG149&gt;0,1,0)</f>
        <v>0</v>
      </c>
      <c r="BG149" s="144"/>
      <c r="BH149" s="121"/>
      <c r="BI149" s="113">
        <f t="shared" ref="BI149" si="3509">+BJ149+BK149</f>
        <v>0</v>
      </c>
      <c r="BJ149" s="116">
        <f t="shared" si="3367"/>
        <v>0</v>
      </c>
      <c r="BK149" s="177">
        <f t="shared" si="3368"/>
        <v>0</v>
      </c>
      <c r="BL149" s="181" t="s">
        <v>216</v>
      </c>
      <c r="BM149" s="163">
        <f t="shared" ref="BM149" si="3510">IF(BN149&gt;0,1,0)</f>
        <v>0</v>
      </c>
      <c r="BN149" s="144"/>
      <c r="BO149" s="121"/>
      <c r="BP149" s="113">
        <f t="shared" ref="BP149" si="3511">+BQ149+BR149</f>
        <v>0</v>
      </c>
      <c r="BQ149" s="116">
        <f t="shared" si="3369"/>
        <v>0</v>
      </c>
      <c r="BR149" s="177">
        <f t="shared" si="3370"/>
        <v>0</v>
      </c>
      <c r="BS149" s="102">
        <f t="shared" si="2350"/>
        <v>0</v>
      </c>
      <c r="BT149" s="113">
        <f t="shared" si="2351"/>
        <v>0</v>
      </c>
      <c r="BU149" s="113">
        <f t="shared" si="2352"/>
        <v>0</v>
      </c>
      <c r="BV149" s="116">
        <f t="shared" si="2353"/>
        <v>0</v>
      </c>
      <c r="BW149" s="113">
        <f t="shared" si="2354"/>
        <v>0</v>
      </c>
      <c r="BX149" s="189">
        <f t="shared" si="2355"/>
        <v>0</v>
      </c>
      <c r="BY149" s="102" t="str">
        <f>IF(CA149="","",VLOOKUP(L149,リスト!$AD$3:$AE$25,2,0))</f>
        <v/>
      </c>
      <c r="BZ149" s="105">
        <f t="shared" ref="BZ149" si="3512">IF(CA149&gt;0,1,0)</f>
        <v>0</v>
      </c>
      <c r="CA149" s="144"/>
      <c r="CB149" s="113">
        <f t="shared" si="3371"/>
        <v>0</v>
      </c>
      <c r="CC149" s="121"/>
      <c r="CD149" s="163">
        <f t="shared" ref="CD149" si="3513">+CB149+CC149</f>
        <v>0</v>
      </c>
      <c r="CE149" s="113">
        <f t="shared" ref="CE149" si="3514">+CF149+CG149</f>
        <v>0</v>
      </c>
      <c r="CF149" s="116">
        <f t="shared" si="3372"/>
        <v>0</v>
      </c>
      <c r="CG149" s="177">
        <f t="shared" si="3373"/>
        <v>0</v>
      </c>
      <c r="CH149" s="181" t="s">
        <v>216</v>
      </c>
      <c r="CI149" s="105">
        <f t="shared" ref="CI149" si="3515">IF(CJ149&gt;0,1,0)</f>
        <v>0</v>
      </c>
      <c r="CJ149" s="144"/>
      <c r="CK149" s="121"/>
      <c r="CL149" s="113">
        <f t="shared" ref="CL149" si="3516">+CM149+CN149</f>
        <v>0</v>
      </c>
      <c r="CM149" s="116">
        <f t="shared" si="3374"/>
        <v>0</v>
      </c>
      <c r="CN149" s="174">
        <f t="shared" si="3375"/>
        <v>0</v>
      </c>
      <c r="CO149" s="181" t="s">
        <v>216</v>
      </c>
      <c r="CP149" s="105">
        <f t="shared" ref="CP149" si="3517">IF(CQ149&gt;0,1,0)</f>
        <v>0</v>
      </c>
      <c r="CQ149" s="144"/>
      <c r="CR149" s="121"/>
      <c r="CS149" s="113">
        <f t="shared" ref="CS149" si="3518">+CT149+CU149</f>
        <v>0</v>
      </c>
      <c r="CT149" s="116">
        <f t="shared" si="3376"/>
        <v>0</v>
      </c>
      <c r="CU149" s="174">
        <f t="shared" si="3377"/>
        <v>0</v>
      </c>
      <c r="CV149" s="181" t="s">
        <v>216</v>
      </c>
      <c r="CW149" s="105">
        <f t="shared" ref="CW149" si="3519">IF(CX149&gt;0,1,0)</f>
        <v>0</v>
      </c>
      <c r="CX149" s="144"/>
      <c r="CY149" s="121"/>
      <c r="CZ149" s="113">
        <f t="shared" ref="CZ149" si="3520">+DA149+DB149</f>
        <v>0</v>
      </c>
      <c r="DA149" s="116">
        <f t="shared" si="3378"/>
        <v>0</v>
      </c>
      <c r="DB149" s="174">
        <f t="shared" si="3379"/>
        <v>0</v>
      </c>
      <c r="DC149" s="181" t="s">
        <v>216</v>
      </c>
      <c r="DD149" s="105">
        <f t="shared" ref="DD149" si="3521">IF(DE149&gt;0,1,0)</f>
        <v>0</v>
      </c>
      <c r="DE149" s="144"/>
      <c r="DF149" s="121"/>
      <c r="DG149" s="113">
        <f t="shared" ref="DG149" si="3522">+DH149+DI149</f>
        <v>0</v>
      </c>
      <c r="DH149" s="116">
        <f t="shared" si="3380"/>
        <v>0</v>
      </c>
      <c r="DI149" s="177">
        <f t="shared" si="3381"/>
        <v>0</v>
      </c>
      <c r="DJ149" s="102">
        <f t="shared" si="2356"/>
        <v>0</v>
      </c>
      <c r="DK149" s="116">
        <f t="shared" si="2357"/>
        <v>0</v>
      </c>
      <c r="DL149" s="116">
        <f t="shared" si="2358"/>
        <v>0</v>
      </c>
      <c r="DM149" s="116">
        <f t="shared" ref="DM149" si="3523">+DN149+DO149</f>
        <v>0</v>
      </c>
      <c r="DN149" s="116">
        <f t="shared" si="2359"/>
        <v>0</v>
      </c>
      <c r="DO149" s="177">
        <f t="shared" si="2360"/>
        <v>0</v>
      </c>
      <c r="DP149" s="194">
        <f t="shared" si="2361"/>
        <v>0</v>
      </c>
      <c r="DQ149" s="177">
        <f t="shared" si="2362"/>
        <v>0</v>
      </c>
      <c r="DR149" s="116">
        <f t="shared" si="3422"/>
        <v>0</v>
      </c>
      <c r="DS149" s="116">
        <f t="shared" ref="DS149" si="3524">+DT149+DU149</f>
        <v>0</v>
      </c>
      <c r="DT149" s="113">
        <f t="shared" si="2363"/>
        <v>0</v>
      </c>
      <c r="DU149" s="189">
        <f t="shared" si="2364"/>
        <v>0</v>
      </c>
      <c r="DV149" s="102">
        <f t="shared" si="2365"/>
        <v>0</v>
      </c>
      <c r="DW149" s="116">
        <f t="shared" si="3382"/>
        <v>0</v>
      </c>
      <c r="DX149" s="116">
        <f t="shared" si="3383"/>
        <v>0</v>
      </c>
      <c r="DY149" s="116">
        <f t="shared" ref="DY149" si="3525">ROUND(DV149*DX149,0)</f>
        <v>0</v>
      </c>
      <c r="DZ149" s="116">
        <f t="shared" ref="DZ149" si="3526">+EA149+EB149</f>
        <v>0</v>
      </c>
      <c r="EA149" s="116">
        <f t="shared" si="3384"/>
        <v>0</v>
      </c>
      <c r="EB149" s="174">
        <f t="shared" si="3385"/>
        <v>0</v>
      </c>
      <c r="EC149" s="194">
        <f t="shared" ref="EC149" si="3527">SUM(DR149,DY149)</f>
        <v>0</v>
      </c>
      <c r="ED149" s="116">
        <f t="shared" ref="ED149" si="3528">+EE149+EF149</f>
        <v>0</v>
      </c>
      <c r="EE149" s="116">
        <f t="shared" ref="EE149" si="3529">SUM(DT149,EA149)</f>
        <v>0</v>
      </c>
      <c r="EF149" s="189">
        <f t="shared" ref="EF149" si="3530">SUM(DU149,EB149)</f>
        <v>0</v>
      </c>
      <c r="EG149" s="129">
        <f t="shared" si="2366"/>
        <v>0</v>
      </c>
      <c r="EH149" s="133">
        <f t="shared" si="2367"/>
        <v>0</v>
      </c>
      <c r="EI149" s="148">
        <f t="shared" si="2368"/>
        <v>0</v>
      </c>
      <c r="EJ149" s="153">
        <f t="shared" ref="EJ149" si="3531">INT(EI149/2)</f>
        <v>0</v>
      </c>
      <c r="EK149" s="167">
        <f t="shared" si="2369"/>
        <v>0</v>
      </c>
      <c r="EL149" s="171">
        <f t="shared" si="2370"/>
        <v>0</v>
      </c>
      <c r="EM149" s="167">
        <f t="shared" si="2371"/>
        <v>0</v>
      </c>
      <c r="EN149" s="171">
        <f t="shared" ref="EN149" si="3532">INT(EM149/2)</f>
        <v>0</v>
      </c>
      <c r="EO149" s="148">
        <f t="shared" si="3386"/>
        <v>0</v>
      </c>
      <c r="EP149" s="153">
        <f t="shared" ref="EP149" si="3533">INT(EO149/2)</f>
        <v>0</v>
      </c>
      <c r="EQ149" s="167">
        <f t="shared" si="3387"/>
        <v>0</v>
      </c>
      <c r="ER149" s="171">
        <f t="shared" ref="ER149" si="3534">INT(EQ149/2)</f>
        <v>0</v>
      </c>
      <c r="ES149" s="148">
        <f t="shared" si="3388"/>
        <v>0</v>
      </c>
      <c r="ET149" s="153">
        <f t="shared" ref="ET149" si="3535">INT(ES149/2)</f>
        <v>0</v>
      </c>
      <c r="EU149" s="167">
        <f t="shared" si="2372"/>
        <v>0</v>
      </c>
      <c r="EV149" s="171">
        <f t="shared" si="2373"/>
        <v>0</v>
      </c>
      <c r="EW149" s="148">
        <f t="shared" si="3389"/>
        <v>0</v>
      </c>
      <c r="EX149" s="153">
        <f t="shared" ref="EX149" si="3536">INT(EW149/2)</f>
        <v>0</v>
      </c>
      <c r="EY149" s="167">
        <f t="shared" si="3390"/>
        <v>0</v>
      </c>
      <c r="EZ149" s="171">
        <f t="shared" ref="EZ149" si="3537">INT(EY149/2)</f>
        <v>0</v>
      </c>
      <c r="FA149" s="148">
        <f t="shared" si="3391"/>
        <v>0</v>
      </c>
      <c r="FB149" s="171">
        <f t="shared" ref="FB149" si="3538">INT(FA149/2)</f>
        <v>0</v>
      </c>
      <c r="FC149" s="148">
        <f t="shared" si="3392"/>
        <v>0</v>
      </c>
      <c r="FD149" s="171">
        <f t="shared" ref="FD149" si="3539">INT(FC149/2)</f>
        <v>0</v>
      </c>
      <c r="FE149" s="167">
        <f t="shared" ref="FE149" si="3540">SUM(EG149,EI149,EK149,EM149,EO149,EQ149,ES149,EU149,EW149,EY149,FA149,FC149)</f>
        <v>0</v>
      </c>
      <c r="FF149" s="171">
        <f t="shared" ref="FF149" si="3541">SUM(EH149,EJ149,EL149,EN149,EP149,ER149,ET149,EV149,EX149,EZ149,FB149,FD149)</f>
        <v>0</v>
      </c>
      <c r="FG149" s="148">
        <f t="shared" si="3393"/>
        <v>0</v>
      </c>
      <c r="FH149" s="199">
        <f t="shared" ref="FH149" si="3542">+FG149</f>
        <v>0</v>
      </c>
      <c r="FI149" s="95"/>
      <c r="FJ149" s="708">
        <f>+FJ148</f>
        <v>0</v>
      </c>
      <c r="FK149" s="38"/>
      <c r="FL149" s="692">
        <f t="shared" si="2883"/>
        <v>0</v>
      </c>
      <c r="FM149" s="693">
        <f t="shared" si="2884"/>
        <v>0</v>
      </c>
      <c r="FN149" s="694" t="str">
        <f t="shared" si="2885"/>
        <v>OK</v>
      </c>
      <c r="FP149" s="692">
        <f t="shared" si="3442"/>
        <v>0</v>
      </c>
      <c r="FQ149" s="693">
        <f t="shared" si="3443"/>
        <v>0</v>
      </c>
      <c r="FR149" s="694" t="str">
        <f t="shared" si="3444"/>
        <v>OK</v>
      </c>
    </row>
    <row r="150" spans="1:174" ht="18" customHeight="1" x14ac:dyDescent="0.2">
      <c r="A150" s="74">
        <f t="shared" si="3445"/>
        <v>0</v>
      </c>
      <c r="B150" s="75">
        <f t="shared" si="3446"/>
        <v>0</v>
      </c>
      <c r="C150" s="235" t="str">
        <f t="shared" si="3447"/>
        <v>福島県</v>
      </c>
      <c r="D150" s="58">
        <f t="shared" si="3448"/>
        <v>68</v>
      </c>
      <c r="E150" s="49" t="s">
        <v>244</v>
      </c>
      <c r="F150" s="486">
        <f>IF(F151=" "," ",+F151)</f>
        <v>0</v>
      </c>
      <c r="G150" s="554"/>
      <c r="H150" s="537"/>
      <c r="I150" s="544"/>
      <c r="J150" s="545"/>
      <c r="K150" s="544"/>
      <c r="L150" s="229"/>
      <c r="M150" s="532"/>
      <c r="N150" s="66"/>
      <c r="O150" s="70" t="str">
        <f>IF(L150="","",VLOOKUP(L150,リスト!$Q$3:$R$25,2,0))</f>
        <v/>
      </c>
      <c r="P150" s="202"/>
      <c r="Q150" s="230"/>
      <c r="R150" s="154" t="str">
        <f>IF(L150="","",VLOOKUP(L150,リスト!$X$3:$Y$25,2,0))</f>
        <v/>
      </c>
      <c r="S150" s="162">
        <f>IF(T150&gt;0,1,0)</f>
        <v>0</v>
      </c>
      <c r="T150" s="143"/>
      <c r="U150" s="112">
        <f t="shared" si="3356"/>
        <v>0</v>
      </c>
      <c r="V150" s="108"/>
      <c r="W150" s="115">
        <f>+U150+V150</f>
        <v>0</v>
      </c>
      <c r="X150" s="115">
        <f>+Y150+Z150</f>
        <v>0</v>
      </c>
      <c r="Y150" s="137">
        <f t="shared" si="3357"/>
        <v>0</v>
      </c>
      <c r="Z150" s="139">
        <f t="shared" si="3358"/>
        <v>0</v>
      </c>
      <c r="AA150" s="180" t="s">
        <v>216</v>
      </c>
      <c r="AB150" s="162">
        <f>IF(AC150&gt;0,1,0)</f>
        <v>0</v>
      </c>
      <c r="AC150" s="143"/>
      <c r="AD150" s="120"/>
      <c r="AE150" s="137">
        <f>+AF150+AG150</f>
        <v>0</v>
      </c>
      <c r="AF150" s="137">
        <f t="shared" si="3359"/>
        <v>0</v>
      </c>
      <c r="AG150" s="139">
        <f t="shared" si="3360"/>
        <v>0</v>
      </c>
      <c r="AH150" s="101" t="str">
        <f>IF(AJ150="","",VLOOKUP(L150,リスト!$AA$3:$AB$25,2,0))</f>
        <v/>
      </c>
      <c r="AI150" s="162">
        <f>IF(AJ150&gt;0,1,0)</f>
        <v>0</v>
      </c>
      <c r="AJ150" s="143"/>
      <c r="AK150" s="156">
        <f t="shared" si="2349"/>
        <v>0</v>
      </c>
      <c r="AL150" s="120"/>
      <c r="AM150" s="162">
        <f>+AK150+AL150</f>
        <v>0</v>
      </c>
      <c r="AN150" s="112">
        <f>+AO150+AP150</f>
        <v>0</v>
      </c>
      <c r="AO150" s="115">
        <f t="shared" si="3361"/>
        <v>0</v>
      </c>
      <c r="AP150" s="173">
        <f t="shared" si="3362"/>
        <v>0</v>
      </c>
      <c r="AQ150" s="183" t="s">
        <v>216</v>
      </c>
      <c r="AR150" s="162">
        <f>IF(AS150&gt;0,1,0)</f>
        <v>0</v>
      </c>
      <c r="AS150" s="143"/>
      <c r="AT150" s="120"/>
      <c r="AU150" s="112">
        <f>+AV150+AW150</f>
        <v>0</v>
      </c>
      <c r="AV150" s="115">
        <f t="shared" si="3363"/>
        <v>0</v>
      </c>
      <c r="AW150" s="176">
        <f t="shared" si="3364"/>
        <v>0</v>
      </c>
      <c r="AX150" s="180" t="s">
        <v>216</v>
      </c>
      <c r="AY150" s="162">
        <f>IF(AZ150&gt;0,1,0)</f>
        <v>0</v>
      </c>
      <c r="AZ150" s="143"/>
      <c r="BA150" s="120"/>
      <c r="BB150" s="112">
        <f>+BC150+BD150</f>
        <v>0</v>
      </c>
      <c r="BC150" s="115">
        <f t="shared" si="3365"/>
        <v>0</v>
      </c>
      <c r="BD150" s="173">
        <f t="shared" si="3366"/>
        <v>0</v>
      </c>
      <c r="BE150" s="180" t="s">
        <v>216</v>
      </c>
      <c r="BF150" s="162">
        <f>IF(BG150&gt;0,1,0)</f>
        <v>0</v>
      </c>
      <c r="BG150" s="143"/>
      <c r="BH150" s="120"/>
      <c r="BI150" s="112">
        <f>+BJ150+BK150</f>
        <v>0</v>
      </c>
      <c r="BJ150" s="115">
        <f t="shared" si="3367"/>
        <v>0</v>
      </c>
      <c r="BK150" s="176">
        <f t="shared" si="3368"/>
        <v>0</v>
      </c>
      <c r="BL150" s="180" t="s">
        <v>216</v>
      </c>
      <c r="BM150" s="162">
        <f>IF(BN150&gt;0,1,0)</f>
        <v>0</v>
      </c>
      <c r="BN150" s="143"/>
      <c r="BO150" s="120"/>
      <c r="BP150" s="112">
        <f>+BQ150+BR150</f>
        <v>0</v>
      </c>
      <c r="BQ150" s="115">
        <f t="shared" si="3369"/>
        <v>0</v>
      </c>
      <c r="BR150" s="176">
        <f t="shared" si="3370"/>
        <v>0</v>
      </c>
      <c r="BS150" s="101">
        <f t="shared" si="2350"/>
        <v>0</v>
      </c>
      <c r="BT150" s="112">
        <f t="shared" si="2351"/>
        <v>0</v>
      </c>
      <c r="BU150" s="112">
        <f t="shared" si="2352"/>
        <v>0</v>
      </c>
      <c r="BV150" s="115">
        <f t="shared" si="2353"/>
        <v>0</v>
      </c>
      <c r="BW150" s="112">
        <f t="shared" si="2354"/>
        <v>0</v>
      </c>
      <c r="BX150" s="188">
        <f t="shared" si="2355"/>
        <v>0</v>
      </c>
      <c r="BY150" s="101" t="str">
        <f>IF(CA150="","",VLOOKUP(L150,リスト!$AD$3:$AE$25,2,0))</f>
        <v/>
      </c>
      <c r="BZ150" s="192">
        <f>IF(CA150&gt;0,1,0)</f>
        <v>0</v>
      </c>
      <c r="CA150" s="143"/>
      <c r="CB150" s="112">
        <f t="shared" si="3371"/>
        <v>0</v>
      </c>
      <c r="CC150" s="120"/>
      <c r="CD150" s="162">
        <f>+CB150+CC150</f>
        <v>0</v>
      </c>
      <c r="CE150" s="112">
        <f>+CF150+CG150</f>
        <v>0</v>
      </c>
      <c r="CF150" s="115">
        <f t="shared" si="3372"/>
        <v>0</v>
      </c>
      <c r="CG150" s="173">
        <f t="shared" si="3373"/>
        <v>0</v>
      </c>
      <c r="CH150" s="180" t="s">
        <v>216</v>
      </c>
      <c r="CI150" s="192">
        <f>IF(CJ150&gt;0,1,0)</f>
        <v>0</v>
      </c>
      <c r="CJ150" s="143"/>
      <c r="CK150" s="120"/>
      <c r="CL150" s="112">
        <f>+CM150+CN150</f>
        <v>0</v>
      </c>
      <c r="CM150" s="115">
        <f t="shared" si="3374"/>
        <v>0</v>
      </c>
      <c r="CN150" s="173">
        <f t="shared" si="3375"/>
        <v>0</v>
      </c>
      <c r="CO150" s="180" t="s">
        <v>216</v>
      </c>
      <c r="CP150" s="192">
        <f>IF(CQ150&gt;0,1,0)</f>
        <v>0</v>
      </c>
      <c r="CQ150" s="143"/>
      <c r="CR150" s="120"/>
      <c r="CS150" s="112">
        <f>+CT150+CU150</f>
        <v>0</v>
      </c>
      <c r="CT150" s="115">
        <f t="shared" si="3376"/>
        <v>0</v>
      </c>
      <c r="CU150" s="173">
        <f t="shared" si="3377"/>
        <v>0</v>
      </c>
      <c r="CV150" s="180" t="s">
        <v>216</v>
      </c>
      <c r="CW150" s="192">
        <f>IF(CX150&gt;0,1,0)</f>
        <v>0</v>
      </c>
      <c r="CX150" s="143"/>
      <c r="CY150" s="120"/>
      <c r="CZ150" s="112">
        <f>+DA150+DB150</f>
        <v>0</v>
      </c>
      <c r="DA150" s="115">
        <f t="shared" si="3378"/>
        <v>0</v>
      </c>
      <c r="DB150" s="173">
        <f t="shared" si="3379"/>
        <v>0</v>
      </c>
      <c r="DC150" s="180" t="s">
        <v>216</v>
      </c>
      <c r="DD150" s="192">
        <f>IF(DE150&gt;0,1,0)</f>
        <v>0</v>
      </c>
      <c r="DE150" s="143"/>
      <c r="DF150" s="120"/>
      <c r="DG150" s="112">
        <f>+DH150+DI150</f>
        <v>0</v>
      </c>
      <c r="DH150" s="115">
        <f t="shared" si="3380"/>
        <v>0</v>
      </c>
      <c r="DI150" s="176">
        <f t="shared" si="3381"/>
        <v>0</v>
      </c>
      <c r="DJ150" s="101">
        <f t="shared" si="2356"/>
        <v>0</v>
      </c>
      <c r="DK150" s="115">
        <f t="shared" si="2357"/>
        <v>0</v>
      </c>
      <c r="DL150" s="115">
        <f t="shared" si="2358"/>
        <v>0</v>
      </c>
      <c r="DM150" s="115">
        <f>+DN150+DO150</f>
        <v>0</v>
      </c>
      <c r="DN150" s="115">
        <f t="shared" si="2359"/>
        <v>0</v>
      </c>
      <c r="DO150" s="176">
        <f t="shared" si="2360"/>
        <v>0</v>
      </c>
      <c r="DP150" s="193">
        <f t="shared" si="2361"/>
        <v>0</v>
      </c>
      <c r="DQ150" s="176">
        <f t="shared" si="2362"/>
        <v>0</v>
      </c>
      <c r="DR150" s="115">
        <f t="shared" si="3422"/>
        <v>0</v>
      </c>
      <c r="DS150" s="115">
        <f>+DT150+DU150</f>
        <v>0</v>
      </c>
      <c r="DT150" s="112">
        <f t="shared" si="2363"/>
        <v>0</v>
      </c>
      <c r="DU150" s="188">
        <f t="shared" si="2364"/>
        <v>0</v>
      </c>
      <c r="DV150" s="101">
        <f t="shared" si="2365"/>
        <v>0</v>
      </c>
      <c r="DW150" s="115">
        <f t="shared" si="3382"/>
        <v>0</v>
      </c>
      <c r="DX150" s="115">
        <f t="shared" si="3383"/>
        <v>0</v>
      </c>
      <c r="DY150" s="115">
        <f>ROUND(DV150*DX150,0)</f>
        <v>0</v>
      </c>
      <c r="DZ150" s="115">
        <f>+EA150+EB150</f>
        <v>0</v>
      </c>
      <c r="EA150" s="115">
        <f t="shared" si="3384"/>
        <v>0</v>
      </c>
      <c r="EB150" s="173">
        <f t="shared" si="3385"/>
        <v>0</v>
      </c>
      <c r="EC150" s="193">
        <f>SUM(DR150,DY150)</f>
        <v>0</v>
      </c>
      <c r="ED150" s="115">
        <f>+EE150+EF150</f>
        <v>0</v>
      </c>
      <c r="EE150" s="115">
        <f>SUM(DT150,EA150)</f>
        <v>0</v>
      </c>
      <c r="EF150" s="188">
        <f>SUM(DU150,EB150)</f>
        <v>0</v>
      </c>
      <c r="EG150" s="128">
        <f t="shared" si="2366"/>
        <v>0</v>
      </c>
      <c r="EH150" s="132">
        <f t="shared" si="2367"/>
        <v>0</v>
      </c>
      <c r="EI150" s="147">
        <f t="shared" si="2368"/>
        <v>0</v>
      </c>
      <c r="EJ150" s="152">
        <f>INT(EI150/2)</f>
        <v>0</v>
      </c>
      <c r="EK150" s="166">
        <f t="shared" si="2369"/>
        <v>0</v>
      </c>
      <c r="EL150" s="170">
        <f t="shared" si="2370"/>
        <v>0</v>
      </c>
      <c r="EM150" s="166">
        <f t="shared" si="2371"/>
        <v>0</v>
      </c>
      <c r="EN150" s="170">
        <f>INT(EM150/2)</f>
        <v>0</v>
      </c>
      <c r="EO150" s="147">
        <f t="shared" si="3386"/>
        <v>0</v>
      </c>
      <c r="EP150" s="170">
        <f>INT(EO150/2)</f>
        <v>0</v>
      </c>
      <c r="EQ150" s="166">
        <f t="shared" si="3387"/>
        <v>0</v>
      </c>
      <c r="ER150" s="170">
        <f>INT(EQ150/2)</f>
        <v>0</v>
      </c>
      <c r="ES150" s="147">
        <f t="shared" si="3388"/>
        <v>0</v>
      </c>
      <c r="ET150" s="152">
        <f>INT(ES150/2)</f>
        <v>0</v>
      </c>
      <c r="EU150" s="166">
        <f t="shared" si="2372"/>
        <v>0</v>
      </c>
      <c r="EV150" s="170">
        <f t="shared" si="2373"/>
        <v>0</v>
      </c>
      <c r="EW150" s="147">
        <f t="shared" si="3389"/>
        <v>0</v>
      </c>
      <c r="EX150" s="152">
        <f>INT(EW150/2)</f>
        <v>0</v>
      </c>
      <c r="EY150" s="166">
        <f t="shared" si="3390"/>
        <v>0</v>
      </c>
      <c r="EZ150" s="170">
        <f>INT(EY150/2)</f>
        <v>0</v>
      </c>
      <c r="FA150" s="147">
        <f t="shared" si="3391"/>
        <v>0</v>
      </c>
      <c r="FB150" s="170">
        <f>INT(FA150/2)</f>
        <v>0</v>
      </c>
      <c r="FC150" s="147">
        <f t="shared" si="3392"/>
        <v>0</v>
      </c>
      <c r="FD150" s="170">
        <f>INT(FC150/2)</f>
        <v>0</v>
      </c>
      <c r="FE150" s="166">
        <f>SUM(EG150,EI150,EK150,EM150,EO150,EQ150,ES150,EU150,EW150,EY150,FA150,FC150)</f>
        <v>0</v>
      </c>
      <c r="FF150" s="170">
        <f>SUM(EH150,EJ150,EL150,EN150,EP150,ER150,ET150,EV150,EX150,EZ150,FB150,FD150)</f>
        <v>0</v>
      </c>
      <c r="FG150" s="147">
        <f t="shared" si="3393"/>
        <v>0</v>
      </c>
      <c r="FH150" s="198">
        <f>+FG150</f>
        <v>0</v>
      </c>
      <c r="FI150" s="201"/>
      <c r="FJ150" s="708">
        <f>+FJ148</f>
        <v>0</v>
      </c>
      <c r="FK150" s="38"/>
      <c r="FL150" s="701">
        <f t="shared" si="2883"/>
        <v>0</v>
      </c>
      <c r="FM150" s="688">
        <f t="shared" si="2884"/>
        <v>0</v>
      </c>
      <c r="FN150" s="702" t="str">
        <f t="shared" si="2885"/>
        <v>OK</v>
      </c>
      <c r="FP150" s="701">
        <f t="shared" si="3442"/>
        <v>0</v>
      </c>
      <c r="FQ150" s="688">
        <f t="shared" si="3443"/>
        <v>0</v>
      </c>
      <c r="FR150" s="702" t="str">
        <f t="shared" si="3444"/>
        <v>OK</v>
      </c>
    </row>
    <row r="151" spans="1:174" ht="18" customHeight="1" x14ac:dyDescent="0.2">
      <c r="A151" s="76">
        <f t="shared" si="3445"/>
        <v>0</v>
      </c>
      <c r="B151" s="77">
        <f t="shared" si="3446"/>
        <v>0</v>
      </c>
      <c r="C151" s="236" t="str">
        <f t="shared" si="3447"/>
        <v>福島県</v>
      </c>
      <c r="D151" s="47">
        <f t="shared" si="3448"/>
        <v>68</v>
      </c>
      <c r="E151" s="56" t="s">
        <v>245</v>
      </c>
      <c r="F151" s="487"/>
      <c r="G151" s="555">
        <f>+G150</f>
        <v>0</v>
      </c>
      <c r="H151" s="536"/>
      <c r="I151" s="542"/>
      <c r="J151" s="543"/>
      <c r="K151" s="542"/>
      <c r="L151" s="64"/>
      <c r="M151" s="531"/>
      <c r="N151" s="67"/>
      <c r="O151" s="71" t="str">
        <f>IF(L151="","",VLOOKUP(L151,リスト!$Q$3:$R$25,2,0))</f>
        <v/>
      </c>
      <c r="P151" s="95"/>
      <c r="Q151" s="124"/>
      <c r="R151" s="102" t="str">
        <f>IF(L151="","",VLOOKUP(L151,リスト!$X$3:$Y$25,2,0))</f>
        <v/>
      </c>
      <c r="S151" s="163">
        <f t="shared" ref="S151" si="3543">IF(T151&gt;0,1,0)</f>
        <v>0</v>
      </c>
      <c r="T151" s="144"/>
      <c r="U151" s="113">
        <f t="shared" si="3356"/>
        <v>0</v>
      </c>
      <c r="V151" s="109"/>
      <c r="W151" s="116">
        <f t="shared" ref="W151" si="3544">+U151+V151</f>
        <v>0</v>
      </c>
      <c r="X151" s="116">
        <f t="shared" ref="X151" si="3545">+Y151+Z151</f>
        <v>0</v>
      </c>
      <c r="Y151" s="138">
        <f t="shared" si="3357"/>
        <v>0</v>
      </c>
      <c r="Z151" s="140">
        <f t="shared" si="3358"/>
        <v>0</v>
      </c>
      <c r="AA151" s="181" t="s">
        <v>216</v>
      </c>
      <c r="AB151" s="163">
        <f t="shared" ref="AB151" si="3546">IF(AC151&gt;0,1,0)</f>
        <v>0</v>
      </c>
      <c r="AC151" s="144"/>
      <c r="AD151" s="121"/>
      <c r="AE151" s="138">
        <f t="shared" ref="AE151" si="3547">+AF151+AG151</f>
        <v>0</v>
      </c>
      <c r="AF151" s="138">
        <f t="shared" si="3359"/>
        <v>0</v>
      </c>
      <c r="AG151" s="140">
        <f t="shared" si="3360"/>
        <v>0</v>
      </c>
      <c r="AH151" s="102" t="str">
        <f>IF(AJ151="","",VLOOKUP(L151,リスト!$AA$3:$AB$25,2,0))</f>
        <v/>
      </c>
      <c r="AI151" s="163">
        <f t="shared" ref="AI151" si="3548">IF(AJ151&gt;0,1,0)</f>
        <v>0</v>
      </c>
      <c r="AJ151" s="144"/>
      <c r="AK151" s="157">
        <f t="shared" si="2349"/>
        <v>0</v>
      </c>
      <c r="AL151" s="121"/>
      <c r="AM151" s="163">
        <f t="shared" ref="AM151" si="3549">+AK151+AL151</f>
        <v>0</v>
      </c>
      <c r="AN151" s="113">
        <f t="shared" ref="AN151" si="3550">+AO151+AP151</f>
        <v>0</v>
      </c>
      <c r="AO151" s="116">
        <f t="shared" si="3361"/>
        <v>0</v>
      </c>
      <c r="AP151" s="174">
        <f t="shared" si="3362"/>
        <v>0</v>
      </c>
      <c r="AQ151" s="184" t="s">
        <v>216</v>
      </c>
      <c r="AR151" s="163">
        <f t="shared" ref="AR151" si="3551">IF(AS151&gt;0,1,0)</f>
        <v>0</v>
      </c>
      <c r="AS151" s="144"/>
      <c r="AT151" s="121"/>
      <c r="AU151" s="113">
        <f t="shared" ref="AU151" si="3552">+AV151+AW151</f>
        <v>0</v>
      </c>
      <c r="AV151" s="116">
        <f t="shared" si="3363"/>
        <v>0</v>
      </c>
      <c r="AW151" s="177">
        <f t="shared" si="3364"/>
        <v>0</v>
      </c>
      <c r="AX151" s="181" t="s">
        <v>216</v>
      </c>
      <c r="AY151" s="163">
        <f t="shared" ref="AY151" si="3553">IF(AZ151&gt;0,1,0)</f>
        <v>0</v>
      </c>
      <c r="AZ151" s="144"/>
      <c r="BA151" s="121"/>
      <c r="BB151" s="113">
        <f t="shared" ref="BB151" si="3554">+BC151+BD151</f>
        <v>0</v>
      </c>
      <c r="BC151" s="116">
        <f t="shared" si="3365"/>
        <v>0</v>
      </c>
      <c r="BD151" s="174">
        <f t="shared" si="3366"/>
        <v>0</v>
      </c>
      <c r="BE151" s="181" t="s">
        <v>216</v>
      </c>
      <c r="BF151" s="163">
        <f t="shared" ref="BF151" si="3555">IF(BG151&gt;0,1,0)</f>
        <v>0</v>
      </c>
      <c r="BG151" s="144"/>
      <c r="BH151" s="121"/>
      <c r="BI151" s="113">
        <f t="shared" ref="BI151" si="3556">+BJ151+BK151</f>
        <v>0</v>
      </c>
      <c r="BJ151" s="116">
        <f t="shared" si="3367"/>
        <v>0</v>
      </c>
      <c r="BK151" s="177">
        <f t="shared" si="3368"/>
        <v>0</v>
      </c>
      <c r="BL151" s="181" t="s">
        <v>216</v>
      </c>
      <c r="BM151" s="163">
        <f t="shared" ref="BM151" si="3557">IF(BN151&gt;0,1,0)</f>
        <v>0</v>
      </c>
      <c r="BN151" s="144"/>
      <c r="BO151" s="121"/>
      <c r="BP151" s="113">
        <f t="shared" ref="BP151" si="3558">+BQ151+BR151</f>
        <v>0</v>
      </c>
      <c r="BQ151" s="116">
        <f t="shared" si="3369"/>
        <v>0</v>
      </c>
      <c r="BR151" s="177">
        <f t="shared" si="3370"/>
        <v>0</v>
      </c>
      <c r="BS151" s="102">
        <f t="shared" si="2350"/>
        <v>0</v>
      </c>
      <c r="BT151" s="113">
        <f t="shared" si="2351"/>
        <v>0</v>
      </c>
      <c r="BU151" s="113">
        <f t="shared" si="2352"/>
        <v>0</v>
      </c>
      <c r="BV151" s="116">
        <f t="shared" si="2353"/>
        <v>0</v>
      </c>
      <c r="BW151" s="113">
        <f t="shared" si="2354"/>
        <v>0</v>
      </c>
      <c r="BX151" s="189">
        <f t="shared" si="2355"/>
        <v>0</v>
      </c>
      <c r="BY151" s="102" t="str">
        <f>IF(CA151="","",VLOOKUP(L151,リスト!$AD$3:$AE$25,2,0))</f>
        <v/>
      </c>
      <c r="BZ151" s="105">
        <f t="shared" ref="BZ151" si="3559">IF(CA151&gt;0,1,0)</f>
        <v>0</v>
      </c>
      <c r="CA151" s="144"/>
      <c r="CB151" s="113">
        <f t="shared" si="3371"/>
        <v>0</v>
      </c>
      <c r="CC151" s="121"/>
      <c r="CD151" s="163">
        <f t="shared" ref="CD151" si="3560">+CB151+CC151</f>
        <v>0</v>
      </c>
      <c r="CE151" s="113">
        <f t="shared" ref="CE151" si="3561">+CF151+CG151</f>
        <v>0</v>
      </c>
      <c r="CF151" s="116">
        <f t="shared" si="3372"/>
        <v>0</v>
      </c>
      <c r="CG151" s="177">
        <f t="shared" si="3373"/>
        <v>0</v>
      </c>
      <c r="CH151" s="181" t="s">
        <v>216</v>
      </c>
      <c r="CI151" s="105">
        <f t="shared" ref="CI151" si="3562">IF(CJ151&gt;0,1,0)</f>
        <v>0</v>
      </c>
      <c r="CJ151" s="144"/>
      <c r="CK151" s="121"/>
      <c r="CL151" s="113">
        <f t="shared" ref="CL151" si="3563">+CM151+CN151</f>
        <v>0</v>
      </c>
      <c r="CM151" s="116">
        <f t="shared" si="3374"/>
        <v>0</v>
      </c>
      <c r="CN151" s="174">
        <f t="shared" si="3375"/>
        <v>0</v>
      </c>
      <c r="CO151" s="181" t="s">
        <v>216</v>
      </c>
      <c r="CP151" s="105">
        <f t="shared" ref="CP151" si="3564">IF(CQ151&gt;0,1,0)</f>
        <v>0</v>
      </c>
      <c r="CQ151" s="144"/>
      <c r="CR151" s="121"/>
      <c r="CS151" s="113">
        <f t="shared" ref="CS151" si="3565">+CT151+CU151</f>
        <v>0</v>
      </c>
      <c r="CT151" s="116">
        <f t="shared" si="3376"/>
        <v>0</v>
      </c>
      <c r="CU151" s="174">
        <f t="shared" si="3377"/>
        <v>0</v>
      </c>
      <c r="CV151" s="181" t="s">
        <v>216</v>
      </c>
      <c r="CW151" s="105">
        <f t="shared" ref="CW151" si="3566">IF(CX151&gt;0,1,0)</f>
        <v>0</v>
      </c>
      <c r="CX151" s="144"/>
      <c r="CY151" s="121"/>
      <c r="CZ151" s="113">
        <f t="shared" ref="CZ151" si="3567">+DA151+DB151</f>
        <v>0</v>
      </c>
      <c r="DA151" s="116">
        <f t="shared" si="3378"/>
        <v>0</v>
      </c>
      <c r="DB151" s="174">
        <f t="shared" si="3379"/>
        <v>0</v>
      </c>
      <c r="DC151" s="181" t="s">
        <v>216</v>
      </c>
      <c r="DD151" s="105">
        <f t="shared" ref="DD151" si="3568">IF(DE151&gt;0,1,0)</f>
        <v>0</v>
      </c>
      <c r="DE151" s="144"/>
      <c r="DF151" s="121"/>
      <c r="DG151" s="113">
        <f t="shared" ref="DG151" si="3569">+DH151+DI151</f>
        <v>0</v>
      </c>
      <c r="DH151" s="116">
        <f t="shared" si="3380"/>
        <v>0</v>
      </c>
      <c r="DI151" s="177">
        <f t="shared" si="3381"/>
        <v>0</v>
      </c>
      <c r="DJ151" s="102">
        <f t="shared" si="2356"/>
        <v>0</v>
      </c>
      <c r="DK151" s="116">
        <f t="shared" si="2357"/>
        <v>0</v>
      </c>
      <c r="DL151" s="116">
        <f t="shared" si="2358"/>
        <v>0</v>
      </c>
      <c r="DM151" s="116">
        <f t="shared" ref="DM151" si="3570">+DN151+DO151</f>
        <v>0</v>
      </c>
      <c r="DN151" s="116">
        <f t="shared" si="2359"/>
        <v>0</v>
      </c>
      <c r="DO151" s="177">
        <f t="shared" si="2360"/>
        <v>0</v>
      </c>
      <c r="DP151" s="194">
        <f t="shared" si="2361"/>
        <v>0</v>
      </c>
      <c r="DQ151" s="177">
        <f t="shared" si="2362"/>
        <v>0</v>
      </c>
      <c r="DR151" s="116">
        <f t="shared" si="3422"/>
        <v>0</v>
      </c>
      <c r="DS151" s="116">
        <f t="shared" ref="DS151" si="3571">+DT151+DU151</f>
        <v>0</v>
      </c>
      <c r="DT151" s="113">
        <f t="shared" si="2363"/>
        <v>0</v>
      </c>
      <c r="DU151" s="189">
        <f t="shared" si="2364"/>
        <v>0</v>
      </c>
      <c r="DV151" s="102">
        <f t="shared" si="2365"/>
        <v>0</v>
      </c>
      <c r="DW151" s="116">
        <f t="shared" si="3382"/>
        <v>0</v>
      </c>
      <c r="DX151" s="116">
        <f t="shared" si="3383"/>
        <v>0</v>
      </c>
      <c r="DY151" s="116">
        <f t="shared" ref="DY151" si="3572">ROUND(DV151*DX151,0)</f>
        <v>0</v>
      </c>
      <c r="DZ151" s="116">
        <f t="shared" ref="DZ151" si="3573">+EA151+EB151</f>
        <v>0</v>
      </c>
      <c r="EA151" s="116">
        <f t="shared" si="3384"/>
        <v>0</v>
      </c>
      <c r="EB151" s="174">
        <f t="shared" si="3385"/>
        <v>0</v>
      </c>
      <c r="EC151" s="194">
        <f t="shared" ref="EC151" si="3574">SUM(DR151,DY151)</f>
        <v>0</v>
      </c>
      <c r="ED151" s="116">
        <f t="shared" ref="ED151" si="3575">+EE151+EF151</f>
        <v>0</v>
      </c>
      <c r="EE151" s="116">
        <f t="shared" ref="EE151" si="3576">SUM(DT151,EA151)</f>
        <v>0</v>
      </c>
      <c r="EF151" s="189">
        <f t="shared" ref="EF151" si="3577">SUM(DU151,EB151)</f>
        <v>0</v>
      </c>
      <c r="EG151" s="129">
        <f t="shared" si="2366"/>
        <v>0</v>
      </c>
      <c r="EH151" s="133">
        <f t="shared" si="2367"/>
        <v>0</v>
      </c>
      <c r="EI151" s="148">
        <f t="shared" si="2368"/>
        <v>0</v>
      </c>
      <c r="EJ151" s="153">
        <f t="shared" ref="EJ151" si="3578">INT(EI151/2)</f>
        <v>0</v>
      </c>
      <c r="EK151" s="167">
        <f t="shared" si="2369"/>
        <v>0</v>
      </c>
      <c r="EL151" s="171">
        <f t="shared" si="2370"/>
        <v>0</v>
      </c>
      <c r="EM151" s="167">
        <f t="shared" si="2371"/>
        <v>0</v>
      </c>
      <c r="EN151" s="171">
        <f t="shared" ref="EN151" si="3579">INT(EM151/2)</f>
        <v>0</v>
      </c>
      <c r="EO151" s="148">
        <f t="shared" si="3386"/>
        <v>0</v>
      </c>
      <c r="EP151" s="153">
        <f t="shared" ref="EP151" si="3580">INT(EO151/2)</f>
        <v>0</v>
      </c>
      <c r="EQ151" s="167">
        <f t="shared" si="3387"/>
        <v>0</v>
      </c>
      <c r="ER151" s="171">
        <f t="shared" ref="ER151" si="3581">INT(EQ151/2)</f>
        <v>0</v>
      </c>
      <c r="ES151" s="148">
        <f t="shared" si="3388"/>
        <v>0</v>
      </c>
      <c r="ET151" s="153">
        <f t="shared" ref="ET151" si="3582">INT(ES151/2)</f>
        <v>0</v>
      </c>
      <c r="EU151" s="167">
        <f t="shared" si="2372"/>
        <v>0</v>
      </c>
      <c r="EV151" s="171">
        <f t="shared" si="2373"/>
        <v>0</v>
      </c>
      <c r="EW151" s="148">
        <f t="shared" si="3389"/>
        <v>0</v>
      </c>
      <c r="EX151" s="153">
        <f t="shared" ref="EX151" si="3583">INT(EW151/2)</f>
        <v>0</v>
      </c>
      <c r="EY151" s="167">
        <f t="shared" si="3390"/>
        <v>0</v>
      </c>
      <c r="EZ151" s="171">
        <f t="shared" ref="EZ151" si="3584">INT(EY151/2)</f>
        <v>0</v>
      </c>
      <c r="FA151" s="148">
        <f t="shared" si="3391"/>
        <v>0</v>
      </c>
      <c r="FB151" s="171">
        <f t="shared" ref="FB151" si="3585">INT(FA151/2)</f>
        <v>0</v>
      </c>
      <c r="FC151" s="148">
        <f t="shared" si="3392"/>
        <v>0</v>
      </c>
      <c r="FD151" s="171">
        <f t="shared" ref="FD151" si="3586">INT(FC151/2)</f>
        <v>0</v>
      </c>
      <c r="FE151" s="167">
        <f t="shared" ref="FE151" si="3587">SUM(EG151,EI151,EK151,EM151,EO151,EQ151,ES151,EU151,EW151,EY151,FA151,FC151)</f>
        <v>0</v>
      </c>
      <c r="FF151" s="171">
        <f t="shared" ref="FF151" si="3588">SUM(EH151,EJ151,EL151,EN151,EP151,ER151,ET151,EV151,EX151,EZ151,FB151,FD151)</f>
        <v>0</v>
      </c>
      <c r="FG151" s="148">
        <f t="shared" si="3393"/>
        <v>0</v>
      </c>
      <c r="FH151" s="199">
        <f t="shared" ref="FH151" si="3589">+FG151</f>
        <v>0</v>
      </c>
      <c r="FI151" s="95"/>
      <c r="FJ151" s="708">
        <f>+FJ150</f>
        <v>0</v>
      </c>
      <c r="FK151" s="38"/>
      <c r="FL151" s="695">
        <f t="shared" si="2883"/>
        <v>0</v>
      </c>
      <c r="FM151" s="696">
        <f t="shared" si="2884"/>
        <v>0</v>
      </c>
      <c r="FN151" s="697" t="str">
        <f t="shared" si="2885"/>
        <v>OK</v>
      </c>
      <c r="FP151" s="695">
        <f t="shared" si="3442"/>
        <v>0</v>
      </c>
      <c r="FQ151" s="696">
        <f t="shared" si="3443"/>
        <v>0</v>
      </c>
      <c r="FR151" s="697" t="str">
        <f t="shared" si="3444"/>
        <v>OK</v>
      </c>
    </row>
    <row r="152" spans="1:174" ht="18" customHeight="1" x14ac:dyDescent="0.2">
      <c r="A152" s="74">
        <f t="shared" si="3445"/>
        <v>0</v>
      </c>
      <c r="B152" s="75">
        <f t="shared" si="3446"/>
        <v>0</v>
      </c>
      <c r="C152" s="235" t="str">
        <f t="shared" si="3447"/>
        <v>福島県</v>
      </c>
      <c r="D152" s="58">
        <f t="shared" si="3448"/>
        <v>69</v>
      </c>
      <c r="E152" s="49" t="s">
        <v>244</v>
      </c>
      <c r="F152" s="486">
        <f>IF(F153=" "," ",+F153)</f>
        <v>0</v>
      </c>
      <c r="G152" s="554"/>
      <c r="H152" s="537"/>
      <c r="I152" s="544"/>
      <c r="J152" s="545"/>
      <c r="K152" s="544"/>
      <c r="L152" s="229"/>
      <c r="M152" s="532"/>
      <c r="N152" s="66"/>
      <c r="O152" s="70" t="str">
        <f>IF(L152="","",VLOOKUP(L152,リスト!$Q$3:$R$25,2,0))</f>
        <v/>
      </c>
      <c r="P152" s="202"/>
      <c r="Q152" s="125"/>
      <c r="R152" s="154" t="str">
        <f>IF(L152="","",VLOOKUP(L152,リスト!$X$3:$Y$25,2,0))</f>
        <v/>
      </c>
      <c r="S152" s="162">
        <f>IF(T152&gt;0,1,0)</f>
        <v>0</v>
      </c>
      <c r="T152" s="143"/>
      <c r="U152" s="112">
        <f t="shared" si="3356"/>
        <v>0</v>
      </c>
      <c r="V152" s="108"/>
      <c r="W152" s="115">
        <f>+U152+V152</f>
        <v>0</v>
      </c>
      <c r="X152" s="115">
        <f>+Y152+Z152</f>
        <v>0</v>
      </c>
      <c r="Y152" s="137">
        <f t="shared" si="3357"/>
        <v>0</v>
      </c>
      <c r="Z152" s="139">
        <f t="shared" si="3358"/>
        <v>0</v>
      </c>
      <c r="AA152" s="180" t="s">
        <v>216</v>
      </c>
      <c r="AB152" s="162">
        <f>IF(AC152&gt;0,1,0)</f>
        <v>0</v>
      </c>
      <c r="AC152" s="143"/>
      <c r="AD152" s="120"/>
      <c r="AE152" s="137">
        <f>+AF152+AG152</f>
        <v>0</v>
      </c>
      <c r="AF152" s="137">
        <f t="shared" si="3359"/>
        <v>0</v>
      </c>
      <c r="AG152" s="139">
        <f t="shared" si="3360"/>
        <v>0</v>
      </c>
      <c r="AH152" s="101" t="str">
        <f>IF(AJ152="","",VLOOKUP(L152,リスト!$AA$3:$AB$25,2,0))</f>
        <v/>
      </c>
      <c r="AI152" s="162">
        <f>IF(AJ152&gt;0,1,0)</f>
        <v>0</v>
      </c>
      <c r="AJ152" s="143"/>
      <c r="AK152" s="156">
        <f t="shared" si="2349"/>
        <v>0</v>
      </c>
      <c r="AL152" s="120"/>
      <c r="AM152" s="162">
        <f>+AK152+AL152</f>
        <v>0</v>
      </c>
      <c r="AN152" s="112">
        <f>+AO152+AP152</f>
        <v>0</v>
      </c>
      <c r="AO152" s="115">
        <f t="shared" si="3361"/>
        <v>0</v>
      </c>
      <c r="AP152" s="173">
        <f t="shared" si="3362"/>
        <v>0</v>
      </c>
      <c r="AQ152" s="183" t="s">
        <v>216</v>
      </c>
      <c r="AR152" s="162">
        <f>IF(AS152&gt;0,1,0)</f>
        <v>0</v>
      </c>
      <c r="AS152" s="143"/>
      <c r="AT152" s="120"/>
      <c r="AU152" s="112">
        <f>+AV152+AW152</f>
        <v>0</v>
      </c>
      <c r="AV152" s="115">
        <f t="shared" si="3363"/>
        <v>0</v>
      </c>
      <c r="AW152" s="176">
        <f t="shared" si="3364"/>
        <v>0</v>
      </c>
      <c r="AX152" s="180" t="s">
        <v>216</v>
      </c>
      <c r="AY152" s="162">
        <f>IF(AZ152&gt;0,1,0)</f>
        <v>0</v>
      </c>
      <c r="AZ152" s="143"/>
      <c r="BA152" s="120"/>
      <c r="BB152" s="112">
        <f>+BC152+BD152</f>
        <v>0</v>
      </c>
      <c r="BC152" s="115">
        <f t="shared" si="3365"/>
        <v>0</v>
      </c>
      <c r="BD152" s="173">
        <f t="shared" si="3366"/>
        <v>0</v>
      </c>
      <c r="BE152" s="180" t="s">
        <v>216</v>
      </c>
      <c r="BF152" s="162">
        <f>IF(BG152&gt;0,1,0)</f>
        <v>0</v>
      </c>
      <c r="BG152" s="143"/>
      <c r="BH152" s="120"/>
      <c r="BI152" s="112">
        <f>+BJ152+BK152</f>
        <v>0</v>
      </c>
      <c r="BJ152" s="115">
        <f t="shared" si="3367"/>
        <v>0</v>
      </c>
      <c r="BK152" s="176">
        <f t="shared" si="3368"/>
        <v>0</v>
      </c>
      <c r="BL152" s="180" t="s">
        <v>216</v>
      </c>
      <c r="BM152" s="162">
        <f>IF(BN152&gt;0,1,0)</f>
        <v>0</v>
      </c>
      <c r="BN152" s="143"/>
      <c r="BO152" s="120"/>
      <c r="BP152" s="112">
        <f>+BQ152+BR152</f>
        <v>0</v>
      </c>
      <c r="BQ152" s="115">
        <f t="shared" si="3369"/>
        <v>0</v>
      </c>
      <c r="BR152" s="176">
        <f t="shared" si="3370"/>
        <v>0</v>
      </c>
      <c r="BS152" s="101">
        <f t="shared" si="2350"/>
        <v>0</v>
      </c>
      <c r="BT152" s="112">
        <f t="shared" si="2351"/>
        <v>0</v>
      </c>
      <c r="BU152" s="112">
        <f t="shared" si="2352"/>
        <v>0</v>
      </c>
      <c r="BV152" s="115">
        <f t="shared" si="2353"/>
        <v>0</v>
      </c>
      <c r="BW152" s="112">
        <f t="shared" si="2354"/>
        <v>0</v>
      </c>
      <c r="BX152" s="188">
        <f t="shared" si="2355"/>
        <v>0</v>
      </c>
      <c r="BY152" s="101" t="str">
        <f>IF(CA152="","",VLOOKUP(L152,リスト!$AD$3:$AE$25,2,0))</f>
        <v/>
      </c>
      <c r="BZ152" s="192">
        <f>IF(CA152&gt;0,1,0)</f>
        <v>0</v>
      </c>
      <c r="CA152" s="143"/>
      <c r="CB152" s="112">
        <f t="shared" si="3371"/>
        <v>0</v>
      </c>
      <c r="CC152" s="120"/>
      <c r="CD152" s="162">
        <f>+CB152+CC152</f>
        <v>0</v>
      </c>
      <c r="CE152" s="112">
        <f>+CF152+CG152</f>
        <v>0</v>
      </c>
      <c r="CF152" s="115">
        <f t="shared" si="3372"/>
        <v>0</v>
      </c>
      <c r="CG152" s="173">
        <f t="shared" si="3373"/>
        <v>0</v>
      </c>
      <c r="CH152" s="180" t="s">
        <v>216</v>
      </c>
      <c r="CI152" s="192">
        <f>IF(CJ152&gt;0,1,0)</f>
        <v>0</v>
      </c>
      <c r="CJ152" s="143"/>
      <c r="CK152" s="120"/>
      <c r="CL152" s="112">
        <f>+CM152+CN152</f>
        <v>0</v>
      </c>
      <c r="CM152" s="115">
        <f t="shared" si="3374"/>
        <v>0</v>
      </c>
      <c r="CN152" s="173">
        <f t="shared" si="3375"/>
        <v>0</v>
      </c>
      <c r="CO152" s="180" t="s">
        <v>216</v>
      </c>
      <c r="CP152" s="192">
        <f>IF(CQ152&gt;0,1,0)</f>
        <v>0</v>
      </c>
      <c r="CQ152" s="143"/>
      <c r="CR152" s="120"/>
      <c r="CS152" s="112">
        <f>+CT152+CU152</f>
        <v>0</v>
      </c>
      <c r="CT152" s="115">
        <f t="shared" si="3376"/>
        <v>0</v>
      </c>
      <c r="CU152" s="173">
        <f t="shared" si="3377"/>
        <v>0</v>
      </c>
      <c r="CV152" s="180" t="s">
        <v>216</v>
      </c>
      <c r="CW152" s="192">
        <f>IF(CX152&gt;0,1,0)</f>
        <v>0</v>
      </c>
      <c r="CX152" s="143"/>
      <c r="CY152" s="120"/>
      <c r="CZ152" s="112">
        <f>+DA152+DB152</f>
        <v>0</v>
      </c>
      <c r="DA152" s="115">
        <f t="shared" si="3378"/>
        <v>0</v>
      </c>
      <c r="DB152" s="173">
        <f t="shared" si="3379"/>
        <v>0</v>
      </c>
      <c r="DC152" s="180" t="s">
        <v>216</v>
      </c>
      <c r="DD152" s="192">
        <f>IF(DE152&gt;0,1,0)</f>
        <v>0</v>
      </c>
      <c r="DE152" s="143"/>
      <c r="DF152" s="120"/>
      <c r="DG152" s="112">
        <f>+DH152+DI152</f>
        <v>0</v>
      </c>
      <c r="DH152" s="115">
        <f t="shared" si="3380"/>
        <v>0</v>
      </c>
      <c r="DI152" s="176">
        <f t="shared" si="3381"/>
        <v>0</v>
      </c>
      <c r="DJ152" s="101">
        <f t="shared" si="2356"/>
        <v>0</v>
      </c>
      <c r="DK152" s="115">
        <f t="shared" si="2357"/>
        <v>0</v>
      </c>
      <c r="DL152" s="115">
        <f t="shared" si="2358"/>
        <v>0</v>
      </c>
      <c r="DM152" s="115">
        <f>+DN152+DO152</f>
        <v>0</v>
      </c>
      <c r="DN152" s="115">
        <f t="shared" si="2359"/>
        <v>0</v>
      </c>
      <c r="DO152" s="176">
        <f t="shared" si="2360"/>
        <v>0</v>
      </c>
      <c r="DP152" s="193">
        <f t="shared" si="2361"/>
        <v>0</v>
      </c>
      <c r="DQ152" s="176">
        <f t="shared" si="2362"/>
        <v>0</v>
      </c>
      <c r="DR152" s="115">
        <f t="shared" si="3422"/>
        <v>0</v>
      </c>
      <c r="DS152" s="115">
        <f>+DT152+DU152</f>
        <v>0</v>
      </c>
      <c r="DT152" s="112">
        <f t="shared" si="2363"/>
        <v>0</v>
      </c>
      <c r="DU152" s="188">
        <f t="shared" si="2364"/>
        <v>0</v>
      </c>
      <c r="DV152" s="101">
        <f t="shared" si="2365"/>
        <v>0</v>
      </c>
      <c r="DW152" s="115">
        <f t="shared" si="3382"/>
        <v>0</v>
      </c>
      <c r="DX152" s="115">
        <f t="shared" si="3383"/>
        <v>0</v>
      </c>
      <c r="DY152" s="115">
        <f>ROUND(DV152*DX152,0)</f>
        <v>0</v>
      </c>
      <c r="DZ152" s="115">
        <f>+EA152+EB152</f>
        <v>0</v>
      </c>
      <c r="EA152" s="115">
        <f t="shared" si="3384"/>
        <v>0</v>
      </c>
      <c r="EB152" s="173">
        <f t="shared" si="3385"/>
        <v>0</v>
      </c>
      <c r="EC152" s="193">
        <f>SUM(DR152,DY152)</f>
        <v>0</v>
      </c>
      <c r="ED152" s="115">
        <f>+EE152+EF152</f>
        <v>0</v>
      </c>
      <c r="EE152" s="115">
        <f>SUM(DT152,EA152)</f>
        <v>0</v>
      </c>
      <c r="EF152" s="188">
        <f>SUM(DU152,EB152)</f>
        <v>0</v>
      </c>
      <c r="EG152" s="128">
        <f t="shared" si="2366"/>
        <v>0</v>
      </c>
      <c r="EH152" s="132">
        <f t="shared" si="2367"/>
        <v>0</v>
      </c>
      <c r="EI152" s="147">
        <f t="shared" si="2368"/>
        <v>0</v>
      </c>
      <c r="EJ152" s="152">
        <f>INT(EI152/2)</f>
        <v>0</v>
      </c>
      <c r="EK152" s="166">
        <f t="shared" si="2369"/>
        <v>0</v>
      </c>
      <c r="EL152" s="170">
        <f t="shared" si="2370"/>
        <v>0</v>
      </c>
      <c r="EM152" s="166">
        <f t="shared" si="2371"/>
        <v>0</v>
      </c>
      <c r="EN152" s="170">
        <f>INT(EM152/2)</f>
        <v>0</v>
      </c>
      <c r="EO152" s="147">
        <f t="shared" si="3386"/>
        <v>0</v>
      </c>
      <c r="EP152" s="170">
        <f>INT(EO152/2)</f>
        <v>0</v>
      </c>
      <c r="EQ152" s="166">
        <f t="shared" si="3387"/>
        <v>0</v>
      </c>
      <c r="ER152" s="170">
        <f>INT(EQ152/2)</f>
        <v>0</v>
      </c>
      <c r="ES152" s="147">
        <f t="shared" si="3388"/>
        <v>0</v>
      </c>
      <c r="ET152" s="152">
        <f>INT(ES152/2)</f>
        <v>0</v>
      </c>
      <c r="EU152" s="166">
        <f t="shared" si="2372"/>
        <v>0</v>
      </c>
      <c r="EV152" s="170">
        <f t="shared" si="2373"/>
        <v>0</v>
      </c>
      <c r="EW152" s="147">
        <f t="shared" si="3389"/>
        <v>0</v>
      </c>
      <c r="EX152" s="152">
        <f>INT(EW152/2)</f>
        <v>0</v>
      </c>
      <c r="EY152" s="166">
        <f t="shared" si="3390"/>
        <v>0</v>
      </c>
      <c r="EZ152" s="170">
        <f>INT(EY152/2)</f>
        <v>0</v>
      </c>
      <c r="FA152" s="147">
        <f t="shared" si="3391"/>
        <v>0</v>
      </c>
      <c r="FB152" s="170">
        <f>INT(FA152/2)</f>
        <v>0</v>
      </c>
      <c r="FC152" s="147">
        <f t="shared" si="3392"/>
        <v>0</v>
      </c>
      <c r="FD152" s="170">
        <f>INT(FC152/2)</f>
        <v>0</v>
      </c>
      <c r="FE152" s="166">
        <f>SUM(EG152,EI152,EK152,EM152,EO152,EQ152,ES152,EU152,EW152,EY152,FA152,FC152)</f>
        <v>0</v>
      </c>
      <c r="FF152" s="170">
        <f>SUM(EH152,EJ152,EL152,EN152,EP152,ER152,ET152,EV152,EX152,EZ152,FB152,FD152)</f>
        <v>0</v>
      </c>
      <c r="FG152" s="147">
        <f t="shared" si="3393"/>
        <v>0</v>
      </c>
      <c r="FH152" s="198">
        <f>+FG152</f>
        <v>0</v>
      </c>
      <c r="FI152" s="201"/>
      <c r="FJ152" s="708">
        <f>+FJ150</f>
        <v>0</v>
      </c>
      <c r="FK152" s="38"/>
      <c r="FL152" s="698">
        <f t="shared" si="2883"/>
        <v>0</v>
      </c>
      <c r="FM152" s="699">
        <f t="shared" si="2884"/>
        <v>0</v>
      </c>
      <c r="FN152" s="700" t="str">
        <f t="shared" si="2885"/>
        <v>OK</v>
      </c>
      <c r="FP152" s="698">
        <f t="shared" si="3442"/>
        <v>0</v>
      </c>
      <c r="FQ152" s="699">
        <f t="shared" si="3443"/>
        <v>0</v>
      </c>
      <c r="FR152" s="700" t="str">
        <f t="shared" si="3444"/>
        <v>OK</v>
      </c>
    </row>
    <row r="153" spans="1:174" ht="18" customHeight="1" x14ac:dyDescent="0.2">
      <c r="A153" s="76">
        <f t="shared" si="3445"/>
        <v>0</v>
      </c>
      <c r="B153" s="77">
        <f t="shared" si="3446"/>
        <v>0</v>
      </c>
      <c r="C153" s="236" t="str">
        <f t="shared" si="3447"/>
        <v>福島県</v>
      </c>
      <c r="D153" s="47">
        <f t="shared" si="3448"/>
        <v>69</v>
      </c>
      <c r="E153" s="56" t="s">
        <v>245</v>
      </c>
      <c r="F153" s="487"/>
      <c r="G153" s="555">
        <f>+G152</f>
        <v>0</v>
      </c>
      <c r="H153" s="536"/>
      <c r="I153" s="542"/>
      <c r="J153" s="543"/>
      <c r="K153" s="542"/>
      <c r="L153" s="64"/>
      <c r="M153" s="531"/>
      <c r="N153" s="67"/>
      <c r="O153" s="71" t="str">
        <f>IF(L153="","",VLOOKUP(L153,リスト!$Q$3:$R$25,2,0))</f>
        <v/>
      </c>
      <c r="P153" s="95"/>
      <c r="Q153" s="126"/>
      <c r="R153" s="102" t="str">
        <f>IF(L153="","",VLOOKUP(L153,リスト!$X$3:$Y$25,2,0))</f>
        <v/>
      </c>
      <c r="S153" s="163">
        <f t="shared" ref="S153" si="3590">IF(T153&gt;0,1,0)</f>
        <v>0</v>
      </c>
      <c r="T153" s="144"/>
      <c r="U153" s="113">
        <f t="shared" si="3356"/>
        <v>0</v>
      </c>
      <c r="V153" s="109"/>
      <c r="W153" s="116">
        <f t="shared" ref="W153" si="3591">+U153+V153</f>
        <v>0</v>
      </c>
      <c r="X153" s="116">
        <f t="shared" ref="X153" si="3592">+Y153+Z153</f>
        <v>0</v>
      </c>
      <c r="Y153" s="138">
        <f t="shared" si="3357"/>
        <v>0</v>
      </c>
      <c r="Z153" s="140">
        <f t="shared" si="3358"/>
        <v>0</v>
      </c>
      <c r="AA153" s="181" t="s">
        <v>216</v>
      </c>
      <c r="AB153" s="163">
        <f t="shared" ref="AB153" si="3593">IF(AC153&gt;0,1,0)</f>
        <v>0</v>
      </c>
      <c r="AC153" s="144"/>
      <c r="AD153" s="121"/>
      <c r="AE153" s="138">
        <f t="shared" ref="AE153" si="3594">+AF153+AG153</f>
        <v>0</v>
      </c>
      <c r="AF153" s="138">
        <f t="shared" si="3359"/>
        <v>0</v>
      </c>
      <c r="AG153" s="140">
        <f t="shared" si="3360"/>
        <v>0</v>
      </c>
      <c r="AH153" s="102" t="str">
        <f>IF(AJ153="","",VLOOKUP(L153,リスト!$AA$3:$AB$25,2,0))</f>
        <v/>
      </c>
      <c r="AI153" s="163">
        <f t="shared" ref="AI153" si="3595">IF(AJ153&gt;0,1,0)</f>
        <v>0</v>
      </c>
      <c r="AJ153" s="144"/>
      <c r="AK153" s="157">
        <f t="shared" si="2349"/>
        <v>0</v>
      </c>
      <c r="AL153" s="121"/>
      <c r="AM153" s="163">
        <f t="shared" ref="AM153" si="3596">+AK153+AL153</f>
        <v>0</v>
      </c>
      <c r="AN153" s="113">
        <f t="shared" ref="AN153" si="3597">+AO153+AP153</f>
        <v>0</v>
      </c>
      <c r="AO153" s="116">
        <f t="shared" si="3361"/>
        <v>0</v>
      </c>
      <c r="AP153" s="174">
        <f t="shared" si="3362"/>
        <v>0</v>
      </c>
      <c r="AQ153" s="184" t="s">
        <v>216</v>
      </c>
      <c r="AR153" s="163">
        <f t="shared" ref="AR153" si="3598">IF(AS153&gt;0,1,0)</f>
        <v>0</v>
      </c>
      <c r="AS153" s="144"/>
      <c r="AT153" s="121"/>
      <c r="AU153" s="113">
        <f t="shared" ref="AU153" si="3599">+AV153+AW153</f>
        <v>0</v>
      </c>
      <c r="AV153" s="116">
        <f t="shared" si="3363"/>
        <v>0</v>
      </c>
      <c r="AW153" s="177">
        <f t="shared" si="3364"/>
        <v>0</v>
      </c>
      <c r="AX153" s="181" t="s">
        <v>216</v>
      </c>
      <c r="AY153" s="163">
        <f t="shared" ref="AY153" si="3600">IF(AZ153&gt;0,1,0)</f>
        <v>0</v>
      </c>
      <c r="AZ153" s="144"/>
      <c r="BA153" s="121"/>
      <c r="BB153" s="113">
        <f t="shared" ref="BB153" si="3601">+BC153+BD153</f>
        <v>0</v>
      </c>
      <c r="BC153" s="116">
        <f t="shared" si="3365"/>
        <v>0</v>
      </c>
      <c r="BD153" s="174">
        <f t="shared" si="3366"/>
        <v>0</v>
      </c>
      <c r="BE153" s="181" t="s">
        <v>216</v>
      </c>
      <c r="BF153" s="163">
        <f t="shared" ref="BF153" si="3602">IF(BG153&gt;0,1,0)</f>
        <v>0</v>
      </c>
      <c r="BG153" s="144"/>
      <c r="BH153" s="121"/>
      <c r="BI153" s="113">
        <f t="shared" ref="BI153" si="3603">+BJ153+BK153</f>
        <v>0</v>
      </c>
      <c r="BJ153" s="116">
        <f t="shared" si="3367"/>
        <v>0</v>
      </c>
      <c r="BK153" s="177">
        <f t="shared" si="3368"/>
        <v>0</v>
      </c>
      <c r="BL153" s="181" t="s">
        <v>216</v>
      </c>
      <c r="BM153" s="163">
        <f t="shared" ref="BM153" si="3604">IF(BN153&gt;0,1,0)</f>
        <v>0</v>
      </c>
      <c r="BN153" s="144"/>
      <c r="BO153" s="121"/>
      <c r="BP153" s="113">
        <f t="shared" ref="BP153" si="3605">+BQ153+BR153</f>
        <v>0</v>
      </c>
      <c r="BQ153" s="116">
        <f t="shared" si="3369"/>
        <v>0</v>
      </c>
      <c r="BR153" s="177">
        <f t="shared" si="3370"/>
        <v>0</v>
      </c>
      <c r="BS153" s="102">
        <f t="shared" si="2350"/>
        <v>0</v>
      </c>
      <c r="BT153" s="113">
        <f t="shared" si="2351"/>
        <v>0</v>
      </c>
      <c r="BU153" s="113">
        <f t="shared" si="2352"/>
        <v>0</v>
      </c>
      <c r="BV153" s="116">
        <f t="shared" si="2353"/>
        <v>0</v>
      </c>
      <c r="BW153" s="113">
        <f t="shared" si="2354"/>
        <v>0</v>
      </c>
      <c r="BX153" s="189">
        <f t="shared" si="2355"/>
        <v>0</v>
      </c>
      <c r="BY153" s="102" t="str">
        <f>IF(CA153="","",VLOOKUP(L153,リスト!$AD$3:$AE$25,2,0))</f>
        <v/>
      </c>
      <c r="BZ153" s="105">
        <f t="shared" ref="BZ153" si="3606">IF(CA153&gt;0,1,0)</f>
        <v>0</v>
      </c>
      <c r="CA153" s="144"/>
      <c r="CB153" s="113">
        <f t="shared" si="3371"/>
        <v>0</v>
      </c>
      <c r="CC153" s="121"/>
      <c r="CD153" s="163">
        <f t="shared" ref="CD153" si="3607">+CB153+CC153</f>
        <v>0</v>
      </c>
      <c r="CE153" s="113">
        <f t="shared" ref="CE153" si="3608">+CF153+CG153</f>
        <v>0</v>
      </c>
      <c r="CF153" s="116">
        <f t="shared" si="3372"/>
        <v>0</v>
      </c>
      <c r="CG153" s="177">
        <f t="shared" si="3373"/>
        <v>0</v>
      </c>
      <c r="CH153" s="181" t="s">
        <v>216</v>
      </c>
      <c r="CI153" s="105">
        <f t="shared" ref="CI153" si="3609">IF(CJ153&gt;0,1,0)</f>
        <v>0</v>
      </c>
      <c r="CJ153" s="144"/>
      <c r="CK153" s="121"/>
      <c r="CL153" s="113">
        <f t="shared" ref="CL153" si="3610">+CM153+CN153</f>
        <v>0</v>
      </c>
      <c r="CM153" s="116">
        <f t="shared" si="3374"/>
        <v>0</v>
      </c>
      <c r="CN153" s="174">
        <f t="shared" si="3375"/>
        <v>0</v>
      </c>
      <c r="CO153" s="181" t="s">
        <v>216</v>
      </c>
      <c r="CP153" s="105">
        <f t="shared" ref="CP153" si="3611">IF(CQ153&gt;0,1,0)</f>
        <v>0</v>
      </c>
      <c r="CQ153" s="144"/>
      <c r="CR153" s="121"/>
      <c r="CS153" s="113">
        <f t="shared" ref="CS153" si="3612">+CT153+CU153</f>
        <v>0</v>
      </c>
      <c r="CT153" s="116">
        <f t="shared" si="3376"/>
        <v>0</v>
      </c>
      <c r="CU153" s="174">
        <f t="shared" si="3377"/>
        <v>0</v>
      </c>
      <c r="CV153" s="181" t="s">
        <v>216</v>
      </c>
      <c r="CW153" s="105">
        <f t="shared" ref="CW153" si="3613">IF(CX153&gt;0,1,0)</f>
        <v>0</v>
      </c>
      <c r="CX153" s="144"/>
      <c r="CY153" s="121"/>
      <c r="CZ153" s="113">
        <f t="shared" ref="CZ153" si="3614">+DA153+DB153</f>
        <v>0</v>
      </c>
      <c r="DA153" s="116">
        <f t="shared" si="3378"/>
        <v>0</v>
      </c>
      <c r="DB153" s="174">
        <f t="shared" si="3379"/>
        <v>0</v>
      </c>
      <c r="DC153" s="181" t="s">
        <v>216</v>
      </c>
      <c r="DD153" s="105">
        <f t="shared" ref="DD153" si="3615">IF(DE153&gt;0,1,0)</f>
        <v>0</v>
      </c>
      <c r="DE153" s="144"/>
      <c r="DF153" s="121"/>
      <c r="DG153" s="113">
        <f t="shared" ref="DG153" si="3616">+DH153+DI153</f>
        <v>0</v>
      </c>
      <c r="DH153" s="116">
        <f t="shared" si="3380"/>
        <v>0</v>
      </c>
      <c r="DI153" s="177">
        <f t="shared" si="3381"/>
        <v>0</v>
      </c>
      <c r="DJ153" s="102">
        <f t="shared" si="2356"/>
        <v>0</v>
      </c>
      <c r="DK153" s="116">
        <f t="shared" si="2357"/>
        <v>0</v>
      </c>
      <c r="DL153" s="116">
        <f t="shared" si="2358"/>
        <v>0</v>
      </c>
      <c r="DM153" s="116">
        <f t="shared" ref="DM153" si="3617">+DN153+DO153</f>
        <v>0</v>
      </c>
      <c r="DN153" s="116">
        <f t="shared" si="2359"/>
        <v>0</v>
      </c>
      <c r="DO153" s="177">
        <f t="shared" si="2360"/>
        <v>0</v>
      </c>
      <c r="DP153" s="194">
        <f t="shared" si="2361"/>
        <v>0</v>
      </c>
      <c r="DQ153" s="177">
        <f t="shared" si="2362"/>
        <v>0</v>
      </c>
      <c r="DR153" s="116">
        <f t="shared" si="3422"/>
        <v>0</v>
      </c>
      <c r="DS153" s="116">
        <f t="shared" ref="DS153" si="3618">+DT153+DU153</f>
        <v>0</v>
      </c>
      <c r="DT153" s="113">
        <f t="shared" si="2363"/>
        <v>0</v>
      </c>
      <c r="DU153" s="189">
        <f t="shared" si="2364"/>
        <v>0</v>
      </c>
      <c r="DV153" s="102">
        <f t="shared" si="2365"/>
        <v>0</v>
      </c>
      <c r="DW153" s="116">
        <f t="shared" si="3382"/>
        <v>0</v>
      </c>
      <c r="DX153" s="116">
        <f t="shared" si="3383"/>
        <v>0</v>
      </c>
      <c r="DY153" s="116">
        <f t="shared" ref="DY153" si="3619">ROUND(DV153*DX153,0)</f>
        <v>0</v>
      </c>
      <c r="DZ153" s="116">
        <f t="shared" ref="DZ153" si="3620">+EA153+EB153</f>
        <v>0</v>
      </c>
      <c r="EA153" s="116">
        <f t="shared" si="3384"/>
        <v>0</v>
      </c>
      <c r="EB153" s="174">
        <f t="shared" si="3385"/>
        <v>0</v>
      </c>
      <c r="EC153" s="194">
        <f t="shared" ref="EC153" si="3621">SUM(DR153,DY153)</f>
        <v>0</v>
      </c>
      <c r="ED153" s="116">
        <f t="shared" ref="ED153" si="3622">+EE153+EF153</f>
        <v>0</v>
      </c>
      <c r="EE153" s="116">
        <f t="shared" ref="EE153" si="3623">SUM(DT153,EA153)</f>
        <v>0</v>
      </c>
      <c r="EF153" s="189">
        <f t="shared" ref="EF153" si="3624">SUM(DU153,EB153)</f>
        <v>0</v>
      </c>
      <c r="EG153" s="129">
        <f t="shared" si="2366"/>
        <v>0</v>
      </c>
      <c r="EH153" s="133">
        <f t="shared" si="2367"/>
        <v>0</v>
      </c>
      <c r="EI153" s="148">
        <f t="shared" si="2368"/>
        <v>0</v>
      </c>
      <c r="EJ153" s="153">
        <f t="shared" ref="EJ153" si="3625">INT(EI153/2)</f>
        <v>0</v>
      </c>
      <c r="EK153" s="167">
        <f t="shared" si="2369"/>
        <v>0</v>
      </c>
      <c r="EL153" s="171">
        <f t="shared" si="2370"/>
        <v>0</v>
      </c>
      <c r="EM153" s="167">
        <f t="shared" si="2371"/>
        <v>0</v>
      </c>
      <c r="EN153" s="171">
        <f t="shared" ref="EN153" si="3626">INT(EM153/2)</f>
        <v>0</v>
      </c>
      <c r="EO153" s="148">
        <f t="shared" si="3386"/>
        <v>0</v>
      </c>
      <c r="EP153" s="153">
        <f t="shared" ref="EP153" si="3627">INT(EO153/2)</f>
        <v>0</v>
      </c>
      <c r="EQ153" s="167">
        <f t="shared" si="3387"/>
        <v>0</v>
      </c>
      <c r="ER153" s="171">
        <f t="shared" ref="ER153" si="3628">INT(EQ153/2)</f>
        <v>0</v>
      </c>
      <c r="ES153" s="148">
        <f t="shared" si="3388"/>
        <v>0</v>
      </c>
      <c r="ET153" s="153">
        <f t="shared" ref="ET153" si="3629">INT(ES153/2)</f>
        <v>0</v>
      </c>
      <c r="EU153" s="167">
        <f t="shared" si="2372"/>
        <v>0</v>
      </c>
      <c r="EV153" s="171">
        <f t="shared" si="2373"/>
        <v>0</v>
      </c>
      <c r="EW153" s="148">
        <f t="shared" si="3389"/>
        <v>0</v>
      </c>
      <c r="EX153" s="153">
        <f t="shared" ref="EX153" si="3630">INT(EW153/2)</f>
        <v>0</v>
      </c>
      <c r="EY153" s="167">
        <f t="shared" si="3390"/>
        <v>0</v>
      </c>
      <c r="EZ153" s="171">
        <f t="shared" ref="EZ153" si="3631">INT(EY153/2)</f>
        <v>0</v>
      </c>
      <c r="FA153" s="148">
        <f t="shared" si="3391"/>
        <v>0</v>
      </c>
      <c r="FB153" s="171">
        <f t="shared" ref="FB153" si="3632">INT(FA153/2)</f>
        <v>0</v>
      </c>
      <c r="FC153" s="148">
        <f t="shared" si="3392"/>
        <v>0</v>
      </c>
      <c r="FD153" s="171">
        <f t="shared" ref="FD153" si="3633">INT(FC153/2)</f>
        <v>0</v>
      </c>
      <c r="FE153" s="167">
        <f t="shared" ref="FE153" si="3634">SUM(EG153,EI153,EK153,EM153,EO153,EQ153,ES153,EU153,EW153,EY153,FA153,FC153)</f>
        <v>0</v>
      </c>
      <c r="FF153" s="171">
        <f t="shared" ref="FF153" si="3635">SUM(EH153,EJ153,EL153,EN153,EP153,ER153,ET153,EV153,EX153,EZ153,FB153,FD153)</f>
        <v>0</v>
      </c>
      <c r="FG153" s="148">
        <f t="shared" si="3393"/>
        <v>0</v>
      </c>
      <c r="FH153" s="199">
        <f t="shared" ref="FH153" si="3636">+FG153</f>
        <v>0</v>
      </c>
      <c r="FI153" s="95"/>
      <c r="FJ153" s="708">
        <f>+FJ152</f>
        <v>0</v>
      </c>
      <c r="FK153" s="38"/>
      <c r="FL153" s="692">
        <f t="shared" si="2883"/>
        <v>0</v>
      </c>
      <c r="FM153" s="693">
        <f t="shared" si="2884"/>
        <v>0</v>
      </c>
      <c r="FN153" s="694" t="str">
        <f t="shared" si="2885"/>
        <v>OK</v>
      </c>
      <c r="FP153" s="692">
        <f t="shared" si="3442"/>
        <v>0</v>
      </c>
      <c r="FQ153" s="693">
        <f t="shared" si="3443"/>
        <v>0</v>
      </c>
      <c r="FR153" s="694" t="str">
        <f t="shared" si="3444"/>
        <v>OK</v>
      </c>
    </row>
    <row r="154" spans="1:174" ht="18" customHeight="1" x14ac:dyDescent="0.2">
      <c r="A154" s="74">
        <f t="shared" si="3445"/>
        <v>0</v>
      </c>
      <c r="B154" s="75">
        <f t="shared" si="3446"/>
        <v>0</v>
      </c>
      <c r="C154" s="235" t="str">
        <f t="shared" si="3447"/>
        <v>福島県</v>
      </c>
      <c r="D154" s="58">
        <f t="shared" si="3448"/>
        <v>70</v>
      </c>
      <c r="E154" s="49" t="s">
        <v>244</v>
      </c>
      <c r="F154" s="486">
        <f>IF(F155=" "," ",+F155)</f>
        <v>0</v>
      </c>
      <c r="G154" s="554"/>
      <c r="H154" s="537"/>
      <c r="I154" s="544"/>
      <c r="J154" s="545"/>
      <c r="K154" s="544"/>
      <c r="L154" s="229"/>
      <c r="M154" s="532"/>
      <c r="N154" s="66"/>
      <c r="O154" s="70" t="str">
        <f>IF(L154="","",VLOOKUP(L154,リスト!$Q$3:$R$25,2,0))</f>
        <v/>
      </c>
      <c r="P154" s="202"/>
      <c r="Q154" s="230"/>
      <c r="R154" s="154" t="str">
        <f>IF(L154="","",VLOOKUP(L154,リスト!$X$3:$Y$25,2,0))</f>
        <v/>
      </c>
      <c r="S154" s="162">
        <f>IF(T154&gt;0,1,0)</f>
        <v>0</v>
      </c>
      <c r="T154" s="143"/>
      <c r="U154" s="112">
        <f t="shared" si="3356"/>
        <v>0</v>
      </c>
      <c r="V154" s="108"/>
      <c r="W154" s="115">
        <f>+U154+V154</f>
        <v>0</v>
      </c>
      <c r="X154" s="115">
        <f>+Y154+Z154</f>
        <v>0</v>
      </c>
      <c r="Y154" s="137">
        <f t="shared" si="3357"/>
        <v>0</v>
      </c>
      <c r="Z154" s="139">
        <f t="shared" si="3358"/>
        <v>0</v>
      </c>
      <c r="AA154" s="180" t="s">
        <v>216</v>
      </c>
      <c r="AB154" s="162">
        <f>IF(AC154&gt;0,1,0)</f>
        <v>0</v>
      </c>
      <c r="AC154" s="143"/>
      <c r="AD154" s="120"/>
      <c r="AE154" s="137">
        <f>+AF154+AG154</f>
        <v>0</v>
      </c>
      <c r="AF154" s="137">
        <f t="shared" si="3359"/>
        <v>0</v>
      </c>
      <c r="AG154" s="139">
        <f t="shared" si="3360"/>
        <v>0</v>
      </c>
      <c r="AH154" s="101" t="str">
        <f>IF(AJ154="","",VLOOKUP(L154,リスト!$AA$3:$AB$25,2,0))</f>
        <v/>
      </c>
      <c r="AI154" s="162">
        <f>IF(AJ154&gt;0,1,0)</f>
        <v>0</v>
      </c>
      <c r="AJ154" s="143"/>
      <c r="AK154" s="156">
        <f t="shared" si="2349"/>
        <v>0</v>
      </c>
      <c r="AL154" s="120"/>
      <c r="AM154" s="162">
        <f>+AK154+AL154</f>
        <v>0</v>
      </c>
      <c r="AN154" s="112">
        <f>+AO154+AP154</f>
        <v>0</v>
      </c>
      <c r="AO154" s="115">
        <f t="shared" si="3361"/>
        <v>0</v>
      </c>
      <c r="AP154" s="173">
        <f t="shared" si="3362"/>
        <v>0</v>
      </c>
      <c r="AQ154" s="183" t="s">
        <v>216</v>
      </c>
      <c r="AR154" s="162">
        <f>IF(AS154&gt;0,1,0)</f>
        <v>0</v>
      </c>
      <c r="AS154" s="143"/>
      <c r="AT154" s="120"/>
      <c r="AU154" s="112">
        <f>+AV154+AW154</f>
        <v>0</v>
      </c>
      <c r="AV154" s="115">
        <f t="shared" si="3363"/>
        <v>0</v>
      </c>
      <c r="AW154" s="176">
        <f t="shared" si="3364"/>
        <v>0</v>
      </c>
      <c r="AX154" s="180" t="s">
        <v>216</v>
      </c>
      <c r="AY154" s="162">
        <f>IF(AZ154&gt;0,1,0)</f>
        <v>0</v>
      </c>
      <c r="AZ154" s="143"/>
      <c r="BA154" s="120"/>
      <c r="BB154" s="112">
        <f>+BC154+BD154</f>
        <v>0</v>
      </c>
      <c r="BC154" s="115">
        <f t="shared" si="3365"/>
        <v>0</v>
      </c>
      <c r="BD154" s="173">
        <f t="shared" si="3366"/>
        <v>0</v>
      </c>
      <c r="BE154" s="180" t="s">
        <v>216</v>
      </c>
      <c r="BF154" s="162">
        <f>IF(BG154&gt;0,1,0)</f>
        <v>0</v>
      </c>
      <c r="BG154" s="143"/>
      <c r="BH154" s="120"/>
      <c r="BI154" s="112">
        <f>+BJ154+BK154</f>
        <v>0</v>
      </c>
      <c r="BJ154" s="115">
        <f t="shared" si="3367"/>
        <v>0</v>
      </c>
      <c r="BK154" s="176">
        <f t="shared" si="3368"/>
        <v>0</v>
      </c>
      <c r="BL154" s="180" t="s">
        <v>216</v>
      </c>
      <c r="BM154" s="162">
        <f>IF(BN154&gt;0,1,0)</f>
        <v>0</v>
      </c>
      <c r="BN154" s="143"/>
      <c r="BO154" s="120"/>
      <c r="BP154" s="112">
        <f>+BQ154+BR154</f>
        <v>0</v>
      </c>
      <c r="BQ154" s="115">
        <f t="shared" si="3369"/>
        <v>0</v>
      </c>
      <c r="BR154" s="176">
        <f t="shared" si="3370"/>
        <v>0</v>
      </c>
      <c r="BS154" s="101">
        <f t="shared" si="2350"/>
        <v>0</v>
      </c>
      <c r="BT154" s="112">
        <f t="shared" si="2351"/>
        <v>0</v>
      </c>
      <c r="BU154" s="112">
        <f t="shared" si="2352"/>
        <v>0</v>
      </c>
      <c r="BV154" s="115">
        <f t="shared" si="2353"/>
        <v>0</v>
      </c>
      <c r="BW154" s="112">
        <f t="shared" si="2354"/>
        <v>0</v>
      </c>
      <c r="BX154" s="188">
        <f t="shared" si="2355"/>
        <v>0</v>
      </c>
      <c r="BY154" s="101" t="str">
        <f>IF(CA154="","",VLOOKUP(L154,リスト!$AD$3:$AE$25,2,0))</f>
        <v/>
      </c>
      <c r="BZ154" s="192">
        <f>IF(CA154&gt;0,1,0)</f>
        <v>0</v>
      </c>
      <c r="CA154" s="143"/>
      <c r="CB154" s="112">
        <f t="shared" si="3371"/>
        <v>0</v>
      </c>
      <c r="CC154" s="120"/>
      <c r="CD154" s="162">
        <f>+CB154+CC154</f>
        <v>0</v>
      </c>
      <c r="CE154" s="112">
        <f>+CF154+CG154</f>
        <v>0</v>
      </c>
      <c r="CF154" s="115">
        <f t="shared" si="3372"/>
        <v>0</v>
      </c>
      <c r="CG154" s="173">
        <f t="shared" si="3373"/>
        <v>0</v>
      </c>
      <c r="CH154" s="180" t="s">
        <v>216</v>
      </c>
      <c r="CI154" s="192">
        <f>IF(CJ154&gt;0,1,0)</f>
        <v>0</v>
      </c>
      <c r="CJ154" s="143"/>
      <c r="CK154" s="120"/>
      <c r="CL154" s="112">
        <f>+CM154+CN154</f>
        <v>0</v>
      </c>
      <c r="CM154" s="115">
        <f t="shared" si="3374"/>
        <v>0</v>
      </c>
      <c r="CN154" s="173">
        <f t="shared" si="3375"/>
        <v>0</v>
      </c>
      <c r="CO154" s="180" t="s">
        <v>216</v>
      </c>
      <c r="CP154" s="192">
        <f>IF(CQ154&gt;0,1,0)</f>
        <v>0</v>
      </c>
      <c r="CQ154" s="143"/>
      <c r="CR154" s="120"/>
      <c r="CS154" s="112">
        <f>+CT154+CU154</f>
        <v>0</v>
      </c>
      <c r="CT154" s="115">
        <f t="shared" si="3376"/>
        <v>0</v>
      </c>
      <c r="CU154" s="173">
        <f t="shared" si="3377"/>
        <v>0</v>
      </c>
      <c r="CV154" s="180" t="s">
        <v>216</v>
      </c>
      <c r="CW154" s="192">
        <f>IF(CX154&gt;0,1,0)</f>
        <v>0</v>
      </c>
      <c r="CX154" s="143"/>
      <c r="CY154" s="120"/>
      <c r="CZ154" s="112">
        <f>+DA154+DB154</f>
        <v>0</v>
      </c>
      <c r="DA154" s="115">
        <f t="shared" si="3378"/>
        <v>0</v>
      </c>
      <c r="DB154" s="173">
        <f t="shared" si="3379"/>
        <v>0</v>
      </c>
      <c r="DC154" s="180" t="s">
        <v>216</v>
      </c>
      <c r="DD154" s="192">
        <f>IF(DE154&gt;0,1,0)</f>
        <v>0</v>
      </c>
      <c r="DE154" s="143"/>
      <c r="DF154" s="120"/>
      <c r="DG154" s="112">
        <f>+DH154+DI154</f>
        <v>0</v>
      </c>
      <c r="DH154" s="115">
        <f t="shared" si="3380"/>
        <v>0</v>
      </c>
      <c r="DI154" s="176">
        <f t="shared" si="3381"/>
        <v>0</v>
      </c>
      <c r="DJ154" s="101">
        <f t="shared" si="2356"/>
        <v>0</v>
      </c>
      <c r="DK154" s="115">
        <f t="shared" si="2357"/>
        <v>0</v>
      </c>
      <c r="DL154" s="115">
        <f t="shared" si="2358"/>
        <v>0</v>
      </c>
      <c r="DM154" s="115">
        <f>+DN154+DO154</f>
        <v>0</v>
      </c>
      <c r="DN154" s="115">
        <f t="shared" si="2359"/>
        <v>0</v>
      </c>
      <c r="DO154" s="176">
        <f t="shared" si="2360"/>
        <v>0</v>
      </c>
      <c r="DP154" s="193">
        <f t="shared" si="2361"/>
        <v>0</v>
      </c>
      <c r="DQ154" s="176">
        <f t="shared" si="2362"/>
        <v>0</v>
      </c>
      <c r="DR154" s="115">
        <f t="shared" si="3422"/>
        <v>0</v>
      </c>
      <c r="DS154" s="115">
        <f>+DT154+DU154</f>
        <v>0</v>
      </c>
      <c r="DT154" s="112">
        <f t="shared" si="2363"/>
        <v>0</v>
      </c>
      <c r="DU154" s="188">
        <f t="shared" si="2364"/>
        <v>0</v>
      </c>
      <c r="DV154" s="101">
        <f t="shared" si="2365"/>
        <v>0</v>
      </c>
      <c r="DW154" s="115">
        <f t="shared" si="3382"/>
        <v>0</v>
      </c>
      <c r="DX154" s="115">
        <f t="shared" si="3383"/>
        <v>0</v>
      </c>
      <c r="DY154" s="115">
        <f>ROUND(DV154*DX154,0)</f>
        <v>0</v>
      </c>
      <c r="DZ154" s="115">
        <f>+EA154+EB154</f>
        <v>0</v>
      </c>
      <c r="EA154" s="115">
        <f t="shared" si="3384"/>
        <v>0</v>
      </c>
      <c r="EB154" s="173">
        <f t="shared" si="3385"/>
        <v>0</v>
      </c>
      <c r="EC154" s="193">
        <f>SUM(DR154,DY154)</f>
        <v>0</v>
      </c>
      <c r="ED154" s="115">
        <f>+EE154+EF154</f>
        <v>0</v>
      </c>
      <c r="EE154" s="115">
        <f>SUM(DT154,EA154)</f>
        <v>0</v>
      </c>
      <c r="EF154" s="188">
        <f>SUM(DU154,EB154)</f>
        <v>0</v>
      </c>
      <c r="EG154" s="128">
        <f t="shared" si="2366"/>
        <v>0</v>
      </c>
      <c r="EH154" s="132">
        <f t="shared" si="2367"/>
        <v>0</v>
      </c>
      <c r="EI154" s="147">
        <f t="shared" si="2368"/>
        <v>0</v>
      </c>
      <c r="EJ154" s="152">
        <f>INT(EI154/2)</f>
        <v>0</v>
      </c>
      <c r="EK154" s="166">
        <f t="shared" si="2369"/>
        <v>0</v>
      </c>
      <c r="EL154" s="170">
        <f t="shared" si="2370"/>
        <v>0</v>
      </c>
      <c r="EM154" s="166">
        <f t="shared" si="2371"/>
        <v>0</v>
      </c>
      <c r="EN154" s="170">
        <f>INT(EM154/2)</f>
        <v>0</v>
      </c>
      <c r="EO154" s="147">
        <f t="shared" si="3386"/>
        <v>0</v>
      </c>
      <c r="EP154" s="170">
        <f>INT(EO154/2)</f>
        <v>0</v>
      </c>
      <c r="EQ154" s="166">
        <f t="shared" si="3387"/>
        <v>0</v>
      </c>
      <c r="ER154" s="170">
        <f>INT(EQ154/2)</f>
        <v>0</v>
      </c>
      <c r="ES154" s="147">
        <f t="shared" si="3388"/>
        <v>0</v>
      </c>
      <c r="ET154" s="152">
        <f>INT(ES154/2)</f>
        <v>0</v>
      </c>
      <c r="EU154" s="166">
        <f t="shared" si="2372"/>
        <v>0</v>
      </c>
      <c r="EV154" s="170">
        <f t="shared" si="2373"/>
        <v>0</v>
      </c>
      <c r="EW154" s="147">
        <f t="shared" si="3389"/>
        <v>0</v>
      </c>
      <c r="EX154" s="152">
        <f>INT(EW154/2)</f>
        <v>0</v>
      </c>
      <c r="EY154" s="166">
        <f t="shared" si="3390"/>
        <v>0</v>
      </c>
      <c r="EZ154" s="170">
        <f>INT(EY154/2)</f>
        <v>0</v>
      </c>
      <c r="FA154" s="147">
        <f t="shared" si="3391"/>
        <v>0</v>
      </c>
      <c r="FB154" s="170">
        <f>INT(FA154/2)</f>
        <v>0</v>
      </c>
      <c r="FC154" s="147">
        <f t="shared" si="3392"/>
        <v>0</v>
      </c>
      <c r="FD154" s="170">
        <f>INT(FC154/2)</f>
        <v>0</v>
      </c>
      <c r="FE154" s="166">
        <f>SUM(EG154,EI154,EK154,EM154,EO154,EQ154,ES154,EU154,EW154,EY154,FA154,FC154)</f>
        <v>0</v>
      </c>
      <c r="FF154" s="170">
        <f>SUM(EH154,EJ154,EL154,EN154,EP154,ER154,ET154,EV154,EX154,EZ154,FB154,FD154)</f>
        <v>0</v>
      </c>
      <c r="FG154" s="147">
        <f t="shared" si="3393"/>
        <v>0</v>
      </c>
      <c r="FH154" s="198">
        <f>+FG154</f>
        <v>0</v>
      </c>
      <c r="FI154" s="201"/>
      <c r="FJ154" s="708">
        <f>+FJ152</f>
        <v>0</v>
      </c>
      <c r="FK154" s="38"/>
      <c r="FL154" s="701">
        <f t="shared" si="2883"/>
        <v>0</v>
      </c>
      <c r="FM154" s="688">
        <f t="shared" si="2884"/>
        <v>0</v>
      </c>
      <c r="FN154" s="702" t="str">
        <f t="shared" si="2885"/>
        <v>OK</v>
      </c>
      <c r="FP154" s="701">
        <f t="shared" si="3442"/>
        <v>0</v>
      </c>
      <c r="FQ154" s="688">
        <f t="shared" si="3443"/>
        <v>0</v>
      </c>
      <c r="FR154" s="702" t="str">
        <f t="shared" si="3444"/>
        <v>OK</v>
      </c>
    </row>
    <row r="155" spans="1:174" ht="18" customHeight="1" x14ac:dyDescent="0.2">
      <c r="A155" s="76">
        <f t="shared" si="3445"/>
        <v>0</v>
      </c>
      <c r="B155" s="77">
        <f t="shared" si="3446"/>
        <v>0</v>
      </c>
      <c r="C155" s="236" t="str">
        <f t="shared" si="3447"/>
        <v>福島県</v>
      </c>
      <c r="D155" s="47">
        <f t="shared" si="3448"/>
        <v>70</v>
      </c>
      <c r="E155" s="56" t="s">
        <v>245</v>
      </c>
      <c r="F155" s="487"/>
      <c r="G155" s="555">
        <f>+G154</f>
        <v>0</v>
      </c>
      <c r="H155" s="536"/>
      <c r="I155" s="542"/>
      <c r="J155" s="543"/>
      <c r="K155" s="542"/>
      <c r="L155" s="64"/>
      <c r="M155" s="531"/>
      <c r="N155" s="67"/>
      <c r="O155" s="71" t="str">
        <f>IF(L155="","",VLOOKUP(L155,リスト!$Q$3:$R$25,2,0))</f>
        <v/>
      </c>
      <c r="P155" s="95"/>
      <c r="Q155" s="124"/>
      <c r="R155" s="102" t="str">
        <f>IF(L155="","",VLOOKUP(L155,リスト!$X$3:$Y$25,2,0))</f>
        <v/>
      </c>
      <c r="S155" s="163">
        <f t="shared" ref="S155" si="3637">IF(T155&gt;0,1,0)</f>
        <v>0</v>
      </c>
      <c r="T155" s="144"/>
      <c r="U155" s="113">
        <f t="shared" si="3356"/>
        <v>0</v>
      </c>
      <c r="V155" s="109"/>
      <c r="W155" s="116">
        <f t="shared" ref="W155" si="3638">+U155+V155</f>
        <v>0</v>
      </c>
      <c r="X155" s="116">
        <f t="shared" ref="X155" si="3639">+Y155+Z155</f>
        <v>0</v>
      </c>
      <c r="Y155" s="138">
        <f t="shared" si="3357"/>
        <v>0</v>
      </c>
      <c r="Z155" s="140">
        <f t="shared" si="3358"/>
        <v>0</v>
      </c>
      <c r="AA155" s="181" t="s">
        <v>216</v>
      </c>
      <c r="AB155" s="163">
        <f t="shared" ref="AB155" si="3640">IF(AC155&gt;0,1,0)</f>
        <v>0</v>
      </c>
      <c r="AC155" s="144"/>
      <c r="AD155" s="121"/>
      <c r="AE155" s="138">
        <f t="shared" ref="AE155" si="3641">+AF155+AG155</f>
        <v>0</v>
      </c>
      <c r="AF155" s="138">
        <f t="shared" si="3359"/>
        <v>0</v>
      </c>
      <c r="AG155" s="140">
        <f t="shared" si="3360"/>
        <v>0</v>
      </c>
      <c r="AH155" s="102" t="str">
        <f>IF(AJ155="","",VLOOKUP(L155,リスト!$AA$3:$AB$25,2,0))</f>
        <v/>
      </c>
      <c r="AI155" s="163">
        <f t="shared" ref="AI155" si="3642">IF(AJ155&gt;0,1,0)</f>
        <v>0</v>
      </c>
      <c r="AJ155" s="144"/>
      <c r="AK155" s="157">
        <f t="shared" si="2349"/>
        <v>0</v>
      </c>
      <c r="AL155" s="121"/>
      <c r="AM155" s="163">
        <f t="shared" ref="AM155" si="3643">+AK155+AL155</f>
        <v>0</v>
      </c>
      <c r="AN155" s="113">
        <f t="shared" ref="AN155" si="3644">+AO155+AP155</f>
        <v>0</v>
      </c>
      <c r="AO155" s="116">
        <f t="shared" si="3361"/>
        <v>0</v>
      </c>
      <c r="AP155" s="174">
        <f t="shared" si="3362"/>
        <v>0</v>
      </c>
      <c r="AQ155" s="184" t="s">
        <v>216</v>
      </c>
      <c r="AR155" s="163">
        <f t="shared" ref="AR155" si="3645">IF(AS155&gt;0,1,0)</f>
        <v>0</v>
      </c>
      <c r="AS155" s="144"/>
      <c r="AT155" s="121"/>
      <c r="AU155" s="113">
        <f t="shared" ref="AU155" si="3646">+AV155+AW155</f>
        <v>0</v>
      </c>
      <c r="AV155" s="116">
        <f t="shared" si="3363"/>
        <v>0</v>
      </c>
      <c r="AW155" s="177">
        <f t="shared" si="3364"/>
        <v>0</v>
      </c>
      <c r="AX155" s="181" t="s">
        <v>216</v>
      </c>
      <c r="AY155" s="163">
        <f t="shared" ref="AY155" si="3647">IF(AZ155&gt;0,1,0)</f>
        <v>0</v>
      </c>
      <c r="AZ155" s="144"/>
      <c r="BA155" s="121"/>
      <c r="BB155" s="113">
        <f t="shared" ref="BB155" si="3648">+BC155+BD155</f>
        <v>0</v>
      </c>
      <c r="BC155" s="116">
        <f t="shared" si="3365"/>
        <v>0</v>
      </c>
      <c r="BD155" s="174">
        <f t="shared" si="3366"/>
        <v>0</v>
      </c>
      <c r="BE155" s="181" t="s">
        <v>216</v>
      </c>
      <c r="BF155" s="163">
        <f t="shared" ref="BF155" si="3649">IF(BG155&gt;0,1,0)</f>
        <v>0</v>
      </c>
      <c r="BG155" s="144"/>
      <c r="BH155" s="121"/>
      <c r="BI155" s="113">
        <f t="shared" ref="BI155" si="3650">+BJ155+BK155</f>
        <v>0</v>
      </c>
      <c r="BJ155" s="116">
        <f t="shared" si="3367"/>
        <v>0</v>
      </c>
      <c r="BK155" s="177">
        <f t="shared" si="3368"/>
        <v>0</v>
      </c>
      <c r="BL155" s="181" t="s">
        <v>216</v>
      </c>
      <c r="BM155" s="163">
        <f t="shared" ref="BM155" si="3651">IF(BN155&gt;0,1,0)</f>
        <v>0</v>
      </c>
      <c r="BN155" s="144"/>
      <c r="BO155" s="121"/>
      <c r="BP155" s="113">
        <f t="shared" ref="BP155" si="3652">+BQ155+BR155</f>
        <v>0</v>
      </c>
      <c r="BQ155" s="116">
        <f t="shared" si="3369"/>
        <v>0</v>
      </c>
      <c r="BR155" s="177">
        <f t="shared" si="3370"/>
        <v>0</v>
      </c>
      <c r="BS155" s="102">
        <f t="shared" si="2350"/>
        <v>0</v>
      </c>
      <c r="BT155" s="113">
        <f t="shared" si="2351"/>
        <v>0</v>
      </c>
      <c r="BU155" s="113">
        <f t="shared" si="2352"/>
        <v>0</v>
      </c>
      <c r="BV155" s="116">
        <f t="shared" si="2353"/>
        <v>0</v>
      </c>
      <c r="BW155" s="113">
        <f t="shared" si="2354"/>
        <v>0</v>
      </c>
      <c r="BX155" s="189">
        <f t="shared" si="2355"/>
        <v>0</v>
      </c>
      <c r="BY155" s="102" t="str">
        <f>IF(CA155="","",VLOOKUP(L155,リスト!$AD$3:$AE$25,2,0))</f>
        <v/>
      </c>
      <c r="BZ155" s="105">
        <f t="shared" ref="BZ155" si="3653">IF(CA155&gt;0,1,0)</f>
        <v>0</v>
      </c>
      <c r="CA155" s="144"/>
      <c r="CB155" s="113">
        <f t="shared" si="3371"/>
        <v>0</v>
      </c>
      <c r="CC155" s="121"/>
      <c r="CD155" s="163">
        <f t="shared" ref="CD155" si="3654">+CB155+CC155</f>
        <v>0</v>
      </c>
      <c r="CE155" s="113">
        <f t="shared" ref="CE155" si="3655">+CF155+CG155</f>
        <v>0</v>
      </c>
      <c r="CF155" s="116">
        <f t="shared" si="3372"/>
        <v>0</v>
      </c>
      <c r="CG155" s="177">
        <f t="shared" si="3373"/>
        <v>0</v>
      </c>
      <c r="CH155" s="181" t="s">
        <v>216</v>
      </c>
      <c r="CI155" s="105">
        <f t="shared" ref="CI155" si="3656">IF(CJ155&gt;0,1,0)</f>
        <v>0</v>
      </c>
      <c r="CJ155" s="144"/>
      <c r="CK155" s="121"/>
      <c r="CL155" s="113">
        <f t="shared" ref="CL155" si="3657">+CM155+CN155</f>
        <v>0</v>
      </c>
      <c r="CM155" s="116">
        <f t="shared" si="3374"/>
        <v>0</v>
      </c>
      <c r="CN155" s="174">
        <f t="shared" si="3375"/>
        <v>0</v>
      </c>
      <c r="CO155" s="181" t="s">
        <v>216</v>
      </c>
      <c r="CP155" s="105">
        <f t="shared" ref="CP155" si="3658">IF(CQ155&gt;0,1,0)</f>
        <v>0</v>
      </c>
      <c r="CQ155" s="144"/>
      <c r="CR155" s="121"/>
      <c r="CS155" s="113">
        <f t="shared" ref="CS155" si="3659">+CT155+CU155</f>
        <v>0</v>
      </c>
      <c r="CT155" s="116">
        <f t="shared" si="3376"/>
        <v>0</v>
      </c>
      <c r="CU155" s="174">
        <f t="shared" si="3377"/>
        <v>0</v>
      </c>
      <c r="CV155" s="181" t="s">
        <v>216</v>
      </c>
      <c r="CW155" s="105">
        <f t="shared" ref="CW155" si="3660">IF(CX155&gt;0,1,0)</f>
        <v>0</v>
      </c>
      <c r="CX155" s="144"/>
      <c r="CY155" s="121"/>
      <c r="CZ155" s="113">
        <f t="shared" ref="CZ155" si="3661">+DA155+DB155</f>
        <v>0</v>
      </c>
      <c r="DA155" s="116">
        <f t="shared" si="3378"/>
        <v>0</v>
      </c>
      <c r="DB155" s="174">
        <f t="shared" si="3379"/>
        <v>0</v>
      </c>
      <c r="DC155" s="181" t="s">
        <v>216</v>
      </c>
      <c r="DD155" s="105">
        <f t="shared" ref="DD155" si="3662">IF(DE155&gt;0,1,0)</f>
        <v>0</v>
      </c>
      <c r="DE155" s="144"/>
      <c r="DF155" s="121"/>
      <c r="DG155" s="113">
        <f t="shared" ref="DG155" si="3663">+DH155+DI155</f>
        <v>0</v>
      </c>
      <c r="DH155" s="116">
        <f t="shared" si="3380"/>
        <v>0</v>
      </c>
      <c r="DI155" s="177">
        <f t="shared" si="3381"/>
        <v>0</v>
      </c>
      <c r="DJ155" s="102">
        <f t="shared" si="2356"/>
        <v>0</v>
      </c>
      <c r="DK155" s="116">
        <f t="shared" si="2357"/>
        <v>0</v>
      </c>
      <c r="DL155" s="116">
        <f t="shared" si="2358"/>
        <v>0</v>
      </c>
      <c r="DM155" s="116">
        <f t="shared" ref="DM155" si="3664">+DN155+DO155</f>
        <v>0</v>
      </c>
      <c r="DN155" s="116">
        <f t="shared" si="2359"/>
        <v>0</v>
      </c>
      <c r="DO155" s="177">
        <f t="shared" si="2360"/>
        <v>0</v>
      </c>
      <c r="DP155" s="194">
        <f t="shared" si="2361"/>
        <v>0</v>
      </c>
      <c r="DQ155" s="177">
        <f t="shared" si="2362"/>
        <v>0</v>
      </c>
      <c r="DR155" s="116">
        <f t="shared" si="3422"/>
        <v>0</v>
      </c>
      <c r="DS155" s="116">
        <f t="shared" ref="DS155" si="3665">+DT155+DU155</f>
        <v>0</v>
      </c>
      <c r="DT155" s="113">
        <f t="shared" si="2363"/>
        <v>0</v>
      </c>
      <c r="DU155" s="189">
        <f t="shared" si="2364"/>
        <v>0</v>
      </c>
      <c r="DV155" s="102">
        <f t="shared" si="2365"/>
        <v>0</v>
      </c>
      <c r="DW155" s="116">
        <f t="shared" si="3382"/>
        <v>0</v>
      </c>
      <c r="DX155" s="116">
        <f t="shared" si="3383"/>
        <v>0</v>
      </c>
      <c r="DY155" s="116">
        <f t="shared" ref="DY155" si="3666">ROUND(DV155*DX155,0)</f>
        <v>0</v>
      </c>
      <c r="DZ155" s="116">
        <f t="shared" ref="DZ155" si="3667">+EA155+EB155</f>
        <v>0</v>
      </c>
      <c r="EA155" s="116">
        <f t="shared" si="3384"/>
        <v>0</v>
      </c>
      <c r="EB155" s="174">
        <f t="shared" si="3385"/>
        <v>0</v>
      </c>
      <c r="EC155" s="194">
        <f t="shared" ref="EC155" si="3668">SUM(DR155,DY155)</f>
        <v>0</v>
      </c>
      <c r="ED155" s="116">
        <f t="shared" ref="ED155" si="3669">+EE155+EF155</f>
        <v>0</v>
      </c>
      <c r="EE155" s="116">
        <f t="shared" ref="EE155" si="3670">SUM(DT155,EA155)</f>
        <v>0</v>
      </c>
      <c r="EF155" s="189">
        <f t="shared" ref="EF155" si="3671">SUM(DU155,EB155)</f>
        <v>0</v>
      </c>
      <c r="EG155" s="129">
        <f t="shared" si="2366"/>
        <v>0</v>
      </c>
      <c r="EH155" s="133">
        <f t="shared" si="2367"/>
        <v>0</v>
      </c>
      <c r="EI155" s="148">
        <f t="shared" si="2368"/>
        <v>0</v>
      </c>
      <c r="EJ155" s="153">
        <f t="shared" ref="EJ155" si="3672">INT(EI155/2)</f>
        <v>0</v>
      </c>
      <c r="EK155" s="167">
        <f t="shared" si="2369"/>
        <v>0</v>
      </c>
      <c r="EL155" s="171">
        <f t="shared" si="2370"/>
        <v>0</v>
      </c>
      <c r="EM155" s="167">
        <f t="shared" si="2371"/>
        <v>0</v>
      </c>
      <c r="EN155" s="171">
        <f t="shared" ref="EN155" si="3673">INT(EM155/2)</f>
        <v>0</v>
      </c>
      <c r="EO155" s="148">
        <f t="shared" si="3386"/>
        <v>0</v>
      </c>
      <c r="EP155" s="153">
        <f t="shared" ref="EP155" si="3674">INT(EO155/2)</f>
        <v>0</v>
      </c>
      <c r="EQ155" s="167">
        <f t="shared" si="3387"/>
        <v>0</v>
      </c>
      <c r="ER155" s="171">
        <f t="shared" ref="ER155" si="3675">INT(EQ155/2)</f>
        <v>0</v>
      </c>
      <c r="ES155" s="148">
        <f t="shared" si="3388"/>
        <v>0</v>
      </c>
      <c r="ET155" s="153">
        <f t="shared" ref="ET155" si="3676">INT(ES155/2)</f>
        <v>0</v>
      </c>
      <c r="EU155" s="167">
        <f t="shared" si="2372"/>
        <v>0</v>
      </c>
      <c r="EV155" s="171">
        <f t="shared" si="2373"/>
        <v>0</v>
      </c>
      <c r="EW155" s="148">
        <f t="shared" si="3389"/>
        <v>0</v>
      </c>
      <c r="EX155" s="153">
        <f t="shared" ref="EX155" si="3677">INT(EW155/2)</f>
        <v>0</v>
      </c>
      <c r="EY155" s="167">
        <f t="shared" si="3390"/>
        <v>0</v>
      </c>
      <c r="EZ155" s="171">
        <f t="shared" ref="EZ155" si="3678">INT(EY155/2)</f>
        <v>0</v>
      </c>
      <c r="FA155" s="148">
        <f t="shared" si="3391"/>
        <v>0</v>
      </c>
      <c r="FB155" s="171">
        <f t="shared" ref="FB155" si="3679">INT(FA155/2)</f>
        <v>0</v>
      </c>
      <c r="FC155" s="148">
        <f t="shared" si="3392"/>
        <v>0</v>
      </c>
      <c r="FD155" s="171">
        <f t="shared" ref="FD155" si="3680">INT(FC155/2)</f>
        <v>0</v>
      </c>
      <c r="FE155" s="167">
        <f t="shared" ref="FE155" si="3681">SUM(EG155,EI155,EK155,EM155,EO155,EQ155,ES155,EU155,EW155,EY155,FA155,FC155)</f>
        <v>0</v>
      </c>
      <c r="FF155" s="171">
        <f t="shared" ref="FF155" si="3682">SUM(EH155,EJ155,EL155,EN155,EP155,ER155,ET155,EV155,EX155,EZ155,FB155,FD155)</f>
        <v>0</v>
      </c>
      <c r="FG155" s="148">
        <f t="shared" si="3393"/>
        <v>0</v>
      </c>
      <c r="FH155" s="199">
        <f t="shared" ref="FH155" si="3683">+FG155</f>
        <v>0</v>
      </c>
      <c r="FI155" s="95"/>
      <c r="FJ155" s="708">
        <f>+FJ154</f>
        <v>0</v>
      </c>
      <c r="FK155" s="38"/>
      <c r="FL155" s="695">
        <f t="shared" si="2883"/>
        <v>0</v>
      </c>
      <c r="FM155" s="696">
        <f t="shared" si="2884"/>
        <v>0</v>
      </c>
      <c r="FN155" s="697" t="str">
        <f t="shared" si="2885"/>
        <v>OK</v>
      </c>
      <c r="FP155" s="695">
        <f t="shared" si="3442"/>
        <v>0</v>
      </c>
      <c r="FQ155" s="696">
        <f t="shared" si="3443"/>
        <v>0</v>
      </c>
      <c r="FR155" s="697" t="str">
        <f t="shared" si="3444"/>
        <v>OK</v>
      </c>
    </row>
    <row r="156" spans="1:174" ht="18" customHeight="1" x14ac:dyDescent="0.2">
      <c r="A156" s="74">
        <f t="shared" si="3445"/>
        <v>0</v>
      </c>
      <c r="B156" s="75">
        <f t="shared" si="3446"/>
        <v>0</v>
      </c>
      <c r="C156" s="235" t="str">
        <f t="shared" si="3447"/>
        <v>福島県</v>
      </c>
      <c r="D156" s="58">
        <f t="shared" si="3448"/>
        <v>71</v>
      </c>
      <c r="E156" s="49" t="s">
        <v>244</v>
      </c>
      <c r="F156" s="486">
        <f>IF(F157=" "," ",+F157)</f>
        <v>0</v>
      </c>
      <c r="G156" s="554"/>
      <c r="H156" s="537"/>
      <c r="I156" s="544"/>
      <c r="J156" s="545"/>
      <c r="K156" s="544"/>
      <c r="L156" s="229"/>
      <c r="M156" s="532"/>
      <c r="N156" s="66"/>
      <c r="O156" s="70" t="str">
        <f>IF(L156="","",VLOOKUP(L156,リスト!$Q$3:$R$25,2,0))</f>
        <v/>
      </c>
      <c r="P156" s="202"/>
      <c r="Q156" s="125"/>
      <c r="R156" s="154" t="str">
        <f>IF(L156="","",VLOOKUP(L156,リスト!$X$3:$Y$25,2,0))</f>
        <v/>
      </c>
      <c r="S156" s="162">
        <f>IF(T156&gt;0,1,0)</f>
        <v>0</v>
      </c>
      <c r="T156" s="143"/>
      <c r="U156" s="112">
        <f t="shared" si="3356"/>
        <v>0</v>
      </c>
      <c r="V156" s="108"/>
      <c r="W156" s="115">
        <f>+U156+V156</f>
        <v>0</v>
      </c>
      <c r="X156" s="115">
        <f>+Y156+Z156</f>
        <v>0</v>
      </c>
      <c r="Y156" s="137">
        <f t="shared" si="3357"/>
        <v>0</v>
      </c>
      <c r="Z156" s="139">
        <f t="shared" si="3358"/>
        <v>0</v>
      </c>
      <c r="AA156" s="180" t="s">
        <v>216</v>
      </c>
      <c r="AB156" s="162">
        <f>IF(AC156&gt;0,1,0)</f>
        <v>0</v>
      </c>
      <c r="AC156" s="143"/>
      <c r="AD156" s="120"/>
      <c r="AE156" s="137">
        <f>+AF156+AG156</f>
        <v>0</v>
      </c>
      <c r="AF156" s="137">
        <f t="shared" si="3359"/>
        <v>0</v>
      </c>
      <c r="AG156" s="139">
        <f t="shared" si="3360"/>
        <v>0</v>
      </c>
      <c r="AH156" s="101" t="str">
        <f>IF(AJ156="","",VLOOKUP(L156,リスト!$AA$3:$AB$25,2,0))</f>
        <v/>
      </c>
      <c r="AI156" s="162">
        <f>IF(AJ156&gt;0,1,0)</f>
        <v>0</v>
      </c>
      <c r="AJ156" s="143"/>
      <c r="AK156" s="156">
        <f t="shared" si="2349"/>
        <v>0</v>
      </c>
      <c r="AL156" s="120"/>
      <c r="AM156" s="162">
        <f>+AK156+AL156</f>
        <v>0</v>
      </c>
      <c r="AN156" s="112">
        <f>+AO156+AP156</f>
        <v>0</v>
      </c>
      <c r="AO156" s="115">
        <f t="shared" si="3361"/>
        <v>0</v>
      </c>
      <c r="AP156" s="173">
        <f t="shared" si="3362"/>
        <v>0</v>
      </c>
      <c r="AQ156" s="183" t="s">
        <v>216</v>
      </c>
      <c r="AR156" s="162">
        <f>IF(AS156&gt;0,1,0)</f>
        <v>0</v>
      </c>
      <c r="AS156" s="143"/>
      <c r="AT156" s="120"/>
      <c r="AU156" s="112">
        <f>+AV156+AW156</f>
        <v>0</v>
      </c>
      <c r="AV156" s="115">
        <f t="shared" si="3363"/>
        <v>0</v>
      </c>
      <c r="AW156" s="176">
        <f t="shared" si="3364"/>
        <v>0</v>
      </c>
      <c r="AX156" s="180" t="s">
        <v>216</v>
      </c>
      <c r="AY156" s="162">
        <f>IF(AZ156&gt;0,1,0)</f>
        <v>0</v>
      </c>
      <c r="AZ156" s="143"/>
      <c r="BA156" s="120"/>
      <c r="BB156" s="112">
        <f>+BC156+BD156</f>
        <v>0</v>
      </c>
      <c r="BC156" s="115">
        <f t="shared" si="3365"/>
        <v>0</v>
      </c>
      <c r="BD156" s="173">
        <f t="shared" si="3366"/>
        <v>0</v>
      </c>
      <c r="BE156" s="180" t="s">
        <v>216</v>
      </c>
      <c r="BF156" s="162">
        <f>IF(BG156&gt;0,1,0)</f>
        <v>0</v>
      </c>
      <c r="BG156" s="143"/>
      <c r="BH156" s="120"/>
      <c r="BI156" s="112">
        <f>+BJ156+BK156</f>
        <v>0</v>
      </c>
      <c r="BJ156" s="115">
        <f t="shared" si="3367"/>
        <v>0</v>
      </c>
      <c r="BK156" s="176">
        <f t="shared" si="3368"/>
        <v>0</v>
      </c>
      <c r="BL156" s="180" t="s">
        <v>216</v>
      </c>
      <c r="BM156" s="162">
        <f>IF(BN156&gt;0,1,0)</f>
        <v>0</v>
      </c>
      <c r="BN156" s="143"/>
      <c r="BO156" s="120"/>
      <c r="BP156" s="112">
        <f>+BQ156+BR156</f>
        <v>0</v>
      </c>
      <c r="BQ156" s="115">
        <f t="shared" si="3369"/>
        <v>0</v>
      </c>
      <c r="BR156" s="176">
        <f t="shared" si="3370"/>
        <v>0</v>
      </c>
      <c r="BS156" s="101">
        <f t="shared" si="2350"/>
        <v>0</v>
      </c>
      <c r="BT156" s="112">
        <f t="shared" si="2351"/>
        <v>0</v>
      </c>
      <c r="BU156" s="112">
        <f t="shared" si="2352"/>
        <v>0</v>
      </c>
      <c r="BV156" s="115">
        <f t="shared" si="2353"/>
        <v>0</v>
      </c>
      <c r="BW156" s="112">
        <f t="shared" si="2354"/>
        <v>0</v>
      </c>
      <c r="BX156" s="188">
        <f t="shared" si="2355"/>
        <v>0</v>
      </c>
      <c r="BY156" s="101" t="str">
        <f>IF(CA156="","",VLOOKUP(L156,リスト!$AD$3:$AE$25,2,0))</f>
        <v/>
      </c>
      <c r="BZ156" s="192">
        <f>IF(CA156&gt;0,1,0)</f>
        <v>0</v>
      </c>
      <c r="CA156" s="143"/>
      <c r="CB156" s="112">
        <f t="shared" si="3371"/>
        <v>0</v>
      </c>
      <c r="CC156" s="120"/>
      <c r="CD156" s="162">
        <f>+CB156+CC156</f>
        <v>0</v>
      </c>
      <c r="CE156" s="112">
        <f>+CF156+CG156</f>
        <v>0</v>
      </c>
      <c r="CF156" s="115">
        <f t="shared" si="3372"/>
        <v>0</v>
      </c>
      <c r="CG156" s="173">
        <f t="shared" si="3373"/>
        <v>0</v>
      </c>
      <c r="CH156" s="180" t="s">
        <v>216</v>
      </c>
      <c r="CI156" s="192">
        <f>IF(CJ156&gt;0,1,0)</f>
        <v>0</v>
      </c>
      <c r="CJ156" s="143"/>
      <c r="CK156" s="120"/>
      <c r="CL156" s="112">
        <f>+CM156+CN156</f>
        <v>0</v>
      </c>
      <c r="CM156" s="115">
        <f t="shared" si="3374"/>
        <v>0</v>
      </c>
      <c r="CN156" s="173">
        <f t="shared" si="3375"/>
        <v>0</v>
      </c>
      <c r="CO156" s="180" t="s">
        <v>216</v>
      </c>
      <c r="CP156" s="192">
        <f>IF(CQ156&gt;0,1,0)</f>
        <v>0</v>
      </c>
      <c r="CQ156" s="143"/>
      <c r="CR156" s="120"/>
      <c r="CS156" s="112">
        <f>+CT156+CU156</f>
        <v>0</v>
      </c>
      <c r="CT156" s="115">
        <f t="shared" si="3376"/>
        <v>0</v>
      </c>
      <c r="CU156" s="173">
        <f t="shared" si="3377"/>
        <v>0</v>
      </c>
      <c r="CV156" s="180" t="s">
        <v>216</v>
      </c>
      <c r="CW156" s="192">
        <f>IF(CX156&gt;0,1,0)</f>
        <v>0</v>
      </c>
      <c r="CX156" s="143"/>
      <c r="CY156" s="120"/>
      <c r="CZ156" s="112">
        <f>+DA156+DB156</f>
        <v>0</v>
      </c>
      <c r="DA156" s="115">
        <f t="shared" si="3378"/>
        <v>0</v>
      </c>
      <c r="DB156" s="173">
        <f t="shared" si="3379"/>
        <v>0</v>
      </c>
      <c r="DC156" s="180" t="s">
        <v>216</v>
      </c>
      <c r="DD156" s="192">
        <f>IF(DE156&gt;0,1,0)</f>
        <v>0</v>
      </c>
      <c r="DE156" s="143"/>
      <c r="DF156" s="120"/>
      <c r="DG156" s="112">
        <f>+DH156+DI156</f>
        <v>0</v>
      </c>
      <c r="DH156" s="115">
        <f t="shared" si="3380"/>
        <v>0</v>
      </c>
      <c r="DI156" s="176">
        <f t="shared" si="3381"/>
        <v>0</v>
      </c>
      <c r="DJ156" s="101">
        <f t="shared" si="2356"/>
        <v>0</v>
      </c>
      <c r="DK156" s="115">
        <f t="shared" si="2357"/>
        <v>0</v>
      </c>
      <c r="DL156" s="115">
        <f t="shared" si="2358"/>
        <v>0</v>
      </c>
      <c r="DM156" s="115">
        <f>+DN156+DO156</f>
        <v>0</v>
      </c>
      <c r="DN156" s="115">
        <f t="shared" si="2359"/>
        <v>0</v>
      </c>
      <c r="DO156" s="176">
        <f t="shared" si="2360"/>
        <v>0</v>
      </c>
      <c r="DP156" s="193">
        <f t="shared" si="2361"/>
        <v>0</v>
      </c>
      <c r="DQ156" s="176">
        <f t="shared" si="2362"/>
        <v>0</v>
      </c>
      <c r="DR156" s="115">
        <f t="shared" si="3422"/>
        <v>0</v>
      </c>
      <c r="DS156" s="115">
        <f>+DT156+DU156</f>
        <v>0</v>
      </c>
      <c r="DT156" s="112">
        <f t="shared" si="2363"/>
        <v>0</v>
      </c>
      <c r="DU156" s="188">
        <f t="shared" si="2364"/>
        <v>0</v>
      </c>
      <c r="DV156" s="101">
        <f t="shared" si="2365"/>
        <v>0</v>
      </c>
      <c r="DW156" s="115">
        <f t="shared" si="3382"/>
        <v>0</v>
      </c>
      <c r="DX156" s="115">
        <f t="shared" si="3383"/>
        <v>0</v>
      </c>
      <c r="DY156" s="115">
        <f>ROUND(DV156*DX156,0)</f>
        <v>0</v>
      </c>
      <c r="DZ156" s="115">
        <f>+EA156+EB156</f>
        <v>0</v>
      </c>
      <c r="EA156" s="115">
        <f t="shared" si="3384"/>
        <v>0</v>
      </c>
      <c r="EB156" s="173">
        <f t="shared" si="3385"/>
        <v>0</v>
      </c>
      <c r="EC156" s="193">
        <f>SUM(DR156,DY156)</f>
        <v>0</v>
      </c>
      <c r="ED156" s="115">
        <f>+EE156+EF156</f>
        <v>0</v>
      </c>
      <c r="EE156" s="115">
        <f>SUM(DT156,EA156)</f>
        <v>0</v>
      </c>
      <c r="EF156" s="188">
        <f>SUM(DU156,EB156)</f>
        <v>0</v>
      </c>
      <c r="EG156" s="128">
        <f t="shared" si="2366"/>
        <v>0</v>
      </c>
      <c r="EH156" s="132">
        <f t="shared" si="2367"/>
        <v>0</v>
      </c>
      <c r="EI156" s="147">
        <f t="shared" si="2368"/>
        <v>0</v>
      </c>
      <c r="EJ156" s="152">
        <f>INT(EI156/2)</f>
        <v>0</v>
      </c>
      <c r="EK156" s="166">
        <f t="shared" si="2369"/>
        <v>0</v>
      </c>
      <c r="EL156" s="170">
        <f t="shared" si="2370"/>
        <v>0</v>
      </c>
      <c r="EM156" s="166">
        <f t="shared" si="2371"/>
        <v>0</v>
      </c>
      <c r="EN156" s="170">
        <f>INT(EM156/2)</f>
        <v>0</v>
      </c>
      <c r="EO156" s="147">
        <f t="shared" si="3386"/>
        <v>0</v>
      </c>
      <c r="EP156" s="170">
        <f>INT(EO156/2)</f>
        <v>0</v>
      </c>
      <c r="EQ156" s="166">
        <f t="shared" si="3387"/>
        <v>0</v>
      </c>
      <c r="ER156" s="170">
        <f>INT(EQ156/2)</f>
        <v>0</v>
      </c>
      <c r="ES156" s="147">
        <f t="shared" si="3388"/>
        <v>0</v>
      </c>
      <c r="ET156" s="152">
        <f>INT(ES156/2)</f>
        <v>0</v>
      </c>
      <c r="EU156" s="166">
        <f t="shared" si="2372"/>
        <v>0</v>
      </c>
      <c r="EV156" s="170">
        <f t="shared" si="2373"/>
        <v>0</v>
      </c>
      <c r="EW156" s="147">
        <f t="shared" si="3389"/>
        <v>0</v>
      </c>
      <c r="EX156" s="152">
        <f>INT(EW156/2)</f>
        <v>0</v>
      </c>
      <c r="EY156" s="166">
        <f t="shared" si="3390"/>
        <v>0</v>
      </c>
      <c r="EZ156" s="170">
        <f>INT(EY156/2)</f>
        <v>0</v>
      </c>
      <c r="FA156" s="147">
        <f t="shared" si="3391"/>
        <v>0</v>
      </c>
      <c r="FB156" s="170">
        <f>INT(FA156/2)</f>
        <v>0</v>
      </c>
      <c r="FC156" s="147">
        <f t="shared" si="3392"/>
        <v>0</v>
      </c>
      <c r="FD156" s="170">
        <f>INT(FC156/2)</f>
        <v>0</v>
      </c>
      <c r="FE156" s="166">
        <f>SUM(EG156,EI156,EK156,EM156,EO156,EQ156,ES156,EU156,EW156,EY156,FA156,FC156)</f>
        <v>0</v>
      </c>
      <c r="FF156" s="170">
        <f>SUM(EH156,EJ156,EL156,EN156,EP156,ER156,ET156,EV156,EX156,EZ156,FB156,FD156)</f>
        <v>0</v>
      </c>
      <c r="FG156" s="147">
        <f t="shared" si="3393"/>
        <v>0</v>
      </c>
      <c r="FH156" s="198">
        <f>+FG156</f>
        <v>0</v>
      </c>
      <c r="FI156" s="201"/>
      <c r="FJ156" s="708">
        <f>+FJ154</f>
        <v>0</v>
      </c>
      <c r="FK156" s="38"/>
      <c r="FL156" s="698">
        <f t="shared" si="2883"/>
        <v>0</v>
      </c>
      <c r="FM156" s="699">
        <f t="shared" si="2884"/>
        <v>0</v>
      </c>
      <c r="FN156" s="700" t="str">
        <f t="shared" si="2885"/>
        <v>OK</v>
      </c>
      <c r="FP156" s="698">
        <f t="shared" si="3442"/>
        <v>0</v>
      </c>
      <c r="FQ156" s="699">
        <f t="shared" si="3443"/>
        <v>0</v>
      </c>
      <c r="FR156" s="700" t="str">
        <f t="shared" si="3444"/>
        <v>OK</v>
      </c>
    </row>
    <row r="157" spans="1:174" ht="18" customHeight="1" x14ac:dyDescent="0.2">
      <c r="A157" s="76">
        <f t="shared" si="3445"/>
        <v>0</v>
      </c>
      <c r="B157" s="77">
        <f t="shared" si="3446"/>
        <v>0</v>
      </c>
      <c r="C157" s="236" t="str">
        <f t="shared" si="3447"/>
        <v>福島県</v>
      </c>
      <c r="D157" s="47">
        <f t="shared" si="3448"/>
        <v>71</v>
      </c>
      <c r="E157" s="56" t="s">
        <v>245</v>
      </c>
      <c r="F157" s="487"/>
      <c r="G157" s="555">
        <f>+G156</f>
        <v>0</v>
      </c>
      <c r="H157" s="536"/>
      <c r="I157" s="542"/>
      <c r="J157" s="543"/>
      <c r="K157" s="542"/>
      <c r="L157" s="64"/>
      <c r="M157" s="531"/>
      <c r="N157" s="67"/>
      <c r="O157" s="71" t="str">
        <f>IF(L157="","",VLOOKUP(L157,リスト!$Q$3:$R$25,2,0))</f>
        <v/>
      </c>
      <c r="P157" s="95"/>
      <c r="Q157" s="126"/>
      <c r="R157" s="102" t="str">
        <f>IF(L157="","",VLOOKUP(L157,リスト!$X$3:$Y$25,2,0))</f>
        <v/>
      </c>
      <c r="S157" s="163">
        <f t="shared" ref="S157" si="3684">IF(T157&gt;0,1,0)</f>
        <v>0</v>
      </c>
      <c r="T157" s="144"/>
      <c r="U157" s="113">
        <f t="shared" si="3356"/>
        <v>0</v>
      </c>
      <c r="V157" s="109"/>
      <c r="W157" s="116">
        <f t="shared" ref="W157" si="3685">+U157+V157</f>
        <v>0</v>
      </c>
      <c r="X157" s="116">
        <f t="shared" ref="X157" si="3686">+Y157+Z157</f>
        <v>0</v>
      </c>
      <c r="Y157" s="138">
        <f t="shared" si="3357"/>
        <v>0</v>
      </c>
      <c r="Z157" s="140">
        <f t="shared" si="3358"/>
        <v>0</v>
      </c>
      <c r="AA157" s="181" t="s">
        <v>216</v>
      </c>
      <c r="AB157" s="163">
        <f t="shared" ref="AB157" si="3687">IF(AC157&gt;0,1,0)</f>
        <v>0</v>
      </c>
      <c r="AC157" s="144"/>
      <c r="AD157" s="121"/>
      <c r="AE157" s="138">
        <f t="shared" ref="AE157" si="3688">+AF157+AG157</f>
        <v>0</v>
      </c>
      <c r="AF157" s="138">
        <f t="shared" si="3359"/>
        <v>0</v>
      </c>
      <c r="AG157" s="140">
        <f t="shared" si="3360"/>
        <v>0</v>
      </c>
      <c r="AH157" s="102" t="str">
        <f>IF(AJ157="","",VLOOKUP(L157,リスト!$AA$3:$AB$25,2,0))</f>
        <v/>
      </c>
      <c r="AI157" s="163">
        <f t="shared" ref="AI157" si="3689">IF(AJ157&gt;0,1,0)</f>
        <v>0</v>
      </c>
      <c r="AJ157" s="144"/>
      <c r="AK157" s="157">
        <f t="shared" si="2349"/>
        <v>0</v>
      </c>
      <c r="AL157" s="121"/>
      <c r="AM157" s="163">
        <f t="shared" ref="AM157" si="3690">+AK157+AL157</f>
        <v>0</v>
      </c>
      <c r="AN157" s="113">
        <f t="shared" ref="AN157" si="3691">+AO157+AP157</f>
        <v>0</v>
      </c>
      <c r="AO157" s="116">
        <f t="shared" si="3361"/>
        <v>0</v>
      </c>
      <c r="AP157" s="174">
        <f t="shared" si="3362"/>
        <v>0</v>
      </c>
      <c r="AQ157" s="184" t="s">
        <v>216</v>
      </c>
      <c r="AR157" s="163">
        <f t="shared" ref="AR157" si="3692">IF(AS157&gt;0,1,0)</f>
        <v>0</v>
      </c>
      <c r="AS157" s="144"/>
      <c r="AT157" s="121"/>
      <c r="AU157" s="113">
        <f t="shared" ref="AU157" si="3693">+AV157+AW157</f>
        <v>0</v>
      </c>
      <c r="AV157" s="116">
        <f t="shared" si="3363"/>
        <v>0</v>
      </c>
      <c r="AW157" s="177">
        <f t="shared" si="3364"/>
        <v>0</v>
      </c>
      <c r="AX157" s="181" t="s">
        <v>216</v>
      </c>
      <c r="AY157" s="163">
        <f t="shared" ref="AY157" si="3694">IF(AZ157&gt;0,1,0)</f>
        <v>0</v>
      </c>
      <c r="AZ157" s="144"/>
      <c r="BA157" s="121"/>
      <c r="BB157" s="113">
        <f t="shared" ref="BB157" si="3695">+BC157+BD157</f>
        <v>0</v>
      </c>
      <c r="BC157" s="116">
        <f t="shared" si="3365"/>
        <v>0</v>
      </c>
      <c r="BD157" s="174">
        <f t="shared" si="3366"/>
        <v>0</v>
      </c>
      <c r="BE157" s="181" t="s">
        <v>216</v>
      </c>
      <c r="BF157" s="163">
        <f t="shared" ref="BF157" si="3696">IF(BG157&gt;0,1,0)</f>
        <v>0</v>
      </c>
      <c r="BG157" s="144"/>
      <c r="BH157" s="121"/>
      <c r="BI157" s="113">
        <f t="shared" ref="BI157" si="3697">+BJ157+BK157</f>
        <v>0</v>
      </c>
      <c r="BJ157" s="116">
        <f t="shared" si="3367"/>
        <v>0</v>
      </c>
      <c r="BK157" s="177">
        <f t="shared" si="3368"/>
        <v>0</v>
      </c>
      <c r="BL157" s="181" t="s">
        <v>216</v>
      </c>
      <c r="BM157" s="163">
        <f t="shared" ref="BM157" si="3698">IF(BN157&gt;0,1,0)</f>
        <v>0</v>
      </c>
      <c r="BN157" s="144"/>
      <c r="BO157" s="121"/>
      <c r="BP157" s="113">
        <f t="shared" ref="BP157" si="3699">+BQ157+BR157</f>
        <v>0</v>
      </c>
      <c r="BQ157" s="116">
        <f t="shared" si="3369"/>
        <v>0</v>
      </c>
      <c r="BR157" s="177">
        <f t="shared" si="3370"/>
        <v>0</v>
      </c>
      <c r="BS157" s="102">
        <f t="shared" si="2350"/>
        <v>0</v>
      </c>
      <c r="BT157" s="113">
        <f t="shared" si="2351"/>
        <v>0</v>
      </c>
      <c r="BU157" s="113">
        <f t="shared" si="2352"/>
        <v>0</v>
      </c>
      <c r="BV157" s="116">
        <f t="shared" si="2353"/>
        <v>0</v>
      </c>
      <c r="BW157" s="113">
        <f t="shared" si="2354"/>
        <v>0</v>
      </c>
      <c r="BX157" s="189">
        <f t="shared" si="2355"/>
        <v>0</v>
      </c>
      <c r="BY157" s="102" t="str">
        <f>IF(CA157="","",VLOOKUP(L157,リスト!$AD$3:$AE$25,2,0))</f>
        <v/>
      </c>
      <c r="BZ157" s="105">
        <f t="shared" ref="BZ157" si="3700">IF(CA157&gt;0,1,0)</f>
        <v>0</v>
      </c>
      <c r="CA157" s="144"/>
      <c r="CB157" s="113">
        <f t="shared" si="3371"/>
        <v>0</v>
      </c>
      <c r="CC157" s="121"/>
      <c r="CD157" s="163">
        <f t="shared" ref="CD157" si="3701">+CB157+CC157</f>
        <v>0</v>
      </c>
      <c r="CE157" s="113">
        <f t="shared" ref="CE157" si="3702">+CF157+CG157</f>
        <v>0</v>
      </c>
      <c r="CF157" s="116">
        <f t="shared" si="3372"/>
        <v>0</v>
      </c>
      <c r="CG157" s="177">
        <f t="shared" si="3373"/>
        <v>0</v>
      </c>
      <c r="CH157" s="181" t="s">
        <v>216</v>
      </c>
      <c r="CI157" s="105">
        <f t="shared" ref="CI157" si="3703">IF(CJ157&gt;0,1,0)</f>
        <v>0</v>
      </c>
      <c r="CJ157" s="144"/>
      <c r="CK157" s="121"/>
      <c r="CL157" s="113">
        <f t="shared" ref="CL157" si="3704">+CM157+CN157</f>
        <v>0</v>
      </c>
      <c r="CM157" s="116">
        <f t="shared" si="3374"/>
        <v>0</v>
      </c>
      <c r="CN157" s="174">
        <f t="shared" si="3375"/>
        <v>0</v>
      </c>
      <c r="CO157" s="181" t="s">
        <v>216</v>
      </c>
      <c r="CP157" s="105">
        <f t="shared" ref="CP157" si="3705">IF(CQ157&gt;0,1,0)</f>
        <v>0</v>
      </c>
      <c r="CQ157" s="144"/>
      <c r="CR157" s="121"/>
      <c r="CS157" s="113">
        <f t="shared" ref="CS157" si="3706">+CT157+CU157</f>
        <v>0</v>
      </c>
      <c r="CT157" s="116">
        <f t="shared" si="3376"/>
        <v>0</v>
      </c>
      <c r="CU157" s="174">
        <f t="shared" si="3377"/>
        <v>0</v>
      </c>
      <c r="CV157" s="181" t="s">
        <v>216</v>
      </c>
      <c r="CW157" s="105">
        <f t="shared" ref="CW157" si="3707">IF(CX157&gt;0,1,0)</f>
        <v>0</v>
      </c>
      <c r="CX157" s="144"/>
      <c r="CY157" s="121"/>
      <c r="CZ157" s="113">
        <f t="shared" ref="CZ157" si="3708">+DA157+DB157</f>
        <v>0</v>
      </c>
      <c r="DA157" s="116">
        <f t="shared" si="3378"/>
        <v>0</v>
      </c>
      <c r="DB157" s="174">
        <f t="shared" si="3379"/>
        <v>0</v>
      </c>
      <c r="DC157" s="181" t="s">
        <v>216</v>
      </c>
      <c r="DD157" s="105">
        <f t="shared" ref="DD157" si="3709">IF(DE157&gt;0,1,0)</f>
        <v>0</v>
      </c>
      <c r="DE157" s="144"/>
      <c r="DF157" s="121"/>
      <c r="DG157" s="113">
        <f t="shared" ref="DG157" si="3710">+DH157+DI157</f>
        <v>0</v>
      </c>
      <c r="DH157" s="116">
        <f t="shared" si="3380"/>
        <v>0</v>
      </c>
      <c r="DI157" s="177">
        <f t="shared" si="3381"/>
        <v>0</v>
      </c>
      <c r="DJ157" s="102">
        <f t="shared" si="2356"/>
        <v>0</v>
      </c>
      <c r="DK157" s="116">
        <f t="shared" si="2357"/>
        <v>0</v>
      </c>
      <c r="DL157" s="116">
        <f t="shared" si="2358"/>
        <v>0</v>
      </c>
      <c r="DM157" s="116">
        <f t="shared" ref="DM157" si="3711">+DN157+DO157</f>
        <v>0</v>
      </c>
      <c r="DN157" s="116">
        <f t="shared" si="2359"/>
        <v>0</v>
      </c>
      <c r="DO157" s="177">
        <f t="shared" si="2360"/>
        <v>0</v>
      </c>
      <c r="DP157" s="194">
        <f t="shared" si="2361"/>
        <v>0</v>
      </c>
      <c r="DQ157" s="177">
        <f t="shared" si="2362"/>
        <v>0</v>
      </c>
      <c r="DR157" s="116">
        <f t="shared" si="3422"/>
        <v>0</v>
      </c>
      <c r="DS157" s="116">
        <f t="shared" ref="DS157" si="3712">+DT157+DU157</f>
        <v>0</v>
      </c>
      <c r="DT157" s="113">
        <f t="shared" si="2363"/>
        <v>0</v>
      </c>
      <c r="DU157" s="189">
        <f t="shared" si="2364"/>
        <v>0</v>
      </c>
      <c r="DV157" s="102">
        <f t="shared" si="2365"/>
        <v>0</v>
      </c>
      <c r="DW157" s="116">
        <f t="shared" si="3382"/>
        <v>0</v>
      </c>
      <c r="DX157" s="116">
        <f t="shared" si="3383"/>
        <v>0</v>
      </c>
      <c r="DY157" s="116">
        <f t="shared" ref="DY157" si="3713">ROUND(DV157*DX157,0)</f>
        <v>0</v>
      </c>
      <c r="DZ157" s="116">
        <f t="shared" ref="DZ157" si="3714">+EA157+EB157</f>
        <v>0</v>
      </c>
      <c r="EA157" s="116">
        <f t="shared" si="3384"/>
        <v>0</v>
      </c>
      <c r="EB157" s="174">
        <f t="shared" si="3385"/>
        <v>0</v>
      </c>
      <c r="EC157" s="194">
        <f t="shared" ref="EC157" si="3715">SUM(DR157,DY157)</f>
        <v>0</v>
      </c>
      <c r="ED157" s="116">
        <f t="shared" ref="ED157" si="3716">+EE157+EF157</f>
        <v>0</v>
      </c>
      <c r="EE157" s="116">
        <f t="shared" ref="EE157" si="3717">SUM(DT157,EA157)</f>
        <v>0</v>
      </c>
      <c r="EF157" s="189">
        <f t="shared" ref="EF157" si="3718">SUM(DU157,EB157)</f>
        <v>0</v>
      </c>
      <c r="EG157" s="129">
        <f t="shared" si="2366"/>
        <v>0</v>
      </c>
      <c r="EH157" s="133">
        <f t="shared" si="2367"/>
        <v>0</v>
      </c>
      <c r="EI157" s="148">
        <f t="shared" si="2368"/>
        <v>0</v>
      </c>
      <c r="EJ157" s="153">
        <f t="shared" ref="EJ157" si="3719">INT(EI157/2)</f>
        <v>0</v>
      </c>
      <c r="EK157" s="167">
        <f t="shared" si="2369"/>
        <v>0</v>
      </c>
      <c r="EL157" s="171">
        <f t="shared" si="2370"/>
        <v>0</v>
      </c>
      <c r="EM157" s="167">
        <f t="shared" si="2371"/>
        <v>0</v>
      </c>
      <c r="EN157" s="171">
        <f t="shared" ref="EN157" si="3720">INT(EM157/2)</f>
        <v>0</v>
      </c>
      <c r="EO157" s="148">
        <f t="shared" si="3386"/>
        <v>0</v>
      </c>
      <c r="EP157" s="153">
        <f t="shared" ref="EP157" si="3721">INT(EO157/2)</f>
        <v>0</v>
      </c>
      <c r="EQ157" s="167">
        <f t="shared" si="3387"/>
        <v>0</v>
      </c>
      <c r="ER157" s="171">
        <f t="shared" ref="ER157" si="3722">INT(EQ157/2)</f>
        <v>0</v>
      </c>
      <c r="ES157" s="148">
        <f t="shared" si="3388"/>
        <v>0</v>
      </c>
      <c r="ET157" s="153">
        <f t="shared" ref="ET157" si="3723">INT(ES157/2)</f>
        <v>0</v>
      </c>
      <c r="EU157" s="167">
        <f t="shared" si="2372"/>
        <v>0</v>
      </c>
      <c r="EV157" s="171">
        <f t="shared" si="2373"/>
        <v>0</v>
      </c>
      <c r="EW157" s="148">
        <f t="shared" si="3389"/>
        <v>0</v>
      </c>
      <c r="EX157" s="153">
        <f t="shared" ref="EX157" si="3724">INT(EW157/2)</f>
        <v>0</v>
      </c>
      <c r="EY157" s="167">
        <f t="shared" si="3390"/>
        <v>0</v>
      </c>
      <c r="EZ157" s="171">
        <f t="shared" ref="EZ157" si="3725">INT(EY157/2)</f>
        <v>0</v>
      </c>
      <c r="FA157" s="148">
        <f t="shared" si="3391"/>
        <v>0</v>
      </c>
      <c r="FB157" s="171">
        <f t="shared" ref="FB157" si="3726">INT(FA157/2)</f>
        <v>0</v>
      </c>
      <c r="FC157" s="148">
        <f t="shared" si="3392"/>
        <v>0</v>
      </c>
      <c r="FD157" s="171">
        <f t="shared" ref="FD157" si="3727">INT(FC157/2)</f>
        <v>0</v>
      </c>
      <c r="FE157" s="167">
        <f t="shared" ref="FE157" si="3728">SUM(EG157,EI157,EK157,EM157,EO157,EQ157,ES157,EU157,EW157,EY157,FA157,FC157)</f>
        <v>0</v>
      </c>
      <c r="FF157" s="171">
        <f t="shared" ref="FF157" si="3729">SUM(EH157,EJ157,EL157,EN157,EP157,ER157,ET157,EV157,EX157,EZ157,FB157,FD157)</f>
        <v>0</v>
      </c>
      <c r="FG157" s="148">
        <f t="shared" si="3393"/>
        <v>0</v>
      </c>
      <c r="FH157" s="199">
        <f t="shared" ref="FH157" si="3730">+FG157</f>
        <v>0</v>
      </c>
      <c r="FI157" s="95"/>
      <c r="FJ157" s="708">
        <f>+FJ156</f>
        <v>0</v>
      </c>
      <c r="FK157" s="38"/>
      <c r="FL157" s="692">
        <f t="shared" si="2883"/>
        <v>0</v>
      </c>
      <c r="FM157" s="693">
        <f t="shared" si="2884"/>
        <v>0</v>
      </c>
      <c r="FN157" s="694" t="str">
        <f t="shared" si="2885"/>
        <v>OK</v>
      </c>
      <c r="FP157" s="692">
        <f t="shared" si="3442"/>
        <v>0</v>
      </c>
      <c r="FQ157" s="693">
        <f t="shared" si="3443"/>
        <v>0</v>
      </c>
      <c r="FR157" s="694" t="str">
        <f t="shared" si="3444"/>
        <v>OK</v>
      </c>
    </row>
    <row r="158" spans="1:174" ht="18" customHeight="1" x14ac:dyDescent="0.2">
      <c r="A158" s="74">
        <f t="shared" si="3445"/>
        <v>0</v>
      </c>
      <c r="B158" s="75">
        <f t="shared" si="3446"/>
        <v>0</v>
      </c>
      <c r="C158" s="235" t="str">
        <f t="shared" si="3447"/>
        <v>福島県</v>
      </c>
      <c r="D158" s="58">
        <f t="shared" si="3448"/>
        <v>72</v>
      </c>
      <c r="E158" s="49" t="s">
        <v>244</v>
      </c>
      <c r="F158" s="486">
        <f>IF(F159=" "," ",+F159)</f>
        <v>0</v>
      </c>
      <c r="G158" s="554"/>
      <c r="H158" s="537"/>
      <c r="I158" s="544"/>
      <c r="J158" s="545"/>
      <c r="K158" s="544"/>
      <c r="L158" s="229"/>
      <c r="M158" s="532"/>
      <c r="N158" s="66"/>
      <c r="O158" s="70" t="str">
        <f>IF(L158="","",VLOOKUP(L158,リスト!$Q$3:$R$25,2,0))</f>
        <v/>
      </c>
      <c r="P158" s="202"/>
      <c r="Q158" s="230"/>
      <c r="R158" s="154" t="str">
        <f>IF(L158="","",VLOOKUP(L158,リスト!$X$3:$Y$25,2,0))</f>
        <v/>
      </c>
      <c r="S158" s="162">
        <f>IF(T158&gt;0,1,0)</f>
        <v>0</v>
      </c>
      <c r="T158" s="143"/>
      <c r="U158" s="112">
        <f t="shared" si="3356"/>
        <v>0</v>
      </c>
      <c r="V158" s="108"/>
      <c r="W158" s="115">
        <f>+U158+V158</f>
        <v>0</v>
      </c>
      <c r="X158" s="115">
        <f>+Y158+Z158</f>
        <v>0</v>
      </c>
      <c r="Y158" s="137">
        <f t="shared" si="3357"/>
        <v>0</v>
      </c>
      <c r="Z158" s="139">
        <f t="shared" si="3358"/>
        <v>0</v>
      </c>
      <c r="AA158" s="180" t="s">
        <v>216</v>
      </c>
      <c r="AB158" s="162">
        <f>IF(AC158&gt;0,1,0)</f>
        <v>0</v>
      </c>
      <c r="AC158" s="143"/>
      <c r="AD158" s="120"/>
      <c r="AE158" s="137">
        <f>+AF158+AG158</f>
        <v>0</v>
      </c>
      <c r="AF158" s="137">
        <f t="shared" si="3359"/>
        <v>0</v>
      </c>
      <c r="AG158" s="139">
        <f t="shared" si="3360"/>
        <v>0</v>
      </c>
      <c r="AH158" s="101" t="str">
        <f>IF(AJ158="","",VLOOKUP(L158,リスト!$AA$3:$AB$25,2,0))</f>
        <v/>
      </c>
      <c r="AI158" s="162">
        <f>IF(AJ158&gt;0,1,0)</f>
        <v>0</v>
      </c>
      <c r="AJ158" s="143"/>
      <c r="AK158" s="156">
        <f t="shared" si="2349"/>
        <v>0</v>
      </c>
      <c r="AL158" s="120"/>
      <c r="AM158" s="162">
        <f>+AK158+AL158</f>
        <v>0</v>
      </c>
      <c r="AN158" s="112">
        <f>+AO158+AP158</f>
        <v>0</v>
      </c>
      <c r="AO158" s="115">
        <f t="shared" si="3361"/>
        <v>0</v>
      </c>
      <c r="AP158" s="173">
        <f t="shared" si="3362"/>
        <v>0</v>
      </c>
      <c r="AQ158" s="183" t="s">
        <v>216</v>
      </c>
      <c r="AR158" s="162">
        <f>IF(AS158&gt;0,1,0)</f>
        <v>0</v>
      </c>
      <c r="AS158" s="143"/>
      <c r="AT158" s="120"/>
      <c r="AU158" s="112">
        <f>+AV158+AW158</f>
        <v>0</v>
      </c>
      <c r="AV158" s="115">
        <f t="shared" si="3363"/>
        <v>0</v>
      </c>
      <c r="AW158" s="176">
        <f t="shared" si="3364"/>
        <v>0</v>
      </c>
      <c r="AX158" s="180" t="s">
        <v>216</v>
      </c>
      <c r="AY158" s="162">
        <f>IF(AZ158&gt;0,1,0)</f>
        <v>0</v>
      </c>
      <c r="AZ158" s="143"/>
      <c r="BA158" s="120"/>
      <c r="BB158" s="112">
        <f>+BC158+BD158</f>
        <v>0</v>
      </c>
      <c r="BC158" s="115">
        <f t="shared" si="3365"/>
        <v>0</v>
      </c>
      <c r="BD158" s="173">
        <f t="shared" si="3366"/>
        <v>0</v>
      </c>
      <c r="BE158" s="180" t="s">
        <v>216</v>
      </c>
      <c r="BF158" s="162">
        <f>IF(BG158&gt;0,1,0)</f>
        <v>0</v>
      </c>
      <c r="BG158" s="143"/>
      <c r="BH158" s="120"/>
      <c r="BI158" s="112">
        <f>+BJ158+BK158</f>
        <v>0</v>
      </c>
      <c r="BJ158" s="115">
        <f t="shared" si="3367"/>
        <v>0</v>
      </c>
      <c r="BK158" s="176">
        <f t="shared" si="3368"/>
        <v>0</v>
      </c>
      <c r="BL158" s="180" t="s">
        <v>216</v>
      </c>
      <c r="BM158" s="162">
        <f>IF(BN158&gt;0,1,0)</f>
        <v>0</v>
      </c>
      <c r="BN158" s="143"/>
      <c r="BO158" s="120"/>
      <c r="BP158" s="112">
        <f>+BQ158+BR158</f>
        <v>0</v>
      </c>
      <c r="BQ158" s="115">
        <f t="shared" si="3369"/>
        <v>0</v>
      </c>
      <c r="BR158" s="176">
        <f t="shared" si="3370"/>
        <v>0</v>
      </c>
      <c r="BS158" s="101">
        <f t="shared" si="2350"/>
        <v>0</v>
      </c>
      <c r="BT158" s="112">
        <f t="shared" si="2351"/>
        <v>0</v>
      </c>
      <c r="BU158" s="112">
        <f t="shared" si="2352"/>
        <v>0</v>
      </c>
      <c r="BV158" s="115">
        <f t="shared" si="2353"/>
        <v>0</v>
      </c>
      <c r="BW158" s="112">
        <f t="shared" si="2354"/>
        <v>0</v>
      </c>
      <c r="BX158" s="188">
        <f t="shared" si="2355"/>
        <v>0</v>
      </c>
      <c r="BY158" s="101" t="str">
        <f>IF(CA158="","",VLOOKUP(L158,リスト!$AD$3:$AE$25,2,0))</f>
        <v/>
      </c>
      <c r="BZ158" s="192">
        <f>IF(CA158&gt;0,1,0)</f>
        <v>0</v>
      </c>
      <c r="CA158" s="143"/>
      <c r="CB158" s="112">
        <f t="shared" si="3371"/>
        <v>0</v>
      </c>
      <c r="CC158" s="120"/>
      <c r="CD158" s="162">
        <f>+CB158+CC158</f>
        <v>0</v>
      </c>
      <c r="CE158" s="112">
        <f>+CF158+CG158</f>
        <v>0</v>
      </c>
      <c r="CF158" s="115">
        <f t="shared" si="3372"/>
        <v>0</v>
      </c>
      <c r="CG158" s="173">
        <f t="shared" si="3373"/>
        <v>0</v>
      </c>
      <c r="CH158" s="180" t="s">
        <v>216</v>
      </c>
      <c r="CI158" s="192">
        <f>IF(CJ158&gt;0,1,0)</f>
        <v>0</v>
      </c>
      <c r="CJ158" s="143"/>
      <c r="CK158" s="120"/>
      <c r="CL158" s="112">
        <f>+CM158+CN158</f>
        <v>0</v>
      </c>
      <c r="CM158" s="115">
        <f t="shared" si="3374"/>
        <v>0</v>
      </c>
      <c r="CN158" s="173">
        <f t="shared" si="3375"/>
        <v>0</v>
      </c>
      <c r="CO158" s="180" t="s">
        <v>216</v>
      </c>
      <c r="CP158" s="192">
        <f>IF(CQ158&gt;0,1,0)</f>
        <v>0</v>
      </c>
      <c r="CQ158" s="143"/>
      <c r="CR158" s="120"/>
      <c r="CS158" s="112">
        <f>+CT158+CU158</f>
        <v>0</v>
      </c>
      <c r="CT158" s="115">
        <f t="shared" si="3376"/>
        <v>0</v>
      </c>
      <c r="CU158" s="173">
        <f t="shared" si="3377"/>
        <v>0</v>
      </c>
      <c r="CV158" s="180" t="s">
        <v>216</v>
      </c>
      <c r="CW158" s="192">
        <f>IF(CX158&gt;0,1,0)</f>
        <v>0</v>
      </c>
      <c r="CX158" s="143"/>
      <c r="CY158" s="120"/>
      <c r="CZ158" s="112">
        <f>+DA158+DB158</f>
        <v>0</v>
      </c>
      <c r="DA158" s="115">
        <f t="shared" si="3378"/>
        <v>0</v>
      </c>
      <c r="DB158" s="173">
        <f t="shared" si="3379"/>
        <v>0</v>
      </c>
      <c r="DC158" s="180" t="s">
        <v>216</v>
      </c>
      <c r="DD158" s="192">
        <f>IF(DE158&gt;0,1,0)</f>
        <v>0</v>
      </c>
      <c r="DE158" s="143"/>
      <c r="DF158" s="120"/>
      <c r="DG158" s="112">
        <f>+DH158+DI158</f>
        <v>0</v>
      </c>
      <c r="DH158" s="115">
        <f t="shared" si="3380"/>
        <v>0</v>
      </c>
      <c r="DI158" s="176">
        <f t="shared" si="3381"/>
        <v>0</v>
      </c>
      <c r="DJ158" s="101">
        <f t="shared" si="2356"/>
        <v>0</v>
      </c>
      <c r="DK158" s="115">
        <f t="shared" si="2357"/>
        <v>0</v>
      </c>
      <c r="DL158" s="115">
        <f t="shared" si="2358"/>
        <v>0</v>
      </c>
      <c r="DM158" s="115">
        <f>+DN158+DO158</f>
        <v>0</v>
      </c>
      <c r="DN158" s="115">
        <f t="shared" si="2359"/>
        <v>0</v>
      </c>
      <c r="DO158" s="176">
        <f t="shared" si="2360"/>
        <v>0</v>
      </c>
      <c r="DP158" s="193">
        <f t="shared" si="2361"/>
        <v>0</v>
      </c>
      <c r="DQ158" s="176">
        <f t="shared" si="2362"/>
        <v>0</v>
      </c>
      <c r="DR158" s="115">
        <f t="shared" si="3422"/>
        <v>0</v>
      </c>
      <c r="DS158" s="115">
        <f>+DT158+DU158</f>
        <v>0</v>
      </c>
      <c r="DT158" s="112">
        <f t="shared" si="2363"/>
        <v>0</v>
      </c>
      <c r="DU158" s="188">
        <f t="shared" si="2364"/>
        <v>0</v>
      </c>
      <c r="DV158" s="101">
        <f t="shared" si="2365"/>
        <v>0</v>
      </c>
      <c r="DW158" s="115">
        <f t="shared" si="3382"/>
        <v>0</v>
      </c>
      <c r="DX158" s="115">
        <f t="shared" si="3383"/>
        <v>0</v>
      </c>
      <c r="DY158" s="115">
        <f>ROUND(DV158*DX158,0)</f>
        <v>0</v>
      </c>
      <c r="DZ158" s="115">
        <f>+EA158+EB158</f>
        <v>0</v>
      </c>
      <c r="EA158" s="115">
        <f t="shared" si="3384"/>
        <v>0</v>
      </c>
      <c r="EB158" s="173">
        <f t="shared" si="3385"/>
        <v>0</v>
      </c>
      <c r="EC158" s="193">
        <f>SUM(DR158,DY158)</f>
        <v>0</v>
      </c>
      <c r="ED158" s="115">
        <f>+EE158+EF158</f>
        <v>0</v>
      </c>
      <c r="EE158" s="115">
        <f>SUM(DT158,EA158)</f>
        <v>0</v>
      </c>
      <c r="EF158" s="188">
        <f>SUM(DU158,EB158)</f>
        <v>0</v>
      </c>
      <c r="EG158" s="128">
        <f t="shared" si="2366"/>
        <v>0</v>
      </c>
      <c r="EH158" s="132">
        <f t="shared" si="2367"/>
        <v>0</v>
      </c>
      <c r="EI158" s="147">
        <f t="shared" si="2368"/>
        <v>0</v>
      </c>
      <c r="EJ158" s="152">
        <f>INT(EI158/2)</f>
        <v>0</v>
      </c>
      <c r="EK158" s="166">
        <f t="shared" si="2369"/>
        <v>0</v>
      </c>
      <c r="EL158" s="170">
        <f t="shared" si="2370"/>
        <v>0</v>
      </c>
      <c r="EM158" s="166">
        <f t="shared" si="2371"/>
        <v>0</v>
      </c>
      <c r="EN158" s="170">
        <f>INT(EM158/2)</f>
        <v>0</v>
      </c>
      <c r="EO158" s="147">
        <f t="shared" si="3386"/>
        <v>0</v>
      </c>
      <c r="EP158" s="170">
        <f>INT(EO158/2)</f>
        <v>0</v>
      </c>
      <c r="EQ158" s="166">
        <f t="shared" si="3387"/>
        <v>0</v>
      </c>
      <c r="ER158" s="170">
        <f>INT(EQ158/2)</f>
        <v>0</v>
      </c>
      <c r="ES158" s="147">
        <f t="shared" si="3388"/>
        <v>0</v>
      </c>
      <c r="ET158" s="152">
        <f>INT(ES158/2)</f>
        <v>0</v>
      </c>
      <c r="EU158" s="166">
        <f t="shared" si="2372"/>
        <v>0</v>
      </c>
      <c r="EV158" s="170">
        <f t="shared" si="2373"/>
        <v>0</v>
      </c>
      <c r="EW158" s="147">
        <f t="shared" si="3389"/>
        <v>0</v>
      </c>
      <c r="EX158" s="152">
        <f>INT(EW158/2)</f>
        <v>0</v>
      </c>
      <c r="EY158" s="166">
        <f t="shared" si="3390"/>
        <v>0</v>
      </c>
      <c r="EZ158" s="170">
        <f>INT(EY158/2)</f>
        <v>0</v>
      </c>
      <c r="FA158" s="147">
        <f t="shared" si="3391"/>
        <v>0</v>
      </c>
      <c r="FB158" s="170">
        <f>INT(FA158/2)</f>
        <v>0</v>
      </c>
      <c r="FC158" s="147">
        <f t="shared" si="3392"/>
        <v>0</v>
      </c>
      <c r="FD158" s="170">
        <f>INT(FC158/2)</f>
        <v>0</v>
      </c>
      <c r="FE158" s="166">
        <f>SUM(EG158,EI158,EK158,EM158,EO158,EQ158,ES158,EU158,EW158,EY158,FA158,FC158)</f>
        <v>0</v>
      </c>
      <c r="FF158" s="170">
        <f>SUM(EH158,EJ158,EL158,EN158,EP158,ER158,ET158,EV158,EX158,EZ158,FB158,FD158)</f>
        <v>0</v>
      </c>
      <c r="FG158" s="147">
        <f t="shared" si="3393"/>
        <v>0</v>
      </c>
      <c r="FH158" s="198">
        <f>+FG158</f>
        <v>0</v>
      </c>
      <c r="FI158" s="201"/>
      <c r="FJ158" s="708">
        <f>+FJ156</f>
        <v>0</v>
      </c>
      <c r="FK158" s="38"/>
      <c r="FL158" s="698">
        <f t="shared" si="2883"/>
        <v>0</v>
      </c>
      <c r="FM158" s="699">
        <f t="shared" si="2884"/>
        <v>0</v>
      </c>
      <c r="FN158" s="700" t="str">
        <f t="shared" si="2885"/>
        <v>OK</v>
      </c>
      <c r="FP158" s="698">
        <f t="shared" si="3442"/>
        <v>0</v>
      </c>
      <c r="FQ158" s="699">
        <f t="shared" si="3443"/>
        <v>0</v>
      </c>
      <c r="FR158" s="700" t="str">
        <f t="shared" si="3444"/>
        <v>OK</v>
      </c>
    </row>
    <row r="159" spans="1:174" ht="18" customHeight="1" x14ac:dyDescent="0.2">
      <c r="A159" s="76">
        <f t="shared" si="3445"/>
        <v>0</v>
      </c>
      <c r="B159" s="77">
        <f t="shared" si="3446"/>
        <v>0</v>
      </c>
      <c r="C159" s="236" t="str">
        <f t="shared" si="3447"/>
        <v>福島県</v>
      </c>
      <c r="D159" s="47">
        <f t="shared" si="3448"/>
        <v>72</v>
      </c>
      <c r="E159" s="56" t="s">
        <v>245</v>
      </c>
      <c r="F159" s="487"/>
      <c r="G159" s="555">
        <f>+G158</f>
        <v>0</v>
      </c>
      <c r="H159" s="536"/>
      <c r="I159" s="542"/>
      <c r="J159" s="543"/>
      <c r="K159" s="542"/>
      <c r="L159" s="64"/>
      <c r="M159" s="531"/>
      <c r="N159" s="67"/>
      <c r="O159" s="71" t="str">
        <f>IF(L159="","",VLOOKUP(L159,リスト!$Q$3:$R$25,2,0))</f>
        <v/>
      </c>
      <c r="P159" s="95"/>
      <c r="Q159" s="124"/>
      <c r="R159" s="102" t="str">
        <f>IF(L159="","",VLOOKUP(L159,リスト!$X$3:$Y$25,2,0))</f>
        <v/>
      </c>
      <c r="S159" s="163">
        <f t="shared" ref="S159" si="3731">IF(T159&gt;0,1,0)</f>
        <v>0</v>
      </c>
      <c r="T159" s="144"/>
      <c r="U159" s="113">
        <f t="shared" si="3356"/>
        <v>0</v>
      </c>
      <c r="V159" s="109"/>
      <c r="W159" s="116">
        <f t="shared" ref="W159" si="3732">+U159+V159</f>
        <v>0</v>
      </c>
      <c r="X159" s="116">
        <f t="shared" ref="X159" si="3733">+Y159+Z159</f>
        <v>0</v>
      </c>
      <c r="Y159" s="138">
        <f t="shared" si="3357"/>
        <v>0</v>
      </c>
      <c r="Z159" s="140">
        <f t="shared" si="3358"/>
        <v>0</v>
      </c>
      <c r="AA159" s="181" t="s">
        <v>216</v>
      </c>
      <c r="AB159" s="163">
        <f t="shared" ref="AB159" si="3734">IF(AC159&gt;0,1,0)</f>
        <v>0</v>
      </c>
      <c r="AC159" s="144"/>
      <c r="AD159" s="121"/>
      <c r="AE159" s="138">
        <f t="shared" ref="AE159" si="3735">+AF159+AG159</f>
        <v>0</v>
      </c>
      <c r="AF159" s="138">
        <f t="shared" si="3359"/>
        <v>0</v>
      </c>
      <c r="AG159" s="140">
        <f t="shared" si="3360"/>
        <v>0</v>
      </c>
      <c r="AH159" s="102" t="str">
        <f>IF(AJ159="","",VLOOKUP(L159,リスト!$AA$3:$AB$25,2,0))</f>
        <v/>
      </c>
      <c r="AI159" s="163">
        <f t="shared" ref="AI159" si="3736">IF(AJ159&gt;0,1,0)</f>
        <v>0</v>
      </c>
      <c r="AJ159" s="144"/>
      <c r="AK159" s="157">
        <f t="shared" si="2349"/>
        <v>0</v>
      </c>
      <c r="AL159" s="121"/>
      <c r="AM159" s="163">
        <f t="shared" ref="AM159" si="3737">+AK159+AL159</f>
        <v>0</v>
      </c>
      <c r="AN159" s="113">
        <f t="shared" ref="AN159" si="3738">+AO159+AP159</f>
        <v>0</v>
      </c>
      <c r="AO159" s="116">
        <f t="shared" si="3361"/>
        <v>0</v>
      </c>
      <c r="AP159" s="174">
        <f t="shared" si="3362"/>
        <v>0</v>
      </c>
      <c r="AQ159" s="184" t="s">
        <v>216</v>
      </c>
      <c r="AR159" s="163">
        <f t="shared" ref="AR159" si="3739">IF(AS159&gt;0,1,0)</f>
        <v>0</v>
      </c>
      <c r="AS159" s="144"/>
      <c r="AT159" s="121"/>
      <c r="AU159" s="113">
        <f t="shared" ref="AU159" si="3740">+AV159+AW159</f>
        <v>0</v>
      </c>
      <c r="AV159" s="116">
        <f t="shared" si="3363"/>
        <v>0</v>
      </c>
      <c r="AW159" s="177">
        <f t="shared" si="3364"/>
        <v>0</v>
      </c>
      <c r="AX159" s="181" t="s">
        <v>216</v>
      </c>
      <c r="AY159" s="163">
        <f t="shared" ref="AY159" si="3741">IF(AZ159&gt;0,1,0)</f>
        <v>0</v>
      </c>
      <c r="AZ159" s="144"/>
      <c r="BA159" s="121"/>
      <c r="BB159" s="113">
        <f t="shared" ref="BB159" si="3742">+BC159+BD159</f>
        <v>0</v>
      </c>
      <c r="BC159" s="116">
        <f t="shared" si="3365"/>
        <v>0</v>
      </c>
      <c r="BD159" s="174">
        <f t="shared" si="3366"/>
        <v>0</v>
      </c>
      <c r="BE159" s="181" t="s">
        <v>216</v>
      </c>
      <c r="BF159" s="163">
        <f t="shared" ref="BF159" si="3743">IF(BG159&gt;0,1,0)</f>
        <v>0</v>
      </c>
      <c r="BG159" s="144"/>
      <c r="BH159" s="121"/>
      <c r="BI159" s="113">
        <f t="shared" ref="BI159" si="3744">+BJ159+BK159</f>
        <v>0</v>
      </c>
      <c r="BJ159" s="116">
        <f t="shared" si="3367"/>
        <v>0</v>
      </c>
      <c r="BK159" s="177">
        <f t="shared" si="3368"/>
        <v>0</v>
      </c>
      <c r="BL159" s="181" t="s">
        <v>216</v>
      </c>
      <c r="BM159" s="163">
        <f t="shared" ref="BM159" si="3745">IF(BN159&gt;0,1,0)</f>
        <v>0</v>
      </c>
      <c r="BN159" s="144"/>
      <c r="BO159" s="121"/>
      <c r="BP159" s="113">
        <f t="shared" ref="BP159" si="3746">+BQ159+BR159</f>
        <v>0</v>
      </c>
      <c r="BQ159" s="116">
        <f t="shared" si="3369"/>
        <v>0</v>
      </c>
      <c r="BR159" s="177">
        <f t="shared" si="3370"/>
        <v>0</v>
      </c>
      <c r="BS159" s="102">
        <f t="shared" si="2350"/>
        <v>0</v>
      </c>
      <c r="BT159" s="113">
        <f t="shared" si="2351"/>
        <v>0</v>
      </c>
      <c r="BU159" s="113">
        <f t="shared" si="2352"/>
        <v>0</v>
      </c>
      <c r="BV159" s="116">
        <f t="shared" si="2353"/>
        <v>0</v>
      </c>
      <c r="BW159" s="113">
        <f t="shared" si="2354"/>
        <v>0</v>
      </c>
      <c r="BX159" s="189">
        <f t="shared" si="2355"/>
        <v>0</v>
      </c>
      <c r="BY159" s="102" t="str">
        <f>IF(CA159="","",VLOOKUP(L159,リスト!$AD$3:$AE$25,2,0))</f>
        <v/>
      </c>
      <c r="BZ159" s="105">
        <f t="shared" ref="BZ159" si="3747">IF(CA159&gt;0,1,0)</f>
        <v>0</v>
      </c>
      <c r="CA159" s="144"/>
      <c r="CB159" s="113">
        <f t="shared" si="3371"/>
        <v>0</v>
      </c>
      <c r="CC159" s="121"/>
      <c r="CD159" s="163">
        <f t="shared" ref="CD159" si="3748">+CB159+CC159</f>
        <v>0</v>
      </c>
      <c r="CE159" s="113">
        <f t="shared" ref="CE159" si="3749">+CF159+CG159</f>
        <v>0</v>
      </c>
      <c r="CF159" s="116">
        <f t="shared" si="3372"/>
        <v>0</v>
      </c>
      <c r="CG159" s="177">
        <f t="shared" si="3373"/>
        <v>0</v>
      </c>
      <c r="CH159" s="181" t="s">
        <v>216</v>
      </c>
      <c r="CI159" s="105">
        <f t="shared" ref="CI159" si="3750">IF(CJ159&gt;0,1,0)</f>
        <v>0</v>
      </c>
      <c r="CJ159" s="144"/>
      <c r="CK159" s="121"/>
      <c r="CL159" s="113">
        <f t="shared" ref="CL159" si="3751">+CM159+CN159</f>
        <v>0</v>
      </c>
      <c r="CM159" s="116">
        <f t="shared" si="3374"/>
        <v>0</v>
      </c>
      <c r="CN159" s="174">
        <f t="shared" si="3375"/>
        <v>0</v>
      </c>
      <c r="CO159" s="181" t="s">
        <v>216</v>
      </c>
      <c r="CP159" s="105">
        <f t="shared" ref="CP159" si="3752">IF(CQ159&gt;0,1,0)</f>
        <v>0</v>
      </c>
      <c r="CQ159" s="144"/>
      <c r="CR159" s="121"/>
      <c r="CS159" s="113">
        <f t="shared" ref="CS159" si="3753">+CT159+CU159</f>
        <v>0</v>
      </c>
      <c r="CT159" s="116">
        <f t="shared" si="3376"/>
        <v>0</v>
      </c>
      <c r="CU159" s="174">
        <f t="shared" si="3377"/>
        <v>0</v>
      </c>
      <c r="CV159" s="181" t="s">
        <v>216</v>
      </c>
      <c r="CW159" s="105">
        <f t="shared" ref="CW159" si="3754">IF(CX159&gt;0,1,0)</f>
        <v>0</v>
      </c>
      <c r="CX159" s="144"/>
      <c r="CY159" s="121"/>
      <c r="CZ159" s="113">
        <f t="shared" ref="CZ159" si="3755">+DA159+DB159</f>
        <v>0</v>
      </c>
      <c r="DA159" s="116">
        <f t="shared" si="3378"/>
        <v>0</v>
      </c>
      <c r="DB159" s="174">
        <f t="shared" si="3379"/>
        <v>0</v>
      </c>
      <c r="DC159" s="181" t="s">
        <v>216</v>
      </c>
      <c r="DD159" s="105">
        <f t="shared" ref="DD159" si="3756">IF(DE159&gt;0,1,0)</f>
        <v>0</v>
      </c>
      <c r="DE159" s="144"/>
      <c r="DF159" s="121"/>
      <c r="DG159" s="113">
        <f t="shared" ref="DG159" si="3757">+DH159+DI159</f>
        <v>0</v>
      </c>
      <c r="DH159" s="116">
        <f t="shared" si="3380"/>
        <v>0</v>
      </c>
      <c r="DI159" s="177">
        <f t="shared" si="3381"/>
        <v>0</v>
      </c>
      <c r="DJ159" s="102">
        <f t="shared" si="2356"/>
        <v>0</v>
      </c>
      <c r="DK159" s="116">
        <f t="shared" si="2357"/>
        <v>0</v>
      </c>
      <c r="DL159" s="116">
        <f t="shared" si="2358"/>
        <v>0</v>
      </c>
      <c r="DM159" s="116">
        <f t="shared" ref="DM159" si="3758">+DN159+DO159</f>
        <v>0</v>
      </c>
      <c r="DN159" s="116">
        <f t="shared" si="2359"/>
        <v>0</v>
      </c>
      <c r="DO159" s="177">
        <f t="shared" si="2360"/>
        <v>0</v>
      </c>
      <c r="DP159" s="194">
        <f t="shared" si="2361"/>
        <v>0</v>
      </c>
      <c r="DQ159" s="177">
        <f t="shared" si="2362"/>
        <v>0</v>
      </c>
      <c r="DR159" s="116">
        <f t="shared" si="3422"/>
        <v>0</v>
      </c>
      <c r="DS159" s="116">
        <f t="shared" ref="DS159" si="3759">+DT159+DU159</f>
        <v>0</v>
      </c>
      <c r="DT159" s="113">
        <f t="shared" si="2363"/>
        <v>0</v>
      </c>
      <c r="DU159" s="189">
        <f t="shared" si="2364"/>
        <v>0</v>
      </c>
      <c r="DV159" s="102">
        <f t="shared" si="2365"/>
        <v>0</v>
      </c>
      <c r="DW159" s="116">
        <f t="shared" si="3382"/>
        <v>0</v>
      </c>
      <c r="DX159" s="116">
        <f t="shared" si="3383"/>
        <v>0</v>
      </c>
      <c r="DY159" s="116">
        <f t="shared" ref="DY159" si="3760">ROUND(DV159*DX159,0)</f>
        <v>0</v>
      </c>
      <c r="DZ159" s="116">
        <f t="shared" ref="DZ159" si="3761">+EA159+EB159</f>
        <v>0</v>
      </c>
      <c r="EA159" s="116">
        <f t="shared" si="3384"/>
        <v>0</v>
      </c>
      <c r="EB159" s="174">
        <f t="shared" si="3385"/>
        <v>0</v>
      </c>
      <c r="EC159" s="194">
        <f t="shared" ref="EC159" si="3762">SUM(DR159,DY159)</f>
        <v>0</v>
      </c>
      <c r="ED159" s="116">
        <f t="shared" ref="ED159" si="3763">+EE159+EF159</f>
        <v>0</v>
      </c>
      <c r="EE159" s="116">
        <f t="shared" ref="EE159" si="3764">SUM(DT159,EA159)</f>
        <v>0</v>
      </c>
      <c r="EF159" s="189">
        <f t="shared" ref="EF159" si="3765">SUM(DU159,EB159)</f>
        <v>0</v>
      </c>
      <c r="EG159" s="129">
        <f t="shared" si="2366"/>
        <v>0</v>
      </c>
      <c r="EH159" s="133">
        <f t="shared" si="2367"/>
        <v>0</v>
      </c>
      <c r="EI159" s="148">
        <f t="shared" si="2368"/>
        <v>0</v>
      </c>
      <c r="EJ159" s="153">
        <f t="shared" ref="EJ159" si="3766">INT(EI159/2)</f>
        <v>0</v>
      </c>
      <c r="EK159" s="167">
        <f t="shared" si="2369"/>
        <v>0</v>
      </c>
      <c r="EL159" s="171">
        <f t="shared" si="2370"/>
        <v>0</v>
      </c>
      <c r="EM159" s="167">
        <f t="shared" si="2371"/>
        <v>0</v>
      </c>
      <c r="EN159" s="171">
        <f t="shared" ref="EN159" si="3767">INT(EM159/2)</f>
        <v>0</v>
      </c>
      <c r="EO159" s="148">
        <f t="shared" si="3386"/>
        <v>0</v>
      </c>
      <c r="EP159" s="153">
        <f t="shared" ref="EP159" si="3768">INT(EO159/2)</f>
        <v>0</v>
      </c>
      <c r="EQ159" s="167">
        <f t="shared" si="3387"/>
        <v>0</v>
      </c>
      <c r="ER159" s="171">
        <f t="shared" ref="ER159" si="3769">INT(EQ159/2)</f>
        <v>0</v>
      </c>
      <c r="ES159" s="148">
        <f t="shared" si="3388"/>
        <v>0</v>
      </c>
      <c r="ET159" s="153">
        <f t="shared" ref="ET159" si="3770">INT(ES159/2)</f>
        <v>0</v>
      </c>
      <c r="EU159" s="167">
        <f t="shared" si="2372"/>
        <v>0</v>
      </c>
      <c r="EV159" s="171">
        <f t="shared" si="2373"/>
        <v>0</v>
      </c>
      <c r="EW159" s="148">
        <f t="shared" si="3389"/>
        <v>0</v>
      </c>
      <c r="EX159" s="153">
        <f t="shared" ref="EX159" si="3771">INT(EW159/2)</f>
        <v>0</v>
      </c>
      <c r="EY159" s="167">
        <f t="shared" si="3390"/>
        <v>0</v>
      </c>
      <c r="EZ159" s="171">
        <f t="shared" ref="EZ159" si="3772">INT(EY159/2)</f>
        <v>0</v>
      </c>
      <c r="FA159" s="148">
        <f t="shared" si="3391"/>
        <v>0</v>
      </c>
      <c r="FB159" s="171">
        <f t="shared" ref="FB159" si="3773">INT(FA159/2)</f>
        <v>0</v>
      </c>
      <c r="FC159" s="148">
        <f t="shared" si="3392"/>
        <v>0</v>
      </c>
      <c r="FD159" s="171">
        <f t="shared" ref="FD159" si="3774">INT(FC159/2)</f>
        <v>0</v>
      </c>
      <c r="FE159" s="167">
        <f t="shared" ref="FE159" si="3775">SUM(EG159,EI159,EK159,EM159,EO159,EQ159,ES159,EU159,EW159,EY159,FA159,FC159)</f>
        <v>0</v>
      </c>
      <c r="FF159" s="171">
        <f t="shared" ref="FF159" si="3776">SUM(EH159,EJ159,EL159,EN159,EP159,ER159,ET159,EV159,EX159,EZ159,FB159,FD159)</f>
        <v>0</v>
      </c>
      <c r="FG159" s="148">
        <f t="shared" si="3393"/>
        <v>0</v>
      </c>
      <c r="FH159" s="199">
        <f t="shared" ref="FH159" si="3777">+FG159</f>
        <v>0</v>
      </c>
      <c r="FI159" s="95"/>
      <c r="FJ159" s="708">
        <f>+FJ158</f>
        <v>0</v>
      </c>
      <c r="FK159" s="38"/>
      <c r="FL159" s="692">
        <f t="shared" si="2883"/>
        <v>0</v>
      </c>
      <c r="FM159" s="693">
        <f t="shared" si="2884"/>
        <v>0</v>
      </c>
      <c r="FN159" s="694" t="str">
        <f t="shared" si="2885"/>
        <v>OK</v>
      </c>
      <c r="FP159" s="692">
        <f t="shared" si="3442"/>
        <v>0</v>
      </c>
      <c r="FQ159" s="693">
        <f t="shared" si="3443"/>
        <v>0</v>
      </c>
      <c r="FR159" s="694" t="str">
        <f t="shared" si="3444"/>
        <v>OK</v>
      </c>
    </row>
    <row r="160" spans="1:174" ht="18" customHeight="1" x14ac:dyDescent="0.2">
      <c r="A160" s="74">
        <f t="shared" si="3445"/>
        <v>0</v>
      </c>
      <c r="B160" s="75">
        <f t="shared" si="3446"/>
        <v>0</v>
      </c>
      <c r="C160" s="235" t="str">
        <f t="shared" si="3447"/>
        <v>福島県</v>
      </c>
      <c r="D160" s="58">
        <f t="shared" si="3448"/>
        <v>73</v>
      </c>
      <c r="E160" s="49" t="s">
        <v>244</v>
      </c>
      <c r="F160" s="486">
        <f>IF(F161=" "," ",+F161)</f>
        <v>0</v>
      </c>
      <c r="G160" s="554"/>
      <c r="H160" s="537"/>
      <c r="I160" s="544"/>
      <c r="J160" s="545"/>
      <c r="K160" s="544"/>
      <c r="L160" s="229"/>
      <c r="M160" s="532"/>
      <c r="N160" s="66"/>
      <c r="O160" s="70" t="str">
        <f>IF(L160="","",VLOOKUP(L160,リスト!$Q$3:$R$25,2,0))</f>
        <v/>
      </c>
      <c r="P160" s="202"/>
      <c r="Q160" s="125"/>
      <c r="R160" s="154" t="str">
        <f>IF(L160="","",VLOOKUP(L160,リスト!$X$3:$Y$25,2,0))</f>
        <v/>
      </c>
      <c r="S160" s="162">
        <f>IF(T160&gt;0,1,0)</f>
        <v>0</v>
      </c>
      <c r="T160" s="143"/>
      <c r="U160" s="112">
        <f t="shared" si="3356"/>
        <v>0</v>
      </c>
      <c r="V160" s="108"/>
      <c r="W160" s="115">
        <f>+U160+V160</f>
        <v>0</v>
      </c>
      <c r="X160" s="115">
        <f>+Y160+Z160</f>
        <v>0</v>
      </c>
      <c r="Y160" s="137">
        <f t="shared" si="3357"/>
        <v>0</v>
      </c>
      <c r="Z160" s="139">
        <f t="shared" si="3358"/>
        <v>0</v>
      </c>
      <c r="AA160" s="180" t="s">
        <v>216</v>
      </c>
      <c r="AB160" s="162">
        <f>IF(AC160&gt;0,1,0)</f>
        <v>0</v>
      </c>
      <c r="AC160" s="143"/>
      <c r="AD160" s="120"/>
      <c r="AE160" s="137">
        <f>+AF160+AG160</f>
        <v>0</v>
      </c>
      <c r="AF160" s="137">
        <f t="shared" si="3359"/>
        <v>0</v>
      </c>
      <c r="AG160" s="139">
        <f t="shared" si="3360"/>
        <v>0</v>
      </c>
      <c r="AH160" s="101" t="str">
        <f>IF(AJ160="","",VLOOKUP(L160,リスト!$AA$3:$AB$25,2,0))</f>
        <v/>
      </c>
      <c r="AI160" s="162">
        <f>IF(AJ160&gt;0,1,0)</f>
        <v>0</v>
      </c>
      <c r="AJ160" s="143"/>
      <c r="AK160" s="156">
        <f t="shared" si="2349"/>
        <v>0</v>
      </c>
      <c r="AL160" s="120"/>
      <c r="AM160" s="162">
        <f>+AK160+AL160</f>
        <v>0</v>
      </c>
      <c r="AN160" s="112">
        <f>+AO160+AP160</f>
        <v>0</v>
      </c>
      <c r="AO160" s="115">
        <f t="shared" si="3361"/>
        <v>0</v>
      </c>
      <c r="AP160" s="173">
        <f t="shared" si="3362"/>
        <v>0</v>
      </c>
      <c r="AQ160" s="183" t="s">
        <v>216</v>
      </c>
      <c r="AR160" s="162">
        <f>IF(AS160&gt;0,1,0)</f>
        <v>0</v>
      </c>
      <c r="AS160" s="143"/>
      <c r="AT160" s="120"/>
      <c r="AU160" s="112">
        <f>+AV160+AW160</f>
        <v>0</v>
      </c>
      <c r="AV160" s="115">
        <f t="shared" si="3363"/>
        <v>0</v>
      </c>
      <c r="AW160" s="176">
        <f t="shared" si="3364"/>
        <v>0</v>
      </c>
      <c r="AX160" s="180" t="s">
        <v>216</v>
      </c>
      <c r="AY160" s="162">
        <f>IF(AZ160&gt;0,1,0)</f>
        <v>0</v>
      </c>
      <c r="AZ160" s="143"/>
      <c r="BA160" s="120"/>
      <c r="BB160" s="112">
        <f>+BC160+BD160</f>
        <v>0</v>
      </c>
      <c r="BC160" s="115">
        <f t="shared" si="3365"/>
        <v>0</v>
      </c>
      <c r="BD160" s="173">
        <f t="shared" si="3366"/>
        <v>0</v>
      </c>
      <c r="BE160" s="180" t="s">
        <v>216</v>
      </c>
      <c r="BF160" s="162">
        <f>IF(BG160&gt;0,1,0)</f>
        <v>0</v>
      </c>
      <c r="BG160" s="143"/>
      <c r="BH160" s="120"/>
      <c r="BI160" s="112">
        <f>+BJ160+BK160</f>
        <v>0</v>
      </c>
      <c r="BJ160" s="115">
        <f t="shared" si="3367"/>
        <v>0</v>
      </c>
      <c r="BK160" s="176">
        <f t="shared" si="3368"/>
        <v>0</v>
      </c>
      <c r="BL160" s="180" t="s">
        <v>216</v>
      </c>
      <c r="BM160" s="162">
        <f>IF(BN160&gt;0,1,0)</f>
        <v>0</v>
      </c>
      <c r="BN160" s="143"/>
      <c r="BO160" s="120"/>
      <c r="BP160" s="112">
        <f>+BQ160+BR160</f>
        <v>0</v>
      </c>
      <c r="BQ160" s="115">
        <f t="shared" si="3369"/>
        <v>0</v>
      </c>
      <c r="BR160" s="176">
        <f t="shared" si="3370"/>
        <v>0</v>
      </c>
      <c r="BS160" s="101">
        <f t="shared" si="2350"/>
        <v>0</v>
      </c>
      <c r="BT160" s="112">
        <f t="shared" si="2351"/>
        <v>0</v>
      </c>
      <c r="BU160" s="112">
        <f t="shared" si="2352"/>
        <v>0</v>
      </c>
      <c r="BV160" s="115">
        <f t="shared" si="2353"/>
        <v>0</v>
      </c>
      <c r="BW160" s="112">
        <f t="shared" si="2354"/>
        <v>0</v>
      </c>
      <c r="BX160" s="188">
        <f t="shared" si="2355"/>
        <v>0</v>
      </c>
      <c r="BY160" s="101" t="str">
        <f>IF(CA160="","",VLOOKUP(L160,リスト!$AD$3:$AE$25,2,0))</f>
        <v/>
      </c>
      <c r="BZ160" s="192">
        <f>IF(CA160&gt;0,1,0)</f>
        <v>0</v>
      </c>
      <c r="CA160" s="143"/>
      <c r="CB160" s="112">
        <f t="shared" si="3371"/>
        <v>0</v>
      </c>
      <c r="CC160" s="120"/>
      <c r="CD160" s="162">
        <f>+CB160+CC160</f>
        <v>0</v>
      </c>
      <c r="CE160" s="112">
        <f>+CF160+CG160</f>
        <v>0</v>
      </c>
      <c r="CF160" s="115">
        <f t="shared" si="3372"/>
        <v>0</v>
      </c>
      <c r="CG160" s="173">
        <f t="shared" si="3373"/>
        <v>0</v>
      </c>
      <c r="CH160" s="180" t="s">
        <v>216</v>
      </c>
      <c r="CI160" s="192">
        <f>IF(CJ160&gt;0,1,0)</f>
        <v>0</v>
      </c>
      <c r="CJ160" s="143"/>
      <c r="CK160" s="120"/>
      <c r="CL160" s="112">
        <f>+CM160+CN160</f>
        <v>0</v>
      </c>
      <c r="CM160" s="115">
        <f t="shared" si="3374"/>
        <v>0</v>
      </c>
      <c r="CN160" s="173">
        <f t="shared" si="3375"/>
        <v>0</v>
      </c>
      <c r="CO160" s="180" t="s">
        <v>216</v>
      </c>
      <c r="CP160" s="192">
        <f>IF(CQ160&gt;0,1,0)</f>
        <v>0</v>
      </c>
      <c r="CQ160" s="143"/>
      <c r="CR160" s="120"/>
      <c r="CS160" s="112">
        <f>+CT160+CU160</f>
        <v>0</v>
      </c>
      <c r="CT160" s="115">
        <f t="shared" si="3376"/>
        <v>0</v>
      </c>
      <c r="CU160" s="173">
        <f t="shared" si="3377"/>
        <v>0</v>
      </c>
      <c r="CV160" s="180" t="s">
        <v>216</v>
      </c>
      <c r="CW160" s="192">
        <f>IF(CX160&gt;0,1,0)</f>
        <v>0</v>
      </c>
      <c r="CX160" s="143"/>
      <c r="CY160" s="120"/>
      <c r="CZ160" s="112">
        <f>+DA160+DB160</f>
        <v>0</v>
      </c>
      <c r="DA160" s="115">
        <f t="shared" si="3378"/>
        <v>0</v>
      </c>
      <c r="DB160" s="173">
        <f t="shared" si="3379"/>
        <v>0</v>
      </c>
      <c r="DC160" s="180" t="s">
        <v>216</v>
      </c>
      <c r="DD160" s="192">
        <f>IF(DE160&gt;0,1,0)</f>
        <v>0</v>
      </c>
      <c r="DE160" s="143"/>
      <c r="DF160" s="120"/>
      <c r="DG160" s="112">
        <f>+DH160+DI160</f>
        <v>0</v>
      </c>
      <c r="DH160" s="115">
        <f t="shared" si="3380"/>
        <v>0</v>
      </c>
      <c r="DI160" s="176">
        <f t="shared" si="3381"/>
        <v>0</v>
      </c>
      <c r="DJ160" s="101">
        <f t="shared" si="2356"/>
        <v>0</v>
      </c>
      <c r="DK160" s="115">
        <f t="shared" si="2357"/>
        <v>0</v>
      </c>
      <c r="DL160" s="115">
        <f t="shared" si="2358"/>
        <v>0</v>
      </c>
      <c r="DM160" s="115">
        <f>+DN160+DO160</f>
        <v>0</v>
      </c>
      <c r="DN160" s="115">
        <f t="shared" si="2359"/>
        <v>0</v>
      </c>
      <c r="DO160" s="176">
        <f t="shared" si="2360"/>
        <v>0</v>
      </c>
      <c r="DP160" s="193">
        <f t="shared" si="2361"/>
        <v>0</v>
      </c>
      <c r="DQ160" s="176">
        <f t="shared" si="2362"/>
        <v>0</v>
      </c>
      <c r="DR160" s="115">
        <f t="shared" si="3422"/>
        <v>0</v>
      </c>
      <c r="DS160" s="115">
        <f>+DT160+DU160</f>
        <v>0</v>
      </c>
      <c r="DT160" s="112">
        <f t="shared" si="2363"/>
        <v>0</v>
      </c>
      <c r="DU160" s="188">
        <f t="shared" si="2364"/>
        <v>0</v>
      </c>
      <c r="DV160" s="101">
        <f t="shared" si="2365"/>
        <v>0</v>
      </c>
      <c r="DW160" s="115">
        <f t="shared" si="3382"/>
        <v>0</v>
      </c>
      <c r="DX160" s="115">
        <f t="shared" si="3383"/>
        <v>0</v>
      </c>
      <c r="DY160" s="115">
        <f>ROUND(DV160*DX160,0)</f>
        <v>0</v>
      </c>
      <c r="DZ160" s="115">
        <f>+EA160+EB160</f>
        <v>0</v>
      </c>
      <c r="EA160" s="115">
        <f t="shared" si="3384"/>
        <v>0</v>
      </c>
      <c r="EB160" s="173">
        <f t="shared" si="3385"/>
        <v>0</v>
      </c>
      <c r="EC160" s="193">
        <f>SUM(DR160,DY160)</f>
        <v>0</v>
      </c>
      <c r="ED160" s="115">
        <f>+EE160+EF160</f>
        <v>0</v>
      </c>
      <c r="EE160" s="115">
        <f>SUM(DT160,EA160)</f>
        <v>0</v>
      </c>
      <c r="EF160" s="188">
        <f>SUM(DU160,EB160)</f>
        <v>0</v>
      </c>
      <c r="EG160" s="128">
        <f t="shared" si="2366"/>
        <v>0</v>
      </c>
      <c r="EH160" s="132">
        <f t="shared" si="2367"/>
        <v>0</v>
      </c>
      <c r="EI160" s="147">
        <f t="shared" si="2368"/>
        <v>0</v>
      </c>
      <c r="EJ160" s="152">
        <f>INT(EI160/2)</f>
        <v>0</v>
      </c>
      <c r="EK160" s="166">
        <f t="shared" si="2369"/>
        <v>0</v>
      </c>
      <c r="EL160" s="170">
        <f t="shared" si="2370"/>
        <v>0</v>
      </c>
      <c r="EM160" s="166">
        <f t="shared" si="2371"/>
        <v>0</v>
      </c>
      <c r="EN160" s="170">
        <f>INT(EM160/2)</f>
        <v>0</v>
      </c>
      <c r="EO160" s="147">
        <f t="shared" si="3386"/>
        <v>0</v>
      </c>
      <c r="EP160" s="170">
        <f>INT(EO160/2)</f>
        <v>0</v>
      </c>
      <c r="EQ160" s="166">
        <f t="shared" si="3387"/>
        <v>0</v>
      </c>
      <c r="ER160" s="170">
        <f>INT(EQ160/2)</f>
        <v>0</v>
      </c>
      <c r="ES160" s="147">
        <f t="shared" si="3388"/>
        <v>0</v>
      </c>
      <c r="ET160" s="152">
        <f>INT(ES160/2)</f>
        <v>0</v>
      </c>
      <c r="EU160" s="166">
        <f t="shared" si="2372"/>
        <v>0</v>
      </c>
      <c r="EV160" s="170">
        <f t="shared" si="2373"/>
        <v>0</v>
      </c>
      <c r="EW160" s="147">
        <f t="shared" si="3389"/>
        <v>0</v>
      </c>
      <c r="EX160" s="152">
        <f>INT(EW160/2)</f>
        <v>0</v>
      </c>
      <c r="EY160" s="166">
        <f t="shared" si="3390"/>
        <v>0</v>
      </c>
      <c r="EZ160" s="170">
        <f>INT(EY160/2)</f>
        <v>0</v>
      </c>
      <c r="FA160" s="147">
        <f t="shared" si="3391"/>
        <v>0</v>
      </c>
      <c r="FB160" s="170">
        <f>INT(FA160/2)</f>
        <v>0</v>
      </c>
      <c r="FC160" s="147">
        <f t="shared" si="3392"/>
        <v>0</v>
      </c>
      <c r="FD160" s="170">
        <f>INT(FC160/2)</f>
        <v>0</v>
      </c>
      <c r="FE160" s="166">
        <f>SUM(EG160,EI160,EK160,EM160,EO160,EQ160,ES160,EU160,EW160,EY160,FA160,FC160)</f>
        <v>0</v>
      </c>
      <c r="FF160" s="170">
        <f>SUM(EH160,EJ160,EL160,EN160,EP160,ER160,ET160,EV160,EX160,EZ160,FB160,FD160)</f>
        <v>0</v>
      </c>
      <c r="FG160" s="147">
        <f t="shared" si="3393"/>
        <v>0</v>
      </c>
      <c r="FH160" s="198">
        <f>+FG160</f>
        <v>0</v>
      </c>
      <c r="FI160" s="201"/>
      <c r="FJ160" s="708">
        <f>+FJ158</f>
        <v>0</v>
      </c>
      <c r="FK160" s="38"/>
      <c r="FL160" s="701">
        <f t="shared" si="2883"/>
        <v>0</v>
      </c>
      <c r="FM160" s="688">
        <f t="shared" si="2884"/>
        <v>0</v>
      </c>
      <c r="FN160" s="702" t="str">
        <f t="shared" si="2885"/>
        <v>OK</v>
      </c>
      <c r="FP160" s="701">
        <f t="shared" si="3442"/>
        <v>0</v>
      </c>
      <c r="FQ160" s="688">
        <f t="shared" si="3443"/>
        <v>0</v>
      </c>
      <c r="FR160" s="702" t="str">
        <f t="shared" si="3444"/>
        <v>OK</v>
      </c>
    </row>
    <row r="161" spans="1:174" ht="18" customHeight="1" x14ac:dyDescent="0.2">
      <c r="A161" s="76">
        <f t="shared" si="3445"/>
        <v>0</v>
      </c>
      <c r="B161" s="77">
        <f t="shared" si="3446"/>
        <v>0</v>
      </c>
      <c r="C161" s="236" t="str">
        <f t="shared" si="3447"/>
        <v>福島県</v>
      </c>
      <c r="D161" s="47">
        <f t="shared" si="3448"/>
        <v>73</v>
      </c>
      <c r="E161" s="56" t="s">
        <v>245</v>
      </c>
      <c r="F161" s="487"/>
      <c r="G161" s="555">
        <f>+G160</f>
        <v>0</v>
      </c>
      <c r="H161" s="536"/>
      <c r="I161" s="542"/>
      <c r="J161" s="543"/>
      <c r="K161" s="542"/>
      <c r="L161" s="64"/>
      <c r="M161" s="531"/>
      <c r="N161" s="67"/>
      <c r="O161" s="71" t="str">
        <f>IF(L161="","",VLOOKUP(L161,リスト!$Q$3:$R$25,2,0))</f>
        <v/>
      </c>
      <c r="P161" s="95"/>
      <c r="Q161" s="126"/>
      <c r="R161" s="102" t="str">
        <f>IF(L161="","",VLOOKUP(L161,リスト!$X$3:$Y$25,2,0))</f>
        <v/>
      </c>
      <c r="S161" s="163">
        <f t="shared" ref="S161" si="3778">IF(T161&gt;0,1,0)</f>
        <v>0</v>
      </c>
      <c r="T161" s="144"/>
      <c r="U161" s="113">
        <f t="shared" si="3356"/>
        <v>0</v>
      </c>
      <c r="V161" s="109"/>
      <c r="W161" s="116">
        <f t="shared" ref="W161" si="3779">+U161+V161</f>
        <v>0</v>
      </c>
      <c r="X161" s="116">
        <f t="shared" ref="X161" si="3780">+Y161+Z161</f>
        <v>0</v>
      </c>
      <c r="Y161" s="138">
        <f t="shared" si="3357"/>
        <v>0</v>
      </c>
      <c r="Z161" s="140">
        <f t="shared" si="3358"/>
        <v>0</v>
      </c>
      <c r="AA161" s="181" t="s">
        <v>216</v>
      </c>
      <c r="AB161" s="163">
        <f t="shared" ref="AB161" si="3781">IF(AC161&gt;0,1,0)</f>
        <v>0</v>
      </c>
      <c r="AC161" s="144"/>
      <c r="AD161" s="121"/>
      <c r="AE161" s="138">
        <f t="shared" ref="AE161" si="3782">+AF161+AG161</f>
        <v>0</v>
      </c>
      <c r="AF161" s="138">
        <f t="shared" si="3359"/>
        <v>0</v>
      </c>
      <c r="AG161" s="140">
        <f t="shared" si="3360"/>
        <v>0</v>
      </c>
      <c r="AH161" s="102" t="str">
        <f>IF(AJ161="","",VLOOKUP(L161,リスト!$AA$3:$AB$25,2,0))</f>
        <v/>
      </c>
      <c r="AI161" s="163">
        <f t="shared" ref="AI161" si="3783">IF(AJ161&gt;0,1,0)</f>
        <v>0</v>
      </c>
      <c r="AJ161" s="144"/>
      <c r="AK161" s="157">
        <f t="shared" si="2349"/>
        <v>0</v>
      </c>
      <c r="AL161" s="121"/>
      <c r="AM161" s="163">
        <f t="shared" ref="AM161" si="3784">+AK161+AL161</f>
        <v>0</v>
      </c>
      <c r="AN161" s="113">
        <f t="shared" ref="AN161" si="3785">+AO161+AP161</f>
        <v>0</v>
      </c>
      <c r="AO161" s="116">
        <f t="shared" si="3361"/>
        <v>0</v>
      </c>
      <c r="AP161" s="174">
        <f t="shared" si="3362"/>
        <v>0</v>
      </c>
      <c r="AQ161" s="184" t="s">
        <v>216</v>
      </c>
      <c r="AR161" s="163">
        <f t="shared" ref="AR161" si="3786">IF(AS161&gt;0,1,0)</f>
        <v>0</v>
      </c>
      <c r="AS161" s="144"/>
      <c r="AT161" s="121"/>
      <c r="AU161" s="113">
        <f t="shared" ref="AU161" si="3787">+AV161+AW161</f>
        <v>0</v>
      </c>
      <c r="AV161" s="116">
        <f t="shared" si="3363"/>
        <v>0</v>
      </c>
      <c r="AW161" s="177">
        <f t="shared" si="3364"/>
        <v>0</v>
      </c>
      <c r="AX161" s="181" t="s">
        <v>216</v>
      </c>
      <c r="AY161" s="163">
        <f t="shared" ref="AY161" si="3788">IF(AZ161&gt;0,1,0)</f>
        <v>0</v>
      </c>
      <c r="AZ161" s="144"/>
      <c r="BA161" s="121"/>
      <c r="BB161" s="113">
        <f t="shared" ref="BB161" si="3789">+BC161+BD161</f>
        <v>0</v>
      </c>
      <c r="BC161" s="116">
        <f t="shared" si="3365"/>
        <v>0</v>
      </c>
      <c r="BD161" s="174">
        <f t="shared" si="3366"/>
        <v>0</v>
      </c>
      <c r="BE161" s="181" t="s">
        <v>216</v>
      </c>
      <c r="BF161" s="163">
        <f t="shared" ref="BF161" si="3790">IF(BG161&gt;0,1,0)</f>
        <v>0</v>
      </c>
      <c r="BG161" s="144"/>
      <c r="BH161" s="121"/>
      <c r="BI161" s="113">
        <f t="shared" ref="BI161" si="3791">+BJ161+BK161</f>
        <v>0</v>
      </c>
      <c r="BJ161" s="116">
        <f t="shared" si="3367"/>
        <v>0</v>
      </c>
      <c r="BK161" s="177">
        <f t="shared" si="3368"/>
        <v>0</v>
      </c>
      <c r="BL161" s="181" t="s">
        <v>216</v>
      </c>
      <c r="BM161" s="163">
        <f t="shared" ref="BM161" si="3792">IF(BN161&gt;0,1,0)</f>
        <v>0</v>
      </c>
      <c r="BN161" s="144"/>
      <c r="BO161" s="121"/>
      <c r="BP161" s="113">
        <f t="shared" ref="BP161" si="3793">+BQ161+BR161</f>
        <v>0</v>
      </c>
      <c r="BQ161" s="116">
        <f t="shared" si="3369"/>
        <v>0</v>
      </c>
      <c r="BR161" s="177">
        <f t="shared" si="3370"/>
        <v>0</v>
      </c>
      <c r="BS161" s="102">
        <f t="shared" si="2350"/>
        <v>0</v>
      </c>
      <c r="BT161" s="113">
        <f t="shared" si="2351"/>
        <v>0</v>
      </c>
      <c r="BU161" s="113">
        <f t="shared" si="2352"/>
        <v>0</v>
      </c>
      <c r="BV161" s="116">
        <f t="shared" si="2353"/>
        <v>0</v>
      </c>
      <c r="BW161" s="113">
        <f t="shared" si="2354"/>
        <v>0</v>
      </c>
      <c r="BX161" s="189">
        <f t="shared" si="2355"/>
        <v>0</v>
      </c>
      <c r="BY161" s="102" t="str">
        <f>IF(CA161="","",VLOOKUP(L161,リスト!$AD$3:$AE$25,2,0))</f>
        <v/>
      </c>
      <c r="BZ161" s="105">
        <f t="shared" ref="BZ161" si="3794">IF(CA161&gt;0,1,0)</f>
        <v>0</v>
      </c>
      <c r="CA161" s="144"/>
      <c r="CB161" s="113">
        <f t="shared" si="3371"/>
        <v>0</v>
      </c>
      <c r="CC161" s="121"/>
      <c r="CD161" s="163">
        <f t="shared" ref="CD161" si="3795">+CB161+CC161</f>
        <v>0</v>
      </c>
      <c r="CE161" s="113">
        <f t="shared" ref="CE161" si="3796">+CF161+CG161</f>
        <v>0</v>
      </c>
      <c r="CF161" s="116">
        <f t="shared" si="3372"/>
        <v>0</v>
      </c>
      <c r="CG161" s="177">
        <f t="shared" si="3373"/>
        <v>0</v>
      </c>
      <c r="CH161" s="181" t="s">
        <v>216</v>
      </c>
      <c r="CI161" s="105">
        <f t="shared" ref="CI161" si="3797">IF(CJ161&gt;0,1,0)</f>
        <v>0</v>
      </c>
      <c r="CJ161" s="144"/>
      <c r="CK161" s="121"/>
      <c r="CL161" s="113">
        <f t="shared" ref="CL161" si="3798">+CM161+CN161</f>
        <v>0</v>
      </c>
      <c r="CM161" s="116">
        <f t="shared" si="3374"/>
        <v>0</v>
      </c>
      <c r="CN161" s="174">
        <f t="shared" si="3375"/>
        <v>0</v>
      </c>
      <c r="CO161" s="181" t="s">
        <v>216</v>
      </c>
      <c r="CP161" s="105">
        <f t="shared" ref="CP161" si="3799">IF(CQ161&gt;0,1,0)</f>
        <v>0</v>
      </c>
      <c r="CQ161" s="144"/>
      <c r="CR161" s="121"/>
      <c r="CS161" s="113">
        <f t="shared" ref="CS161" si="3800">+CT161+CU161</f>
        <v>0</v>
      </c>
      <c r="CT161" s="116">
        <f t="shared" si="3376"/>
        <v>0</v>
      </c>
      <c r="CU161" s="174">
        <f t="shared" si="3377"/>
        <v>0</v>
      </c>
      <c r="CV161" s="181" t="s">
        <v>216</v>
      </c>
      <c r="CW161" s="105">
        <f t="shared" ref="CW161" si="3801">IF(CX161&gt;0,1,0)</f>
        <v>0</v>
      </c>
      <c r="CX161" s="144"/>
      <c r="CY161" s="121"/>
      <c r="CZ161" s="113">
        <f t="shared" ref="CZ161" si="3802">+DA161+DB161</f>
        <v>0</v>
      </c>
      <c r="DA161" s="116">
        <f t="shared" si="3378"/>
        <v>0</v>
      </c>
      <c r="DB161" s="174">
        <f t="shared" si="3379"/>
        <v>0</v>
      </c>
      <c r="DC161" s="181" t="s">
        <v>216</v>
      </c>
      <c r="DD161" s="105">
        <f t="shared" ref="DD161" si="3803">IF(DE161&gt;0,1,0)</f>
        <v>0</v>
      </c>
      <c r="DE161" s="144"/>
      <c r="DF161" s="121"/>
      <c r="DG161" s="113">
        <f t="shared" ref="DG161" si="3804">+DH161+DI161</f>
        <v>0</v>
      </c>
      <c r="DH161" s="116">
        <f t="shared" si="3380"/>
        <v>0</v>
      </c>
      <c r="DI161" s="177">
        <f t="shared" si="3381"/>
        <v>0</v>
      </c>
      <c r="DJ161" s="102">
        <f t="shared" si="2356"/>
        <v>0</v>
      </c>
      <c r="DK161" s="116">
        <f t="shared" si="2357"/>
        <v>0</v>
      </c>
      <c r="DL161" s="116">
        <f t="shared" si="2358"/>
        <v>0</v>
      </c>
      <c r="DM161" s="116">
        <f t="shared" ref="DM161" si="3805">+DN161+DO161</f>
        <v>0</v>
      </c>
      <c r="DN161" s="116">
        <f t="shared" si="2359"/>
        <v>0</v>
      </c>
      <c r="DO161" s="177">
        <f t="shared" si="2360"/>
        <v>0</v>
      </c>
      <c r="DP161" s="194">
        <f t="shared" si="2361"/>
        <v>0</v>
      </c>
      <c r="DQ161" s="177">
        <f t="shared" si="2362"/>
        <v>0</v>
      </c>
      <c r="DR161" s="116">
        <f t="shared" si="3422"/>
        <v>0</v>
      </c>
      <c r="DS161" s="116">
        <f t="shared" ref="DS161" si="3806">+DT161+DU161</f>
        <v>0</v>
      </c>
      <c r="DT161" s="113">
        <f t="shared" si="2363"/>
        <v>0</v>
      </c>
      <c r="DU161" s="189">
        <f t="shared" si="2364"/>
        <v>0</v>
      </c>
      <c r="DV161" s="102">
        <f t="shared" si="2365"/>
        <v>0</v>
      </c>
      <c r="DW161" s="116">
        <f t="shared" si="3382"/>
        <v>0</v>
      </c>
      <c r="DX161" s="116">
        <f t="shared" si="3383"/>
        <v>0</v>
      </c>
      <c r="DY161" s="116">
        <f t="shared" ref="DY161" si="3807">ROUND(DV161*DX161,0)</f>
        <v>0</v>
      </c>
      <c r="DZ161" s="116">
        <f t="shared" ref="DZ161" si="3808">+EA161+EB161</f>
        <v>0</v>
      </c>
      <c r="EA161" s="116">
        <f t="shared" si="3384"/>
        <v>0</v>
      </c>
      <c r="EB161" s="174">
        <f t="shared" si="3385"/>
        <v>0</v>
      </c>
      <c r="EC161" s="194">
        <f t="shared" ref="EC161" si="3809">SUM(DR161,DY161)</f>
        <v>0</v>
      </c>
      <c r="ED161" s="116">
        <f t="shared" ref="ED161" si="3810">+EE161+EF161</f>
        <v>0</v>
      </c>
      <c r="EE161" s="116">
        <f t="shared" ref="EE161" si="3811">SUM(DT161,EA161)</f>
        <v>0</v>
      </c>
      <c r="EF161" s="189">
        <f t="shared" ref="EF161" si="3812">SUM(DU161,EB161)</f>
        <v>0</v>
      </c>
      <c r="EG161" s="129">
        <f t="shared" si="2366"/>
        <v>0</v>
      </c>
      <c r="EH161" s="133">
        <f t="shared" si="2367"/>
        <v>0</v>
      </c>
      <c r="EI161" s="148">
        <f t="shared" si="2368"/>
        <v>0</v>
      </c>
      <c r="EJ161" s="153">
        <f t="shared" ref="EJ161" si="3813">INT(EI161/2)</f>
        <v>0</v>
      </c>
      <c r="EK161" s="167">
        <f t="shared" si="2369"/>
        <v>0</v>
      </c>
      <c r="EL161" s="171">
        <f t="shared" si="2370"/>
        <v>0</v>
      </c>
      <c r="EM161" s="167">
        <f t="shared" si="2371"/>
        <v>0</v>
      </c>
      <c r="EN161" s="171">
        <f t="shared" ref="EN161" si="3814">INT(EM161/2)</f>
        <v>0</v>
      </c>
      <c r="EO161" s="148">
        <f t="shared" si="3386"/>
        <v>0</v>
      </c>
      <c r="EP161" s="153">
        <f t="shared" ref="EP161" si="3815">INT(EO161/2)</f>
        <v>0</v>
      </c>
      <c r="EQ161" s="167">
        <f t="shared" si="3387"/>
        <v>0</v>
      </c>
      <c r="ER161" s="171">
        <f t="shared" ref="ER161" si="3816">INT(EQ161/2)</f>
        <v>0</v>
      </c>
      <c r="ES161" s="148">
        <f t="shared" si="3388"/>
        <v>0</v>
      </c>
      <c r="ET161" s="153">
        <f t="shared" ref="ET161" si="3817">INT(ES161/2)</f>
        <v>0</v>
      </c>
      <c r="EU161" s="167">
        <f t="shared" si="2372"/>
        <v>0</v>
      </c>
      <c r="EV161" s="171">
        <f t="shared" si="2373"/>
        <v>0</v>
      </c>
      <c r="EW161" s="148">
        <f t="shared" si="3389"/>
        <v>0</v>
      </c>
      <c r="EX161" s="153">
        <f t="shared" ref="EX161" si="3818">INT(EW161/2)</f>
        <v>0</v>
      </c>
      <c r="EY161" s="167">
        <f t="shared" si="3390"/>
        <v>0</v>
      </c>
      <c r="EZ161" s="171">
        <f t="shared" ref="EZ161" si="3819">INT(EY161/2)</f>
        <v>0</v>
      </c>
      <c r="FA161" s="148">
        <f t="shared" si="3391"/>
        <v>0</v>
      </c>
      <c r="FB161" s="171">
        <f t="shared" ref="FB161" si="3820">INT(FA161/2)</f>
        <v>0</v>
      </c>
      <c r="FC161" s="148">
        <f t="shared" si="3392"/>
        <v>0</v>
      </c>
      <c r="FD161" s="171">
        <f t="shared" ref="FD161" si="3821">INT(FC161/2)</f>
        <v>0</v>
      </c>
      <c r="FE161" s="167">
        <f t="shared" ref="FE161" si="3822">SUM(EG161,EI161,EK161,EM161,EO161,EQ161,ES161,EU161,EW161,EY161,FA161,FC161)</f>
        <v>0</v>
      </c>
      <c r="FF161" s="171">
        <f t="shared" ref="FF161" si="3823">SUM(EH161,EJ161,EL161,EN161,EP161,ER161,ET161,EV161,EX161,EZ161,FB161,FD161)</f>
        <v>0</v>
      </c>
      <c r="FG161" s="148">
        <f t="shared" si="3393"/>
        <v>0</v>
      </c>
      <c r="FH161" s="199">
        <f t="shared" ref="FH161" si="3824">+FG161</f>
        <v>0</v>
      </c>
      <c r="FI161" s="95"/>
      <c r="FJ161" s="708">
        <f>+FJ160</f>
        <v>0</v>
      </c>
      <c r="FK161" s="38"/>
      <c r="FL161" s="695">
        <f t="shared" si="2883"/>
        <v>0</v>
      </c>
      <c r="FM161" s="696">
        <f t="shared" si="2884"/>
        <v>0</v>
      </c>
      <c r="FN161" s="697" t="str">
        <f t="shared" si="2885"/>
        <v>OK</v>
      </c>
      <c r="FP161" s="695">
        <f t="shared" si="3442"/>
        <v>0</v>
      </c>
      <c r="FQ161" s="696">
        <f t="shared" si="3443"/>
        <v>0</v>
      </c>
      <c r="FR161" s="697" t="str">
        <f t="shared" si="3444"/>
        <v>OK</v>
      </c>
    </row>
    <row r="162" spans="1:174" ht="18" customHeight="1" x14ac:dyDescent="0.2">
      <c r="A162" s="74">
        <f t="shared" si="3445"/>
        <v>0</v>
      </c>
      <c r="B162" s="75">
        <f t="shared" si="3446"/>
        <v>0</v>
      </c>
      <c r="C162" s="235" t="str">
        <f t="shared" si="3447"/>
        <v>福島県</v>
      </c>
      <c r="D162" s="58">
        <f t="shared" si="3448"/>
        <v>74</v>
      </c>
      <c r="E162" s="49" t="s">
        <v>244</v>
      </c>
      <c r="F162" s="486">
        <f>IF(F163=" "," ",+F163)</f>
        <v>0</v>
      </c>
      <c r="G162" s="554"/>
      <c r="H162" s="537"/>
      <c r="I162" s="544"/>
      <c r="J162" s="545"/>
      <c r="K162" s="544"/>
      <c r="L162" s="229"/>
      <c r="M162" s="532"/>
      <c r="N162" s="66"/>
      <c r="O162" s="70" t="str">
        <f>IF(L162="","",VLOOKUP(L162,リスト!$Q$3:$R$25,2,0))</f>
        <v/>
      </c>
      <c r="P162" s="202"/>
      <c r="Q162" s="230"/>
      <c r="R162" s="154" t="str">
        <f>IF(L162="","",VLOOKUP(L162,リスト!$X$3:$Y$25,2,0))</f>
        <v/>
      </c>
      <c r="S162" s="162">
        <f>IF(T162&gt;0,1,0)</f>
        <v>0</v>
      </c>
      <c r="T162" s="143"/>
      <c r="U162" s="112">
        <f t="shared" si="3356"/>
        <v>0</v>
      </c>
      <c r="V162" s="108"/>
      <c r="W162" s="115">
        <f>+U162+V162</f>
        <v>0</v>
      </c>
      <c r="X162" s="115">
        <f>+Y162+Z162</f>
        <v>0</v>
      </c>
      <c r="Y162" s="137">
        <f t="shared" si="3357"/>
        <v>0</v>
      </c>
      <c r="Z162" s="139">
        <f t="shared" si="3358"/>
        <v>0</v>
      </c>
      <c r="AA162" s="180" t="s">
        <v>216</v>
      </c>
      <c r="AB162" s="162">
        <f>IF(AC162&gt;0,1,0)</f>
        <v>0</v>
      </c>
      <c r="AC162" s="143"/>
      <c r="AD162" s="120"/>
      <c r="AE162" s="137">
        <f>+AF162+AG162</f>
        <v>0</v>
      </c>
      <c r="AF162" s="137">
        <f t="shared" si="3359"/>
        <v>0</v>
      </c>
      <c r="AG162" s="139">
        <f t="shared" si="3360"/>
        <v>0</v>
      </c>
      <c r="AH162" s="101" t="str">
        <f>IF(AJ162="","",VLOOKUP(L162,リスト!$AA$3:$AB$25,2,0))</f>
        <v/>
      </c>
      <c r="AI162" s="162">
        <f>IF(AJ162&gt;0,1,0)</f>
        <v>0</v>
      </c>
      <c r="AJ162" s="143"/>
      <c r="AK162" s="156">
        <f t="shared" si="2349"/>
        <v>0</v>
      </c>
      <c r="AL162" s="120"/>
      <c r="AM162" s="162">
        <f>+AK162+AL162</f>
        <v>0</v>
      </c>
      <c r="AN162" s="112">
        <f>+AO162+AP162</f>
        <v>0</v>
      </c>
      <c r="AO162" s="115">
        <f t="shared" si="3361"/>
        <v>0</v>
      </c>
      <c r="AP162" s="173">
        <f t="shared" si="3362"/>
        <v>0</v>
      </c>
      <c r="AQ162" s="183" t="s">
        <v>216</v>
      </c>
      <c r="AR162" s="162">
        <f>IF(AS162&gt;0,1,0)</f>
        <v>0</v>
      </c>
      <c r="AS162" s="143"/>
      <c r="AT162" s="120"/>
      <c r="AU162" s="112">
        <f>+AV162+AW162</f>
        <v>0</v>
      </c>
      <c r="AV162" s="115">
        <f t="shared" si="3363"/>
        <v>0</v>
      </c>
      <c r="AW162" s="176">
        <f t="shared" si="3364"/>
        <v>0</v>
      </c>
      <c r="AX162" s="180" t="s">
        <v>216</v>
      </c>
      <c r="AY162" s="162">
        <f>IF(AZ162&gt;0,1,0)</f>
        <v>0</v>
      </c>
      <c r="AZ162" s="143"/>
      <c r="BA162" s="120"/>
      <c r="BB162" s="112">
        <f>+BC162+BD162</f>
        <v>0</v>
      </c>
      <c r="BC162" s="115">
        <f t="shared" si="3365"/>
        <v>0</v>
      </c>
      <c r="BD162" s="173">
        <f t="shared" si="3366"/>
        <v>0</v>
      </c>
      <c r="BE162" s="180" t="s">
        <v>216</v>
      </c>
      <c r="BF162" s="162">
        <f>IF(BG162&gt;0,1,0)</f>
        <v>0</v>
      </c>
      <c r="BG162" s="143"/>
      <c r="BH162" s="120"/>
      <c r="BI162" s="112">
        <f>+BJ162+BK162</f>
        <v>0</v>
      </c>
      <c r="BJ162" s="115">
        <f t="shared" si="3367"/>
        <v>0</v>
      </c>
      <c r="BK162" s="176">
        <f t="shared" si="3368"/>
        <v>0</v>
      </c>
      <c r="BL162" s="180" t="s">
        <v>216</v>
      </c>
      <c r="BM162" s="162">
        <f>IF(BN162&gt;0,1,0)</f>
        <v>0</v>
      </c>
      <c r="BN162" s="143"/>
      <c r="BO162" s="120"/>
      <c r="BP162" s="112">
        <f>+BQ162+BR162</f>
        <v>0</v>
      </c>
      <c r="BQ162" s="115">
        <f t="shared" si="3369"/>
        <v>0</v>
      </c>
      <c r="BR162" s="176">
        <f t="shared" si="3370"/>
        <v>0</v>
      </c>
      <c r="BS162" s="101">
        <f t="shared" si="2350"/>
        <v>0</v>
      </c>
      <c r="BT162" s="112">
        <f t="shared" si="2351"/>
        <v>0</v>
      </c>
      <c r="BU162" s="112">
        <f t="shared" si="2352"/>
        <v>0</v>
      </c>
      <c r="BV162" s="115">
        <f t="shared" si="2353"/>
        <v>0</v>
      </c>
      <c r="BW162" s="112">
        <f t="shared" si="2354"/>
        <v>0</v>
      </c>
      <c r="BX162" s="188">
        <f t="shared" si="2355"/>
        <v>0</v>
      </c>
      <c r="BY162" s="101" t="str">
        <f>IF(CA162="","",VLOOKUP(L162,リスト!$AD$3:$AE$25,2,0))</f>
        <v/>
      </c>
      <c r="BZ162" s="192">
        <f>IF(CA162&gt;0,1,0)</f>
        <v>0</v>
      </c>
      <c r="CA162" s="143"/>
      <c r="CB162" s="112">
        <f t="shared" si="3371"/>
        <v>0</v>
      </c>
      <c r="CC162" s="120"/>
      <c r="CD162" s="162">
        <f>+CB162+CC162</f>
        <v>0</v>
      </c>
      <c r="CE162" s="112">
        <f>+CF162+CG162</f>
        <v>0</v>
      </c>
      <c r="CF162" s="115">
        <f t="shared" si="3372"/>
        <v>0</v>
      </c>
      <c r="CG162" s="173">
        <f t="shared" si="3373"/>
        <v>0</v>
      </c>
      <c r="CH162" s="180" t="s">
        <v>216</v>
      </c>
      <c r="CI162" s="192">
        <f>IF(CJ162&gt;0,1,0)</f>
        <v>0</v>
      </c>
      <c r="CJ162" s="143"/>
      <c r="CK162" s="120"/>
      <c r="CL162" s="112">
        <f>+CM162+CN162</f>
        <v>0</v>
      </c>
      <c r="CM162" s="115">
        <f t="shared" si="3374"/>
        <v>0</v>
      </c>
      <c r="CN162" s="173">
        <f t="shared" si="3375"/>
        <v>0</v>
      </c>
      <c r="CO162" s="180" t="s">
        <v>216</v>
      </c>
      <c r="CP162" s="192">
        <f>IF(CQ162&gt;0,1,0)</f>
        <v>0</v>
      </c>
      <c r="CQ162" s="143"/>
      <c r="CR162" s="120"/>
      <c r="CS162" s="112">
        <f>+CT162+CU162</f>
        <v>0</v>
      </c>
      <c r="CT162" s="115">
        <f t="shared" si="3376"/>
        <v>0</v>
      </c>
      <c r="CU162" s="173">
        <f t="shared" si="3377"/>
        <v>0</v>
      </c>
      <c r="CV162" s="180" t="s">
        <v>216</v>
      </c>
      <c r="CW162" s="192">
        <f>IF(CX162&gt;0,1,0)</f>
        <v>0</v>
      </c>
      <c r="CX162" s="143"/>
      <c r="CY162" s="120"/>
      <c r="CZ162" s="112">
        <f>+DA162+DB162</f>
        <v>0</v>
      </c>
      <c r="DA162" s="115">
        <f t="shared" si="3378"/>
        <v>0</v>
      </c>
      <c r="DB162" s="173">
        <f t="shared" si="3379"/>
        <v>0</v>
      </c>
      <c r="DC162" s="180" t="s">
        <v>216</v>
      </c>
      <c r="DD162" s="192">
        <f>IF(DE162&gt;0,1,0)</f>
        <v>0</v>
      </c>
      <c r="DE162" s="143"/>
      <c r="DF162" s="120"/>
      <c r="DG162" s="112">
        <f>+DH162+DI162</f>
        <v>0</v>
      </c>
      <c r="DH162" s="115">
        <f t="shared" si="3380"/>
        <v>0</v>
      </c>
      <c r="DI162" s="176">
        <f t="shared" si="3381"/>
        <v>0</v>
      </c>
      <c r="DJ162" s="101">
        <f t="shared" si="2356"/>
        <v>0</v>
      </c>
      <c r="DK162" s="115">
        <f t="shared" si="2357"/>
        <v>0</v>
      </c>
      <c r="DL162" s="115">
        <f t="shared" si="2358"/>
        <v>0</v>
      </c>
      <c r="DM162" s="115">
        <f>+DN162+DO162</f>
        <v>0</v>
      </c>
      <c r="DN162" s="115">
        <f t="shared" si="2359"/>
        <v>0</v>
      </c>
      <c r="DO162" s="176">
        <f t="shared" si="2360"/>
        <v>0</v>
      </c>
      <c r="DP162" s="193">
        <f t="shared" si="2361"/>
        <v>0</v>
      </c>
      <c r="DQ162" s="176">
        <f t="shared" si="2362"/>
        <v>0</v>
      </c>
      <c r="DR162" s="115">
        <f t="shared" si="3422"/>
        <v>0</v>
      </c>
      <c r="DS162" s="115">
        <f>+DT162+DU162</f>
        <v>0</v>
      </c>
      <c r="DT162" s="112">
        <f t="shared" si="2363"/>
        <v>0</v>
      </c>
      <c r="DU162" s="188">
        <f t="shared" si="2364"/>
        <v>0</v>
      </c>
      <c r="DV162" s="101">
        <f t="shared" si="2365"/>
        <v>0</v>
      </c>
      <c r="DW162" s="115">
        <f t="shared" si="3382"/>
        <v>0</v>
      </c>
      <c r="DX162" s="115">
        <f t="shared" si="3383"/>
        <v>0</v>
      </c>
      <c r="DY162" s="115">
        <f>ROUND(DV162*DX162,0)</f>
        <v>0</v>
      </c>
      <c r="DZ162" s="115">
        <f>+EA162+EB162</f>
        <v>0</v>
      </c>
      <c r="EA162" s="115">
        <f t="shared" si="3384"/>
        <v>0</v>
      </c>
      <c r="EB162" s="173">
        <f t="shared" si="3385"/>
        <v>0</v>
      </c>
      <c r="EC162" s="193">
        <f>SUM(DR162,DY162)</f>
        <v>0</v>
      </c>
      <c r="ED162" s="115">
        <f>+EE162+EF162</f>
        <v>0</v>
      </c>
      <c r="EE162" s="115">
        <f>SUM(DT162,EA162)</f>
        <v>0</v>
      </c>
      <c r="EF162" s="188">
        <f>SUM(DU162,EB162)</f>
        <v>0</v>
      </c>
      <c r="EG162" s="128">
        <f t="shared" si="2366"/>
        <v>0</v>
      </c>
      <c r="EH162" s="132">
        <f t="shared" si="2367"/>
        <v>0</v>
      </c>
      <c r="EI162" s="147">
        <f t="shared" si="2368"/>
        <v>0</v>
      </c>
      <c r="EJ162" s="152">
        <f>INT(EI162/2)</f>
        <v>0</v>
      </c>
      <c r="EK162" s="166">
        <f t="shared" si="2369"/>
        <v>0</v>
      </c>
      <c r="EL162" s="170">
        <f t="shared" si="2370"/>
        <v>0</v>
      </c>
      <c r="EM162" s="166">
        <f t="shared" si="2371"/>
        <v>0</v>
      </c>
      <c r="EN162" s="170">
        <f>INT(EM162/2)</f>
        <v>0</v>
      </c>
      <c r="EO162" s="147">
        <f t="shared" si="3386"/>
        <v>0</v>
      </c>
      <c r="EP162" s="170">
        <f>INT(EO162/2)</f>
        <v>0</v>
      </c>
      <c r="EQ162" s="166">
        <f t="shared" si="3387"/>
        <v>0</v>
      </c>
      <c r="ER162" s="170">
        <f>INT(EQ162/2)</f>
        <v>0</v>
      </c>
      <c r="ES162" s="147">
        <f t="shared" si="3388"/>
        <v>0</v>
      </c>
      <c r="ET162" s="152">
        <f>INT(ES162/2)</f>
        <v>0</v>
      </c>
      <c r="EU162" s="166">
        <f t="shared" si="2372"/>
        <v>0</v>
      </c>
      <c r="EV162" s="170">
        <f t="shared" si="2373"/>
        <v>0</v>
      </c>
      <c r="EW162" s="147">
        <f t="shared" si="3389"/>
        <v>0</v>
      </c>
      <c r="EX162" s="152">
        <f>INT(EW162/2)</f>
        <v>0</v>
      </c>
      <c r="EY162" s="166">
        <f t="shared" si="3390"/>
        <v>0</v>
      </c>
      <c r="EZ162" s="170">
        <f>INT(EY162/2)</f>
        <v>0</v>
      </c>
      <c r="FA162" s="147">
        <f t="shared" si="3391"/>
        <v>0</v>
      </c>
      <c r="FB162" s="170">
        <f>INT(FA162/2)</f>
        <v>0</v>
      </c>
      <c r="FC162" s="147">
        <f t="shared" si="3392"/>
        <v>0</v>
      </c>
      <c r="FD162" s="170">
        <f>INT(FC162/2)</f>
        <v>0</v>
      </c>
      <c r="FE162" s="166">
        <f>SUM(EG162,EI162,EK162,EM162,EO162,EQ162,ES162,EU162,EW162,EY162,FA162,FC162)</f>
        <v>0</v>
      </c>
      <c r="FF162" s="170">
        <f>SUM(EH162,EJ162,EL162,EN162,EP162,ER162,ET162,EV162,EX162,EZ162,FB162,FD162)</f>
        <v>0</v>
      </c>
      <c r="FG162" s="147">
        <f t="shared" si="3393"/>
        <v>0</v>
      </c>
      <c r="FH162" s="198">
        <f>+FG162</f>
        <v>0</v>
      </c>
      <c r="FI162" s="201"/>
      <c r="FJ162" s="708">
        <f>+FJ160</f>
        <v>0</v>
      </c>
      <c r="FK162" s="38"/>
      <c r="FL162" s="698">
        <f t="shared" si="2883"/>
        <v>0</v>
      </c>
      <c r="FM162" s="699">
        <f t="shared" si="2884"/>
        <v>0</v>
      </c>
      <c r="FN162" s="700" t="str">
        <f t="shared" si="2885"/>
        <v>OK</v>
      </c>
      <c r="FP162" s="698">
        <f t="shared" si="3442"/>
        <v>0</v>
      </c>
      <c r="FQ162" s="699">
        <f t="shared" si="3443"/>
        <v>0</v>
      </c>
      <c r="FR162" s="700" t="str">
        <f t="shared" si="3444"/>
        <v>OK</v>
      </c>
    </row>
    <row r="163" spans="1:174" ht="18" customHeight="1" x14ac:dyDescent="0.2">
      <c r="A163" s="76">
        <f t="shared" si="3445"/>
        <v>0</v>
      </c>
      <c r="B163" s="77">
        <f t="shared" si="3446"/>
        <v>0</v>
      </c>
      <c r="C163" s="236" t="str">
        <f t="shared" si="3447"/>
        <v>福島県</v>
      </c>
      <c r="D163" s="47">
        <f t="shared" si="3448"/>
        <v>74</v>
      </c>
      <c r="E163" s="56" t="s">
        <v>245</v>
      </c>
      <c r="F163" s="487"/>
      <c r="G163" s="555">
        <f>+G162</f>
        <v>0</v>
      </c>
      <c r="H163" s="536"/>
      <c r="I163" s="542"/>
      <c r="J163" s="543"/>
      <c r="K163" s="542"/>
      <c r="L163" s="64"/>
      <c r="M163" s="531"/>
      <c r="N163" s="67"/>
      <c r="O163" s="71" t="str">
        <f>IF(L163="","",VLOOKUP(L163,リスト!$Q$3:$R$25,2,0))</f>
        <v/>
      </c>
      <c r="P163" s="95"/>
      <c r="Q163" s="124"/>
      <c r="R163" s="102" t="str">
        <f>IF(L163="","",VLOOKUP(L163,リスト!$X$3:$Y$25,2,0))</f>
        <v/>
      </c>
      <c r="S163" s="163">
        <f t="shared" ref="S163" si="3825">IF(T163&gt;0,1,0)</f>
        <v>0</v>
      </c>
      <c r="T163" s="144"/>
      <c r="U163" s="113">
        <f t="shared" si="3356"/>
        <v>0</v>
      </c>
      <c r="V163" s="109"/>
      <c r="W163" s="116">
        <f t="shared" ref="W163" si="3826">+U163+V163</f>
        <v>0</v>
      </c>
      <c r="X163" s="116">
        <f t="shared" ref="X163" si="3827">+Y163+Z163</f>
        <v>0</v>
      </c>
      <c r="Y163" s="138">
        <f t="shared" si="3357"/>
        <v>0</v>
      </c>
      <c r="Z163" s="140">
        <f t="shared" si="3358"/>
        <v>0</v>
      </c>
      <c r="AA163" s="181" t="s">
        <v>216</v>
      </c>
      <c r="AB163" s="163">
        <f t="shared" ref="AB163" si="3828">IF(AC163&gt;0,1,0)</f>
        <v>0</v>
      </c>
      <c r="AC163" s="144"/>
      <c r="AD163" s="121"/>
      <c r="AE163" s="138">
        <f t="shared" ref="AE163" si="3829">+AF163+AG163</f>
        <v>0</v>
      </c>
      <c r="AF163" s="138">
        <f t="shared" si="3359"/>
        <v>0</v>
      </c>
      <c r="AG163" s="140">
        <f t="shared" si="3360"/>
        <v>0</v>
      </c>
      <c r="AH163" s="102" t="str">
        <f>IF(AJ163="","",VLOOKUP(L163,リスト!$AA$3:$AB$25,2,0))</f>
        <v/>
      </c>
      <c r="AI163" s="163">
        <f t="shared" ref="AI163" si="3830">IF(AJ163&gt;0,1,0)</f>
        <v>0</v>
      </c>
      <c r="AJ163" s="144"/>
      <c r="AK163" s="157">
        <f t="shared" si="2349"/>
        <v>0</v>
      </c>
      <c r="AL163" s="121"/>
      <c r="AM163" s="163">
        <f t="shared" ref="AM163" si="3831">+AK163+AL163</f>
        <v>0</v>
      </c>
      <c r="AN163" s="113">
        <f t="shared" ref="AN163" si="3832">+AO163+AP163</f>
        <v>0</v>
      </c>
      <c r="AO163" s="116">
        <f t="shared" si="3361"/>
        <v>0</v>
      </c>
      <c r="AP163" s="174">
        <f t="shared" si="3362"/>
        <v>0</v>
      </c>
      <c r="AQ163" s="184" t="s">
        <v>216</v>
      </c>
      <c r="AR163" s="163">
        <f t="shared" ref="AR163" si="3833">IF(AS163&gt;0,1,0)</f>
        <v>0</v>
      </c>
      <c r="AS163" s="144"/>
      <c r="AT163" s="121"/>
      <c r="AU163" s="113">
        <f t="shared" ref="AU163" si="3834">+AV163+AW163</f>
        <v>0</v>
      </c>
      <c r="AV163" s="116">
        <f t="shared" si="3363"/>
        <v>0</v>
      </c>
      <c r="AW163" s="177">
        <f t="shared" si="3364"/>
        <v>0</v>
      </c>
      <c r="AX163" s="181" t="s">
        <v>216</v>
      </c>
      <c r="AY163" s="163">
        <f t="shared" ref="AY163" si="3835">IF(AZ163&gt;0,1,0)</f>
        <v>0</v>
      </c>
      <c r="AZ163" s="144"/>
      <c r="BA163" s="121"/>
      <c r="BB163" s="113">
        <f t="shared" ref="BB163" si="3836">+BC163+BD163</f>
        <v>0</v>
      </c>
      <c r="BC163" s="116">
        <f t="shared" si="3365"/>
        <v>0</v>
      </c>
      <c r="BD163" s="174">
        <f t="shared" si="3366"/>
        <v>0</v>
      </c>
      <c r="BE163" s="181" t="s">
        <v>216</v>
      </c>
      <c r="BF163" s="163">
        <f t="shared" ref="BF163" si="3837">IF(BG163&gt;0,1,0)</f>
        <v>0</v>
      </c>
      <c r="BG163" s="144"/>
      <c r="BH163" s="121"/>
      <c r="BI163" s="113">
        <f t="shared" ref="BI163" si="3838">+BJ163+BK163</f>
        <v>0</v>
      </c>
      <c r="BJ163" s="116">
        <f t="shared" si="3367"/>
        <v>0</v>
      </c>
      <c r="BK163" s="177">
        <f t="shared" si="3368"/>
        <v>0</v>
      </c>
      <c r="BL163" s="181" t="s">
        <v>216</v>
      </c>
      <c r="BM163" s="163">
        <f t="shared" ref="BM163" si="3839">IF(BN163&gt;0,1,0)</f>
        <v>0</v>
      </c>
      <c r="BN163" s="144"/>
      <c r="BO163" s="121"/>
      <c r="BP163" s="113">
        <f t="shared" ref="BP163" si="3840">+BQ163+BR163</f>
        <v>0</v>
      </c>
      <c r="BQ163" s="116">
        <f t="shared" si="3369"/>
        <v>0</v>
      </c>
      <c r="BR163" s="177">
        <f t="shared" si="3370"/>
        <v>0</v>
      </c>
      <c r="BS163" s="102">
        <f t="shared" si="2350"/>
        <v>0</v>
      </c>
      <c r="BT163" s="113">
        <f t="shared" si="2351"/>
        <v>0</v>
      </c>
      <c r="BU163" s="113">
        <f t="shared" si="2352"/>
        <v>0</v>
      </c>
      <c r="BV163" s="116">
        <f t="shared" si="2353"/>
        <v>0</v>
      </c>
      <c r="BW163" s="113">
        <f t="shared" si="2354"/>
        <v>0</v>
      </c>
      <c r="BX163" s="189">
        <f t="shared" si="2355"/>
        <v>0</v>
      </c>
      <c r="BY163" s="102" t="str">
        <f>IF(CA163="","",VLOOKUP(L163,リスト!$AD$3:$AE$25,2,0))</f>
        <v/>
      </c>
      <c r="BZ163" s="105">
        <f t="shared" ref="BZ163" si="3841">IF(CA163&gt;0,1,0)</f>
        <v>0</v>
      </c>
      <c r="CA163" s="144"/>
      <c r="CB163" s="113">
        <f t="shared" si="3371"/>
        <v>0</v>
      </c>
      <c r="CC163" s="121"/>
      <c r="CD163" s="163">
        <f t="shared" ref="CD163" si="3842">+CB163+CC163</f>
        <v>0</v>
      </c>
      <c r="CE163" s="113">
        <f t="shared" ref="CE163" si="3843">+CF163+CG163</f>
        <v>0</v>
      </c>
      <c r="CF163" s="116">
        <f t="shared" si="3372"/>
        <v>0</v>
      </c>
      <c r="CG163" s="177">
        <f t="shared" si="3373"/>
        <v>0</v>
      </c>
      <c r="CH163" s="181" t="s">
        <v>216</v>
      </c>
      <c r="CI163" s="105">
        <f t="shared" ref="CI163" si="3844">IF(CJ163&gt;0,1,0)</f>
        <v>0</v>
      </c>
      <c r="CJ163" s="144"/>
      <c r="CK163" s="121"/>
      <c r="CL163" s="113">
        <f t="shared" ref="CL163" si="3845">+CM163+CN163</f>
        <v>0</v>
      </c>
      <c r="CM163" s="116">
        <f t="shared" si="3374"/>
        <v>0</v>
      </c>
      <c r="CN163" s="174">
        <f t="shared" si="3375"/>
        <v>0</v>
      </c>
      <c r="CO163" s="181" t="s">
        <v>216</v>
      </c>
      <c r="CP163" s="105">
        <f t="shared" ref="CP163" si="3846">IF(CQ163&gt;0,1,0)</f>
        <v>0</v>
      </c>
      <c r="CQ163" s="144"/>
      <c r="CR163" s="121"/>
      <c r="CS163" s="113">
        <f t="shared" ref="CS163" si="3847">+CT163+CU163</f>
        <v>0</v>
      </c>
      <c r="CT163" s="116">
        <f t="shared" si="3376"/>
        <v>0</v>
      </c>
      <c r="CU163" s="174">
        <f t="shared" si="3377"/>
        <v>0</v>
      </c>
      <c r="CV163" s="181" t="s">
        <v>216</v>
      </c>
      <c r="CW163" s="105">
        <f t="shared" ref="CW163" si="3848">IF(CX163&gt;0,1,0)</f>
        <v>0</v>
      </c>
      <c r="CX163" s="144"/>
      <c r="CY163" s="121"/>
      <c r="CZ163" s="113">
        <f t="shared" ref="CZ163" si="3849">+DA163+DB163</f>
        <v>0</v>
      </c>
      <c r="DA163" s="116">
        <f t="shared" si="3378"/>
        <v>0</v>
      </c>
      <c r="DB163" s="174">
        <f t="shared" si="3379"/>
        <v>0</v>
      </c>
      <c r="DC163" s="181" t="s">
        <v>216</v>
      </c>
      <c r="DD163" s="105">
        <f t="shared" ref="DD163" si="3850">IF(DE163&gt;0,1,0)</f>
        <v>0</v>
      </c>
      <c r="DE163" s="144"/>
      <c r="DF163" s="121"/>
      <c r="DG163" s="113">
        <f t="shared" ref="DG163" si="3851">+DH163+DI163</f>
        <v>0</v>
      </c>
      <c r="DH163" s="116">
        <f t="shared" si="3380"/>
        <v>0</v>
      </c>
      <c r="DI163" s="177">
        <f t="shared" si="3381"/>
        <v>0</v>
      </c>
      <c r="DJ163" s="102">
        <f t="shared" si="2356"/>
        <v>0</v>
      </c>
      <c r="DK163" s="116">
        <f t="shared" si="2357"/>
        <v>0</v>
      </c>
      <c r="DL163" s="116">
        <f t="shared" si="2358"/>
        <v>0</v>
      </c>
      <c r="DM163" s="116">
        <f t="shared" ref="DM163" si="3852">+DN163+DO163</f>
        <v>0</v>
      </c>
      <c r="DN163" s="116">
        <f t="shared" si="2359"/>
        <v>0</v>
      </c>
      <c r="DO163" s="177">
        <f t="shared" si="2360"/>
        <v>0</v>
      </c>
      <c r="DP163" s="194">
        <f t="shared" si="2361"/>
        <v>0</v>
      </c>
      <c r="DQ163" s="177">
        <f t="shared" si="2362"/>
        <v>0</v>
      </c>
      <c r="DR163" s="116">
        <f t="shared" si="3422"/>
        <v>0</v>
      </c>
      <c r="DS163" s="116">
        <f t="shared" ref="DS163" si="3853">+DT163+DU163</f>
        <v>0</v>
      </c>
      <c r="DT163" s="113">
        <f t="shared" si="2363"/>
        <v>0</v>
      </c>
      <c r="DU163" s="189">
        <f t="shared" si="2364"/>
        <v>0</v>
      </c>
      <c r="DV163" s="102">
        <f t="shared" si="2365"/>
        <v>0</v>
      </c>
      <c r="DW163" s="116">
        <f t="shared" si="3382"/>
        <v>0</v>
      </c>
      <c r="DX163" s="116">
        <f t="shared" si="3383"/>
        <v>0</v>
      </c>
      <c r="DY163" s="116">
        <f t="shared" ref="DY163" si="3854">ROUND(DV163*DX163,0)</f>
        <v>0</v>
      </c>
      <c r="DZ163" s="116">
        <f t="shared" ref="DZ163" si="3855">+EA163+EB163</f>
        <v>0</v>
      </c>
      <c r="EA163" s="116">
        <f t="shared" si="3384"/>
        <v>0</v>
      </c>
      <c r="EB163" s="174">
        <f t="shared" si="3385"/>
        <v>0</v>
      </c>
      <c r="EC163" s="194">
        <f t="shared" ref="EC163" si="3856">SUM(DR163,DY163)</f>
        <v>0</v>
      </c>
      <c r="ED163" s="116">
        <f t="shared" ref="ED163" si="3857">+EE163+EF163</f>
        <v>0</v>
      </c>
      <c r="EE163" s="116">
        <f t="shared" ref="EE163" si="3858">SUM(DT163,EA163)</f>
        <v>0</v>
      </c>
      <c r="EF163" s="189">
        <f t="shared" ref="EF163" si="3859">SUM(DU163,EB163)</f>
        <v>0</v>
      </c>
      <c r="EG163" s="129">
        <f t="shared" si="2366"/>
        <v>0</v>
      </c>
      <c r="EH163" s="133">
        <f t="shared" si="2367"/>
        <v>0</v>
      </c>
      <c r="EI163" s="148">
        <f t="shared" si="2368"/>
        <v>0</v>
      </c>
      <c r="EJ163" s="153">
        <f t="shared" ref="EJ163" si="3860">INT(EI163/2)</f>
        <v>0</v>
      </c>
      <c r="EK163" s="167">
        <f t="shared" si="2369"/>
        <v>0</v>
      </c>
      <c r="EL163" s="171">
        <f t="shared" si="2370"/>
        <v>0</v>
      </c>
      <c r="EM163" s="167">
        <f t="shared" si="2371"/>
        <v>0</v>
      </c>
      <c r="EN163" s="171">
        <f t="shared" ref="EN163" si="3861">INT(EM163/2)</f>
        <v>0</v>
      </c>
      <c r="EO163" s="148">
        <f t="shared" si="3386"/>
        <v>0</v>
      </c>
      <c r="EP163" s="153">
        <f t="shared" ref="EP163" si="3862">INT(EO163/2)</f>
        <v>0</v>
      </c>
      <c r="EQ163" s="167">
        <f t="shared" si="3387"/>
        <v>0</v>
      </c>
      <c r="ER163" s="171">
        <f t="shared" ref="ER163" si="3863">INT(EQ163/2)</f>
        <v>0</v>
      </c>
      <c r="ES163" s="148">
        <f t="shared" si="3388"/>
        <v>0</v>
      </c>
      <c r="ET163" s="153">
        <f t="shared" ref="ET163" si="3864">INT(ES163/2)</f>
        <v>0</v>
      </c>
      <c r="EU163" s="167">
        <f t="shared" si="2372"/>
        <v>0</v>
      </c>
      <c r="EV163" s="171">
        <f t="shared" si="2373"/>
        <v>0</v>
      </c>
      <c r="EW163" s="148">
        <f t="shared" si="3389"/>
        <v>0</v>
      </c>
      <c r="EX163" s="153">
        <f t="shared" ref="EX163" si="3865">INT(EW163/2)</f>
        <v>0</v>
      </c>
      <c r="EY163" s="167">
        <f t="shared" si="3390"/>
        <v>0</v>
      </c>
      <c r="EZ163" s="171">
        <f t="shared" ref="EZ163" si="3866">INT(EY163/2)</f>
        <v>0</v>
      </c>
      <c r="FA163" s="148">
        <f t="shared" si="3391"/>
        <v>0</v>
      </c>
      <c r="FB163" s="171">
        <f t="shared" ref="FB163" si="3867">INT(FA163/2)</f>
        <v>0</v>
      </c>
      <c r="FC163" s="148">
        <f t="shared" si="3392"/>
        <v>0</v>
      </c>
      <c r="FD163" s="171">
        <f t="shared" ref="FD163" si="3868">INT(FC163/2)</f>
        <v>0</v>
      </c>
      <c r="FE163" s="167">
        <f t="shared" ref="FE163" si="3869">SUM(EG163,EI163,EK163,EM163,EO163,EQ163,ES163,EU163,EW163,EY163,FA163,FC163)</f>
        <v>0</v>
      </c>
      <c r="FF163" s="171">
        <f t="shared" ref="FF163" si="3870">SUM(EH163,EJ163,EL163,EN163,EP163,ER163,ET163,EV163,EX163,EZ163,FB163,FD163)</f>
        <v>0</v>
      </c>
      <c r="FG163" s="148">
        <f t="shared" si="3393"/>
        <v>0</v>
      </c>
      <c r="FH163" s="199">
        <f t="shared" ref="FH163" si="3871">+FG163</f>
        <v>0</v>
      </c>
      <c r="FI163" s="95"/>
      <c r="FJ163" s="708">
        <f>+FJ162</f>
        <v>0</v>
      </c>
      <c r="FK163" s="38"/>
      <c r="FL163" s="692">
        <f t="shared" si="2883"/>
        <v>0</v>
      </c>
      <c r="FM163" s="693">
        <f t="shared" si="2884"/>
        <v>0</v>
      </c>
      <c r="FN163" s="694" t="str">
        <f t="shared" si="2885"/>
        <v>OK</v>
      </c>
      <c r="FP163" s="692">
        <f t="shared" si="3442"/>
        <v>0</v>
      </c>
      <c r="FQ163" s="693">
        <f t="shared" si="3443"/>
        <v>0</v>
      </c>
      <c r="FR163" s="694" t="str">
        <f t="shared" si="3444"/>
        <v>OK</v>
      </c>
    </row>
    <row r="164" spans="1:174" ht="18" customHeight="1" x14ac:dyDescent="0.2">
      <c r="A164" s="74">
        <f t="shared" si="3445"/>
        <v>0</v>
      </c>
      <c r="B164" s="75">
        <f t="shared" si="3446"/>
        <v>0</v>
      </c>
      <c r="C164" s="235" t="str">
        <f t="shared" si="3447"/>
        <v>福島県</v>
      </c>
      <c r="D164" s="58">
        <f t="shared" si="3448"/>
        <v>75</v>
      </c>
      <c r="E164" s="49" t="s">
        <v>244</v>
      </c>
      <c r="F164" s="486">
        <f>IF(F165=" "," ",+F165)</f>
        <v>0</v>
      </c>
      <c r="G164" s="554"/>
      <c r="H164" s="537"/>
      <c r="I164" s="544"/>
      <c r="J164" s="545"/>
      <c r="K164" s="544"/>
      <c r="L164" s="229"/>
      <c r="M164" s="532"/>
      <c r="N164" s="66"/>
      <c r="O164" s="70" t="str">
        <f>IF(L164="","",VLOOKUP(L164,リスト!$Q$3:$R$25,2,0))</f>
        <v/>
      </c>
      <c r="P164" s="202"/>
      <c r="Q164" s="125"/>
      <c r="R164" s="154" t="str">
        <f>IF(L164="","",VLOOKUP(L164,リスト!$X$3:$Y$25,2,0))</f>
        <v/>
      </c>
      <c r="S164" s="162">
        <f>IF(T164&gt;0,1,0)</f>
        <v>0</v>
      </c>
      <c r="T164" s="143"/>
      <c r="U164" s="112">
        <f t="shared" si="3356"/>
        <v>0</v>
      </c>
      <c r="V164" s="108"/>
      <c r="W164" s="115">
        <f>+U164+V164</f>
        <v>0</v>
      </c>
      <c r="X164" s="115">
        <f>+Y164+Z164</f>
        <v>0</v>
      </c>
      <c r="Y164" s="137">
        <f t="shared" si="3357"/>
        <v>0</v>
      </c>
      <c r="Z164" s="139">
        <f t="shared" si="3358"/>
        <v>0</v>
      </c>
      <c r="AA164" s="180" t="s">
        <v>216</v>
      </c>
      <c r="AB164" s="162">
        <f>IF(AC164&gt;0,1,0)</f>
        <v>0</v>
      </c>
      <c r="AC164" s="143"/>
      <c r="AD164" s="120"/>
      <c r="AE164" s="137">
        <f>+AF164+AG164</f>
        <v>0</v>
      </c>
      <c r="AF164" s="137">
        <f t="shared" si="3359"/>
        <v>0</v>
      </c>
      <c r="AG164" s="139">
        <f t="shared" si="3360"/>
        <v>0</v>
      </c>
      <c r="AH164" s="101" t="str">
        <f>IF(AJ164="","",VLOOKUP(L164,リスト!$AA$3:$AB$25,2,0))</f>
        <v/>
      </c>
      <c r="AI164" s="162">
        <f>IF(AJ164&gt;0,1,0)</f>
        <v>0</v>
      </c>
      <c r="AJ164" s="143"/>
      <c r="AK164" s="156">
        <f t="shared" si="2349"/>
        <v>0</v>
      </c>
      <c r="AL164" s="120"/>
      <c r="AM164" s="162">
        <f>+AK164+AL164</f>
        <v>0</v>
      </c>
      <c r="AN164" s="112">
        <f>+AO164+AP164</f>
        <v>0</v>
      </c>
      <c r="AO164" s="115">
        <f t="shared" si="3361"/>
        <v>0</v>
      </c>
      <c r="AP164" s="173">
        <f t="shared" si="3362"/>
        <v>0</v>
      </c>
      <c r="AQ164" s="183" t="s">
        <v>216</v>
      </c>
      <c r="AR164" s="162">
        <f>IF(AS164&gt;0,1,0)</f>
        <v>0</v>
      </c>
      <c r="AS164" s="143"/>
      <c r="AT164" s="120"/>
      <c r="AU164" s="112">
        <f>+AV164+AW164</f>
        <v>0</v>
      </c>
      <c r="AV164" s="115">
        <f t="shared" si="3363"/>
        <v>0</v>
      </c>
      <c r="AW164" s="176">
        <f t="shared" si="3364"/>
        <v>0</v>
      </c>
      <c r="AX164" s="180" t="s">
        <v>216</v>
      </c>
      <c r="AY164" s="162">
        <f>IF(AZ164&gt;0,1,0)</f>
        <v>0</v>
      </c>
      <c r="AZ164" s="143"/>
      <c r="BA164" s="120"/>
      <c r="BB164" s="112">
        <f>+BC164+BD164</f>
        <v>0</v>
      </c>
      <c r="BC164" s="115">
        <f t="shared" si="3365"/>
        <v>0</v>
      </c>
      <c r="BD164" s="173">
        <f t="shared" si="3366"/>
        <v>0</v>
      </c>
      <c r="BE164" s="180" t="s">
        <v>216</v>
      </c>
      <c r="BF164" s="162">
        <f>IF(BG164&gt;0,1,0)</f>
        <v>0</v>
      </c>
      <c r="BG164" s="143"/>
      <c r="BH164" s="120"/>
      <c r="BI164" s="112">
        <f>+BJ164+BK164</f>
        <v>0</v>
      </c>
      <c r="BJ164" s="115">
        <f t="shared" si="3367"/>
        <v>0</v>
      </c>
      <c r="BK164" s="176">
        <f t="shared" si="3368"/>
        <v>0</v>
      </c>
      <c r="BL164" s="180" t="s">
        <v>216</v>
      </c>
      <c r="BM164" s="162">
        <f>IF(BN164&gt;0,1,0)</f>
        <v>0</v>
      </c>
      <c r="BN164" s="143"/>
      <c r="BO164" s="120"/>
      <c r="BP164" s="112">
        <f>+BQ164+BR164</f>
        <v>0</v>
      </c>
      <c r="BQ164" s="115">
        <f t="shared" si="3369"/>
        <v>0</v>
      </c>
      <c r="BR164" s="176">
        <f t="shared" si="3370"/>
        <v>0</v>
      </c>
      <c r="BS164" s="101">
        <f t="shared" si="2350"/>
        <v>0</v>
      </c>
      <c r="BT164" s="112">
        <f t="shared" si="2351"/>
        <v>0</v>
      </c>
      <c r="BU164" s="112">
        <f t="shared" si="2352"/>
        <v>0</v>
      </c>
      <c r="BV164" s="115">
        <f t="shared" si="2353"/>
        <v>0</v>
      </c>
      <c r="BW164" s="112">
        <f t="shared" si="2354"/>
        <v>0</v>
      </c>
      <c r="BX164" s="188">
        <f t="shared" si="2355"/>
        <v>0</v>
      </c>
      <c r="BY164" s="101" t="str">
        <f>IF(CA164="","",VLOOKUP(L164,リスト!$AD$3:$AE$25,2,0))</f>
        <v/>
      </c>
      <c r="BZ164" s="192">
        <f>IF(CA164&gt;0,1,0)</f>
        <v>0</v>
      </c>
      <c r="CA164" s="143"/>
      <c r="CB164" s="112">
        <f t="shared" si="3371"/>
        <v>0</v>
      </c>
      <c r="CC164" s="120"/>
      <c r="CD164" s="162">
        <f>+CB164+CC164</f>
        <v>0</v>
      </c>
      <c r="CE164" s="112">
        <f>+CF164+CG164</f>
        <v>0</v>
      </c>
      <c r="CF164" s="115">
        <f t="shared" si="3372"/>
        <v>0</v>
      </c>
      <c r="CG164" s="173">
        <f t="shared" si="3373"/>
        <v>0</v>
      </c>
      <c r="CH164" s="180" t="s">
        <v>216</v>
      </c>
      <c r="CI164" s="192">
        <f>IF(CJ164&gt;0,1,0)</f>
        <v>0</v>
      </c>
      <c r="CJ164" s="143"/>
      <c r="CK164" s="120"/>
      <c r="CL164" s="112">
        <f>+CM164+CN164</f>
        <v>0</v>
      </c>
      <c r="CM164" s="115">
        <f t="shared" si="3374"/>
        <v>0</v>
      </c>
      <c r="CN164" s="173">
        <f t="shared" si="3375"/>
        <v>0</v>
      </c>
      <c r="CO164" s="180" t="s">
        <v>216</v>
      </c>
      <c r="CP164" s="192">
        <f>IF(CQ164&gt;0,1,0)</f>
        <v>0</v>
      </c>
      <c r="CQ164" s="143"/>
      <c r="CR164" s="120"/>
      <c r="CS164" s="112">
        <f>+CT164+CU164</f>
        <v>0</v>
      </c>
      <c r="CT164" s="115">
        <f t="shared" si="3376"/>
        <v>0</v>
      </c>
      <c r="CU164" s="173">
        <f t="shared" si="3377"/>
        <v>0</v>
      </c>
      <c r="CV164" s="180" t="s">
        <v>216</v>
      </c>
      <c r="CW164" s="192">
        <f>IF(CX164&gt;0,1,0)</f>
        <v>0</v>
      </c>
      <c r="CX164" s="143"/>
      <c r="CY164" s="120"/>
      <c r="CZ164" s="112">
        <f>+DA164+DB164</f>
        <v>0</v>
      </c>
      <c r="DA164" s="115">
        <f t="shared" si="3378"/>
        <v>0</v>
      </c>
      <c r="DB164" s="173">
        <f t="shared" si="3379"/>
        <v>0</v>
      </c>
      <c r="DC164" s="180" t="s">
        <v>216</v>
      </c>
      <c r="DD164" s="192">
        <f>IF(DE164&gt;0,1,0)</f>
        <v>0</v>
      </c>
      <c r="DE164" s="143"/>
      <c r="DF164" s="120"/>
      <c r="DG164" s="112">
        <f>+DH164+DI164</f>
        <v>0</v>
      </c>
      <c r="DH164" s="115">
        <f t="shared" si="3380"/>
        <v>0</v>
      </c>
      <c r="DI164" s="176">
        <f t="shared" si="3381"/>
        <v>0</v>
      </c>
      <c r="DJ164" s="101">
        <f t="shared" si="2356"/>
        <v>0</v>
      </c>
      <c r="DK164" s="115">
        <f t="shared" si="2357"/>
        <v>0</v>
      </c>
      <c r="DL164" s="115">
        <f t="shared" si="2358"/>
        <v>0</v>
      </c>
      <c r="DM164" s="115">
        <f>+DN164+DO164</f>
        <v>0</v>
      </c>
      <c r="DN164" s="115">
        <f t="shared" si="2359"/>
        <v>0</v>
      </c>
      <c r="DO164" s="176">
        <f t="shared" si="2360"/>
        <v>0</v>
      </c>
      <c r="DP164" s="193">
        <f t="shared" si="2361"/>
        <v>0</v>
      </c>
      <c r="DQ164" s="176">
        <f t="shared" si="2362"/>
        <v>0</v>
      </c>
      <c r="DR164" s="115">
        <f t="shared" si="3422"/>
        <v>0</v>
      </c>
      <c r="DS164" s="115">
        <f>+DT164+DU164</f>
        <v>0</v>
      </c>
      <c r="DT164" s="112">
        <f t="shared" si="2363"/>
        <v>0</v>
      </c>
      <c r="DU164" s="188">
        <f t="shared" si="2364"/>
        <v>0</v>
      </c>
      <c r="DV164" s="101">
        <f t="shared" si="2365"/>
        <v>0</v>
      </c>
      <c r="DW164" s="115">
        <f t="shared" si="3382"/>
        <v>0</v>
      </c>
      <c r="DX164" s="115">
        <f t="shared" si="3383"/>
        <v>0</v>
      </c>
      <c r="DY164" s="115">
        <f>ROUND(DV164*DX164,0)</f>
        <v>0</v>
      </c>
      <c r="DZ164" s="115">
        <f>+EA164+EB164</f>
        <v>0</v>
      </c>
      <c r="EA164" s="115">
        <f t="shared" si="3384"/>
        <v>0</v>
      </c>
      <c r="EB164" s="173">
        <f t="shared" si="3385"/>
        <v>0</v>
      </c>
      <c r="EC164" s="193">
        <f>SUM(DR164,DY164)</f>
        <v>0</v>
      </c>
      <c r="ED164" s="115">
        <f>+EE164+EF164</f>
        <v>0</v>
      </c>
      <c r="EE164" s="115">
        <f>SUM(DT164,EA164)</f>
        <v>0</v>
      </c>
      <c r="EF164" s="188">
        <f>SUM(DU164,EB164)</f>
        <v>0</v>
      </c>
      <c r="EG164" s="128">
        <f t="shared" si="2366"/>
        <v>0</v>
      </c>
      <c r="EH164" s="132">
        <f t="shared" si="2367"/>
        <v>0</v>
      </c>
      <c r="EI164" s="147">
        <f t="shared" si="2368"/>
        <v>0</v>
      </c>
      <c r="EJ164" s="152">
        <f>INT(EI164/2)</f>
        <v>0</v>
      </c>
      <c r="EK164" s="166">
        <f t="shared" si="2369"/>
        <v>0</v>
      </c>
      <c r="EL164" s="170">
        <f t="shared" si="2370"/>
        <v>0</v>
      </c>
      <c r="EM164" s="166">
        <f t="shared" si="2371"/>
        <v>0</v>
      </c>
      <c r="EN164" s="170">
        <f>INT(EM164/2)</f>
        <v>0</v>
      </c>
      <c r="EO164" s="147">
        <f t="shared" si="3386"/>
        <v>0</v>
      </c>
      <c r="EP164" s="170">
        <f>INT(EO164/2)</f>
        <v>0</v>
      </c>
      <c r="EQ164" s="166">
        <f t="shared" si="3387"/>
        <v>0</v>
      </c>
      <c r="ER164" s="170">
        <f>INT(EQ164/2)</f>
        <v>0</v>
      </c>
      <c r="ES164" s="147">
        <f t="shared" si="3388"/>
        <v>0</v>
      </c>
      <c r="ET164" s="152">
        <f>INT(ES164/2)</f>
        <v>0</v>
      </c>
      <c r="EU164" s="166">
        <f t="shared" si="2372"/>
        <v>0</v>
      </c>
      <c r="EV164" s="170">
        <f t="shared" si="2373"/>
        <v>0</v>
      </c>
      <c r="EW164" s="147">
        <f t="shared" si="3389"/>
        <v>0</v>
      </c>
      <c r="EX164" s="152">
        <f>INT(EW164/2)</f>
        <v>0</v>
      </c>
      <c r="EY164" s="166">
        <f t="shared" si="3390"/>
        <v>0</v>
      </c>
      <c r="EZ164" s="170">
        <f>INT(EY164/2)</f>
        <v>0</v>
      </c>
      <c r="FA164" s="147">
        <f t="shared" si="3391"/>
        <v>0</v>
      </c>
      <c r="FB164" s="170">
        <f>INT(FA164/2)</f>
        <v>0</v>
      </c>
      <c r="FC164" s="147">
        <f t="shared" si="3392"/>
        <v>0</v>
      </c>
      <c r="FD164" s="170">
        <f>INT(FC164/2)</f>
        <v>0</v>
      </c>
      <c r="FE164" s="166">
        <f>SUM(EG164,EI164,EK164,EM164,EO164,EQ164,ES164,EU164,EW164,EY164,FA164,FC164)</f>
        <v>0</v>
      </c>
      <c r="FF164" s="170">
        <f>SUM(EH164,EJ164,EL164,EN164,EP164,ER164,ET164,EV164,EX164,EZ164,FB164,FD164)</f>
        <v>0</v>
      </c>
      <c r="FG164" s="147">
        <f t="shared" si="3393"/>
        <v>0</v>
      </c>
      <c r="FH164" s="198">
        <f>+FG164</f>
        <v>0</v>
      </c>
      <c r="FI164" s="201"/>
      <c r="FJ164" s="708">
        <f>+FJ162</f>
        <v>0</v>
      </c>
      <c r="FK164" s="38"/>
      <c r="FL164" s="701">
        <f t="shared" si="2883"/>
        <v>0</v>
      </c>
      <c r="FM164" s="688">
        <f t="shared" si="2884"/>
        <v>0</v>
      </c>
      <c r="FN164" s="702" t="str">
        <f t="shared" si="2885"/>
        <v>OK</v>
      </c>
      <c r="FP164" s="701">
        <f t="shared" si="3442"/>
        <v>0</v>
      </c>
      <c r="FQ164" s="688">
        <f t="shared" si="3443"/>
        <v>0</v>
      </c>
      <c r="FR164" s="702" t="str">
        <f t="shared" si="3444"/>
        <v>OK</v>
      </c>
    </row>
    <row r="165" spans="1:174" ht="18" customHeight="1" x14ac:dyDescent="0.2">
      <c r="A165" s="76">
        <f t="shared" si="3445"/>
        <v>0</v>
      </c>
      <c r="B165" s="77">
        <f t="shared" si="3446"/>
        <v>0</v>
      </c>
      <c r="C165" s="236" t="str">
        <f t="shared" si="3447"/>
        <v>福島県</v>
      </c>
      <c r="D165" s="47">
        <f t="shared" si="3448"/>
        <v>75</v>
      </c>
      <c r="E165" s="56" t="s">
        <v>245</v>
      </c>
      <c r="F165" s="487"/>
      <c r="G165" s="555">
        <f>+G164</f>
        <v>0</v>
      </c>
      <c r="H165" s="536"/>
      <c r="I165" s="542"/>
      <c r="J165" s="543"/>
      <c r="K165" s="542"/>
      <c r="L165" s="64"/>
      <c r="M165" s="531"/>
      <c r="N165" s="67"/>
      <c r="O165" s="71" t="str">
        <f>IF(L165="","",VLOOKUP(L165,リスト!$Q$3:$R$25,2,0))</f>
        <v/>
      </c>
      <c r="P165" s="95"/>
      <c r="Q165" s="126"/>
      <c r="R165" s="102" t="str">
        <f>IF(L165="","",VLOOKUP(L165,リスト!$X$3:$Y$25,2,0))</f>
        <v/>
      </c>
      <c r="S165" s="163">
        <f t="shared" ref="S165" si="3872">IF(T165&gt;0,1,0)</f>
        <v>0</v>
      </c>
      <c r="T165" s="144"/>
      <c r="U165" s="113">
        <f t="shared" si="3356"/>
        <v>0</v>
      </c>
      <c r="V165" s="109"/>
      <c r="W165" s="116">
        <f t="shared" ref="W165" si="3873">+U165+V165</f>
        <v>0</v>
      </c>
      <c r="X165" s="116">
        <f t="shared" ref="X165" si="3874">+Y165+Z165</f>
        <v>0</v>
      </c>
      <c r="Y165" s="138">
        <f t="shared" si="3357"/>
        <v>0</v>
      </c>
      <c r="Z165" s="140">
        <f t="shared" si="3358"/>
        <v>0</v>
      </c>
      <c r="AA165" s="181" t="s">
        <v>216</v>
      </c>
      <c r="AB165" s="163">
        <f t="shared" ref="AB165" si="3875">IF(AC165&gt;0,1,0)</f>
        <v>0</v>
      </c>
      <c r="AC165" s="144"/>
      <c r="AD165" s="121"/>
      <c r="AE165" s="138">
        <f t="shared" ref="AE165" si="3876">+AF165+AG165</f>
        <v>0</v>
      </c>
      <c r="AF165" s="138">
        <f t="shared" si="3359"/>
        <v>0</v>
      </c>
      <c r="AG165" s="140">
        <f t="shared" si="3360"/>
        <v>0</v>
      </c>
      <c r="AH165" s="102" t="str">
        <f>IF(AJ165="","",VLOOKUP(L165,リスト!$AA$3:$AB$25,2,0))</f>
        <v/>
      </c>
      <c r="AI165" s="163">
        <f t="shared" ref="AI165" si="3877">IF(AJ165&gt;0,1,0)</f>
        <v>0</v>
      </c>
      <c r="AJ165" s="144"/>
      <c r="AK165" s="157">
        <f t="shared" si="2349"/>
        <v>0</v>
      </c>
      <c r="AL165" s="121"/>
      <c r="AM165" s="163">
        <f t="shared" ref="AM165" si="3878">+AK165+AL165</f>
        <v>0</v>
      </c>
      <c r="AN165" s="113">
        <f t="shared" ref="AN165" si="3879">+AO165+AP165</f>
        <v>0</v>
      </c>
      <c r="AO165" s="116">
        <f t="shared" si="3361"/>
        <v>0</v>
      </c>
      <c r="AP165" s="174">
        <f t="shared" si="3362"/>
        <v>0</v>
      </c>
      <c r="AQ165" s="184" t="s">
        <v>216</v>
      </c>
      <c r="AR165" s="163">
        <f t="shared" ref="AR165" si="3880">IF(AS165&gt;0,1,0)</f>
        <v>0</v>
      </c>
      <c r="AS165" s="144"/>
      <c r="AT165" s="121"/>
      <c r="AU165" s="113">
        <f t="shared" ref="AU165" si="3881">+AV165+AW165</f>
        <v>0</v>
      </c>
      <c r="AV165" s="116">
        <f t="shared" si="3363"/>
        <v>0</v>
      </c>
      <c r="AW165" s="177">
        <f t="shared" si="3364"/>
        <v>0</v>
      </c>
      <c r="AX165" s="181" t="s">
        <v>216</v>
      </c>
      <c r="AY165" s="163">
        <f t="shared" ref="AY165" si="3882">IF(AZ165&gt;0,1,0)</f>
        <v>0</v>
      </c>
      <c r="AZ165" s="144"/>
      <c r="BA165" s="121"/>
      <c r="BB165" s="113">
        <f t="shared" ref="BB165" si="3883">+BC165+BD165</f>
        <v>0</v>
      </c>
      <c r="BC165" s="116">
        <f t="shared" si="3365"/>
        <v>0</v>
      </c>
      <c r="BD165" s="174">
        <f t="shared" si="3366"/>
        <v>0</v>
      </c>
      <c r="BE165" s="181" t="s">
        <v>216</v>
      </c>
      <c r="BF165" s="163">
        <f t="shared" ref="BF165" si="3884">IF(BG165&gt;0,1,0)</f>
        <v>0</v>
      </c>
      <c r="BG165" s="144"/>
      <c r="BH165" s="121"/>
      <c r="BI165" s="113">
        <f t="shared" ref="BI165" si="3885">+BJ165+BK165</f>
        <v>0</v>
      </c>
      <c r="BJ165" s="116">
        <f t="shared" si="3367"/>
        <v>0</v>
      </c>
      <c r="BK165" s="177">
        <f t="shared" si="3368"/>
        <v>0</v>
      </c>
      <c r="BL165" s="181" t="s">
        <v>216</v>
      </c>
      <c r="BM165" s="163">
        <f t="shared" ref="BM165" si="3886">IF(BN165&gt;0,1,0)</f>
        <v>0</v>
      </c>
      <c r="BN165" s="144"/>
      <c r="BO165" s="121"/>
      <c r="BP165" s="113">
        <f t="shared" ref="BP165" si="3887">+BQ165+BR165</f>
        <v>0</v>
      </c>
      <c r="BQ165" s="116">
        <f t="shared" si="3369"/>
        <v>0</v>
      </c>
      <c r="BR165" s="177">
        <f t="shared" si="3370"/>
        <v>0</v>
      </c>
      <c r="BS165" s="102">
        <f t="shared" si="2350"/>
        <v>0</v>
      </c>
      <c r="BT165" s="113">
        <f t="shared" si="2351"/>
        <v>0</v>
      </c>
      <c r="BU165" s="113">
        <f t="shared" si="2352"/>
        <v>0</v>
      </c>
      <c r="BV165" s="116">
        <f t="shared" si="2353"/>
        <v>0</v>
      </c>
      <c r="BW165" s="113">
        <f t="shared" si="2354"/>
        <v>0</v>
      </c>
      <c r="BX165" s="189">
        <f t="shared" si="2355"/>
        <v>0</v>
      </c>
      <c r="BY165" s="102" t="str">
        <f>IF(CA165="","",VLOOKUP(L165,リスト!$AD$3:$AE$25,2,0))</f>
        <v/>
      </c>
      <c r="BZ165" s="105">
        <f t="shared" ref="BZ165" si="3888">IF(CA165&gt;0,1,0)</f>
        <v>0</v>
      </c>
      <c r="CA165" s="144"/>
      <c r="CB165" s="113">
        <f t="shared" si="3371"/>
        <v>0</v>
      </c>
      <c r="CC165" s="121"/>
      <c r="CD165" s="163">
        <f t="shared" ref="CD165" si="3889">+CB165+CC165</f>
        <v>0</v>
      </c>
      <c r="CE165" s="113">
        <f t="shared" ref="CE165" si="3890">+CF165+CG165</f>
        <v>0</v>
      </c>
      <c r="CF165" s="116">
        <f t="shared" si="3372"/>
        <v>0</v>
      </c>
      <c r="CG165" s="177">
        <f t="shared" si="3373"/>
        <v>0</v>
      </c>
      <c r="CH165" s="181" t="s">
        <v>216</v>
      </c>
      <c r="CI165" s="105">
        <f t="shared" ref="CI165" si="3891">IF(CJ165&gt;0,1,0)</f>
        <v>0</v>
      </c>
      <c r="CJ165" s="144"/>
      <c r="CK165" s="121"/>
      <c r="CL165" s="113">
        <f t="shared" ref="CL165" si="3892">+CM165+CN165</f>
        <v>0</v>
      </c>
      <c r="CM165" s="116">
        <f t="shared" si="3374"/>
        <v>0</v>
      </c>
      <c r="CN165" s="174">
        <f t="shared" si="3375"/>
        <v>0</v>
      </c>
      <c r="CO165" s="181" t="s">
        <v>216</v>
      </c>
      <c r="CP165" s="105">
        <f t="shared" ref="CP165" si="3893">IF(CQ165&gt;0,1,0)</f>
        <v>0</v>
      </c>
      <c r="CQ165" s="144"/>
      <c r="CR165" s="121"/>
      <c r="CS165" s="113">
        <f t="shared" ref="CS165" si="3894">+CT165+CU165</f>
        <v>0</v>
      </c>
      <c r="CT165" s="116">
        <f t="shared" si="3376"/>
        <v>0</v>
      </c>
      <c r="CU165" s="174">
        <f t="shared" si="3377"/>
        <v>0</v>
      </c>
      <c r="CV165" s="181" t="s">
        <v>216</v>
      </c>
      <c r="CW165" s="105">
        <f t="shared" ref="CW165" si="3895">IF(CX165&gt;0,1,0)</f>
        <v>0</v>
      </c>
      <c r="CX165" s="144"/>
      <c r="CY165" s="121"/>
      <c r="CZ165" s="113">
        <f t="shared" ref="CZ165" si="3896">+DA165+DB165</f>
        <v>0</v>
      </c>
      <c r="DA165" s="116">
        <f t="shared" si="3378"/>
        <v>0</v>
      </c>
      <c r="DB165" s="174">
        <f t="shared" si="3379"/>
        <v>0</v>
      </c>
      <c r="DC165" s="181" t="s">
        <v>216</v>
      </c>
      <c r="DD165" s="105">
        <f t="shared" ref="DD165" si="3897">IF(DE165&gt;0,1,0)</f>
        <v>0</v>
      </c>
      <c r="DE165" s="144"/>
      <c r="DF165" s="121"/>
      <c r="DG165" s="113">
        <f t="shared" ref="DG165" si="3898">+DH165+DI165</f>
        <v>0</v>
      </c>
      <c r="DH165" s="116">
        <f t="shared" si="3380"/>
        <v>0</v>
      </c>
      <c r="DI165" s="177">
        <f t="shared" si="3381"/>
        <v>0</v>
      </c>
      <c r="DJ165" s="102">
        <f t="shared" si="2356"/>
        <v>0</v>
      </c>
      <c r="DK165" s="116">
        <f t="shared" si="2357"/>
        <v>0</v>
      </c>
      <c r="DL165" s="116">
        <f t="shared" si="2358"/>
        <v>0</v>
      </c>
      <c r="DM165" s="116">
        <f t="shared" ref="DM165" si="3899">+DN165+DO165</f>
        <v>0</v>
      </c>
      <c r="DN165" s="116">
        <f t="shared" si="2359"/>
        <v>0</v>
      </c>
      <c r="DO165" s="177">
        <f t="shared" si="2360"/>
        <v>0</v>
      </c>
      <c r="DP165" s="194">
        <f t="shared" si="2361"/>
        <v>0</v>
      </c>
      <c r="DQ165" s="177">
        <f t="shared" si="2362"/>
        <v>0</v>
      </c>
      <c r="DR165" s="116">
        <f t="shared" si="3422"/>
        <v>0</v>
      </c>
      <c r="DS165" s="116">
        <f t="shared" ref="DS165" si="3900">+DT165+DU165</f>
        <v>0</v>
      </c>
      <c r="DT165" s="113">
        <f t="shared" si="2363"/>
        <v>0</v>
      </c>
      <c r="DU165" s="189">
        <f t="shared" si="2364"/>
        <v>0</v>
      </c>
      <c r="DV165" s="102">
        <f t="shared" si="2365"/>
        <v>0</v>
      </c>
      <c r="DW165" s="116">
        <f t="shared" si="3382"/>
        <v>0</v>
      </c>
      <c r="DX165" s="116">
        <f t="shared" si="3383"/>
        <v>0</v>
      </c>
      <c r="DY165" s="116">
        <f t="shared" ref="DY165" si="3901">ROUND(DV165*DX165,0)</f>
        <v>0</v>
      </c>
      <c r="DZ165" s="116">
        <f t="shared" ref="DZ165" si="3902">+EA165+EB165</f>
        <v>0</v>
      </c>
      <c r="EA165" s="116">
        <f t="shared" si="3384"/>
        <v>0</v>
      </c>
      <c r="EB165" s="174">
        <f t="shared" si="3385"/>
        <v>0</v>
      </c>
      <c r="EC165" s="194">
        <f t="shared" ref="EC165" si="3903">SUM(DR165,DY165)</f>
        <v>0</v>
      </c>
      <c r="ED165" s="116">
        <f t="shared" ref="ED165" si="3904">+EE165+EF165</f>
        <v>0</v>
      </c>
      <c r="EE165" s="116">
        <f t="shared" ref="EE165" si="3905">SUM(DT165,EA165)</f>
        <v>0</v>
      </c>
      <c r="EF165" s="189">
        <f t="shared" ref="EF165" si="3906">SUM(DU165,EB165)</f>
        <v>0</v>
      </c>
      <c r="EG165" s="129">
        <f t="shared" si="2366"/>
        <v>0</v>
      </c>
      <c r="EH165" s="133">
        <f t="shared" si="2367"/>
        <v>0</v>
      </c>
      <c r="EI165" s="148">
        <f t="shared" si="2368"/>
        <v>0</v>
      </c>
      <c r="EJ165" s="153">
        <f t="shared" ref="EJ165" si="3907">INT(EI165/2)</f>
        <v>0</v>
      </c>
      <c r="EK165" s="167">
        <f t="shared" si="2369"/>
        <v>0</v>
      </c>
      <c r="EL165" s="171">
        <f t="shared" si="2370"/>
        <v>0</v>
      </c>
      <c r="EM165" s="167">
        <f t="shared" si="2371"/>
        <v>0</v>
      </c>
      <c r="EN165" s="171">
        <f t="shared" ref="EN165" si="3908">INT(EM165/2)</f>
        <v>0</v>
      </c>
      <c r="EO165" s="148">
        <f t="shared" si="3386"/>
        <v>0</v>
      </c>
      <c r="EP165" s="153">
        <f t="shared" ref="EP165" si="3909">INT(EO165/2)</f>
        <v>0</v>
      </c>
      <c r="EQ165" s="167">
        <f t="shared" si="3387"/>
        <v>0</v>
      </c>
      <c r="ER165" s="171">
        <f t="shared" ref="ER165" si="3910">INT(EQ165/2)</f>
        <v>0</v>
      </c>
      <c r="ES165" s="148">
        <f t="shared" si="3388"/>
        <v>0</v>
      </c>
      <c r="ET165" s="153">
        <f t="shared" ref="ET165" si="3911">INT(ES165/2)</f>
        <v>0</v>
      </c>
      <c r="EU165" s="167">
        <f t="shared" si="2372"/>
        <v>0</v>
      </c>
      <c r="EV165" s="171">
        <f t="shared" si="2373"/>
        <v>0</v>
      </c>
      <c r="EW165" s="148">
        <f t="shared" si="3389"/>
        <v>0</v>
      </c>
      <c r="EX165" s="153">
        <f t="shared" ref="EX165" si="3912">INT(EW165/2)</f>
        <v>0</v>
      </c>
      <c r="EY165" s="167">
        <f t="shared" si="3390"/>
        <v>0</v>
      </c>
      <c r="EZ165" s="171">
        <f t="shared" ref="EZ165" si="3913">INT(EY165/2)</f>
        <v>0</v>
      </c>
      <c r="FA165" s="148">
        <f t="shared" si="3391"/>
        <v>0</v>
      </c>
      <c r="FB165" s="171">
        <f t="shared" ref="FB165" si="3914">INT(FA165/2)</f>
        <v>0</v>
      </c>
      <c r="FC165" s="148">
        <f t="shared" si="3392"/>
        <v>0</v>
      </c>
      <c r="FD165" s="171">
        <f t="shared" ref="FD165" si="3915">INT(FC165/2)</f>
        <v>0</v>
      </c>
      <c r="FE165" s="167">
        <f t="shared" ref="FE165" si="3916">SUM(EG165,EI165,EK165,EM165,EO165,EQ165,ES165,EU165,EW165,EY165,FA165,FC165)</f>
        <v>0</v>
      </c>
      <c r="FF165" s="171">
        <f t="shared" ref="FF165" si="3917">SUM(EH165,EJ165,EL165,EN165,EP165,ER165,ET165,EV165,EX165,EZ165,FB165,FD165)</f>
        <v>0</v>
      </c>
      <c r="FG165" s="148">
        <f t="shared" si="3393"/>
        <v>0</v>
      </c>
      <c r="FH165" s="199">
        <f t="shared" ref="FH165" si="3918">+FG165</f>
        <v>0</v>
      </c>
      <c r="FI165" s="95"/>
      <c r="FJ165" s="708">
        <f>+FJ164</f>
        <v>0</v>
      </c>
      <c r="FK165" s="38"/>
      <c r="FL165" s="695">
        <f t="shared" si="2883"/>
        <v>0</v>
      </c>
      <c r="FM165" s="696">
        <f t="shared" si="2884"/>
        <v>0</v>
      </c>
      <c r="FN165" s="697" t="str">
        <f t="shared" si="2885"/>
        <v>OK</v>
      </c>
      <c r="FP165" s="695">
        <f t="shared" si="3442"/>
        <v>0</v>
      </c>
      <c r="FQ165" s="696">
        <f t="shared" si="3443"/>
        <v>0</v>
      </c>
      <c r="FR165" s="697" t="str">
        <f t="shared" si="3444"/>
        <v>OK</v>
      </c>
    </row>
    <row r="166" spans="1:174" ht="18" customHeight="1" x14ac:dyDescent="0.2">
      <c r="A166" s="74">
        <f t="shared" si="3445"/>
        <v>0</v>
      </c>
      <c r="B166" s="75">
        <f t="shared" si="3446"/>
        <v>0</v>
      </c>
      <c r="C166" s="235" t="str">
        <f t="shared" si="3447"/>
        <v>福島県</v>
      </c>
      <c r="D166" s="58">
        <f t="shared" si="3448"/>
        <v>76</v>
      </c>
      <c r="E166" s="49" t="s">
        <v>244</v>
      </c>
      <c r="F166" s="486">
        <f>IF(F167=" "," ",+F167)</f>
        <v>0</v>
      </c>
      <c r="G166" s="554"/>
      <c r="H166" s="537"/>
      <c r="I166" s="544"/>
      <c r="J166" s="545"/>
      <c r="K166" s="544"/>
      <c r="L166" s="229"/>
      <c r="M166" s="532"/>
      <c r="N166" s="66"/>
      <c r="O166" s="70" t="str">
        <f>IF(L166="","",VLOOKUP(L166,リスト!$Q$3:$R$25,2,0))</f>
        <v/>
      </c>
      <c r="P166" s="202"/>
      <c r="Q166" s="230"/>
      <c r="R166" s="154" t="str">
        <f>IF(L166="","",VLOOKUP(L166,リスト!$X$3:$Y$25,2,0))</f>
        <v/>
      </c>
      <c r="S166" s="162">
        <f>IF(T166&gt;0,1,0)</f>
        <v>0</v>
      </c>
      <c r="T166" s="143"/>
      <c r="U166" s="112">
        <f t="shared" si="3356"/>
        <v>0</v>
      </c>
      <c r="V166" s="108"/>
      <c r="W166" s="115">
        <f>+U166+V166</f>
        <v>0</v>
      </c>
      <c r="X166" s="115">
        <f>+Y166+Z166</f>
        <v>0</v>
      </c>
      <c r="Y166" s="137">
        <f t="shared" si="3357"/>
        <v>0</v>
      </c>
      <c r="Z166" s="139">
        <f t="shared" si="3358"/>
        <v>0</v>
      </c>
      <c r="AA166" s="180" t="s">
        <v>216</v>
      </c>
      <c r="AB166" s="162">
        <f>IF(AC166&gt;0,1,0)</f>
        <v>0</v>
      </c>
      <c r="AC166" s="143"/>
      <c r="AD166" s="120"/>
      <c r="AE166" s="137">
        <f>+AF166+AG166</f>
        <v>0</v>
      </c>
      <c r="AF166" s="137">
        <f t="shared" si="3359"/>
        <v>0</v>
      </c>
      <c r="AG166" s="139">
        <f t="shared" si="3360"/>
        <v>0</v>
      </c>
      <c r="AH166" s="101" t="str">
        <f>IF(AJ166="","",VLOOKUP(L166,リスト!$AA$3:$AB$25,2,0))</f>
        <v/>
      </c>
      <c r="AI166" s="162">
        <f>IF(AJ166&gt;0,1,0)</f>
        <v>0</v>
      </c>
      <c r="AJ166" s="143"/>
      <c r="AK166" s="156">
        <f t="shared" si="2349"/>
        <v>0</v>
      </c>
      <c r="AL166" s="120"/>
      <c r="AM166" s="162">
        <f>+AK166+AL166</f>
        <v>0</v>
      </c>
      <c r="AN166" s="112">
        <f>+AO166+AP166</f>
        <v>0</v>
      </c>
      <c r="AO166" s="115">
        <f t="shared" si="3361"/>
        <v>0</v>
      </c>
      <c r="AP166" s="173">
        <f t="shared" si="3362"/>
        <v>0</v>
      </c>
      <c r="AQ166" s="183" t="s">
        <v>216</v>
      </c>
      <c r="AR166" s="162">
        <f>IF(AS166&gt;0,1,0)</f>
        <v>0</v>
      </c>
      <c r="AS166" s="143"/>
      <c r="AT166" s="120"/>
      <c r="AU166" s="112">
        <f>+AV166+AW166</f>
        <v>0</v>
      </c>
      <c r="AV166" s="115">
        <f t="shared" si="3363"/>
        <v>0</v>
      </c>
      <c r="AW166" s="176">
        <f t="shared" si="3364"/>
        <v>0</v>
      </c>
      <c r="AX166" s="180" t="s">
        <v>216</v>
      </c>
      <c r="AY166" s="162">
        <f>IF(AZ166&gt;0,1,0)</f>
        <v>0</v>
      </c>
      <c r="AZ166" s="143"/>
      <c r="BA166" s="120"/>
      <c r="BB166" s="112">
        <f>+BC166+BD166</f>
        <v>0</v>
      </c>
      <c r="BC166" s="115">
        <f t="shared" si="3365"/>
        <v>0</v>
      </c>
      <c r="BD166" s="173">
        <f t="shared" si="3366"/>
        <v>0</v>
      </c>
      <c r="BE166" s="180" t="s">
        <v>216</v>
      </c>
      <c r="BF166" s="162">
        <f>IF(BG166&gt;0,1,0)</f>
        <v>0</v>
      </c>
      <c r="BG166" s="143"/>
      <c r="BH166" s="120"/>
      <c r="BI166" s="112">
        <f>+BJ166+BK166</f>
        <v>0</v>
      </c>
      <c r="BJ166" s="115">
        <f t="shared" si="3367"/>
        <v>0</v>
      </c>
      <c r="BK166" s="176">
        <f t="shared" si="3368"/>
        <v>0</v>
      </c>
      <c r="BL166" s="180" t="s">
        <v>216</v>
      </c>
      <c r="BM166" s="162">
        <f>IF(BN166&gt;0,1,0)</f>
        <v>0</v>
      </c>
      <c r="BN166" s="143"/>
      <c r="BO166" s="120"/>
      <c r="BP166" s="112">
        <f>+BQ166+BR166</f>
        <v>0</v>
      </c>
      <c r="BQ166" s="115">
        <f t="shared" si="3369"/>
        <v>0</v>
      </c>
      <c r="BR166" s="176">
        <f t="shared" si="3370"/>
        <v>0</v>
      </c>
      <c r="BS166" s="101">
        <f t="shared" si="2350"/>
        <v>0</v>
      </c>
      <c r="BT166" s="112">
        <f t="shared" si="2351"/>
        <v>0</v>
      </c>
      <c r="BU166" s="112">
        <f t="shared" si="2352"/>
        <v>0</v>
      </c>
      <c r="BV166" s="115">
        <f t="shared" si="2353"/>
        <v>0</v>
      </c>
      <c r="BW166" s="112">
        <f t="shared" si="2354"/>
        <v>0</v>
      </c>
      <c r="BX166" s="188">
        <f t="shared" si="2355"/>
        <v>0</v>
      </c>
      <c r="BY166" s="101" t="str">
        <f>IF(CA166="","",VLOOKUP(L166,リスト!$AD$3:$AE$25,2,0))</f>
        <v/>
      </c>
      <c r="BZ166" s="192">
        <f>IF(CA166&gt;0,1,0)</f>
        <v>0</v>
      </c>
      <c r="CA166" s="143"/>
      <c r="CB166" s="112">
        <f t="shared" si="3371"/>
        <v>0</v>
      </c>
      <c r="CC166" s="120"/>
      <c r="CD166" s="162">
        <f>+CB166+CC166</f>
        <v>0</v>
      </c>
      <c r="CE166" s="112">
        <f>+CF166+CG166</f>
        <v>0</v>
      </c>
      <c r="CF166" s="115">
        <f t="shared" si="3372"/>
        <v>0</v>
      </c>
      <c r="CG166" s="173">
        <f t="shared" si="3373"/>
        <v>0</v>
      </c>
      <c r="CH166" s="180" t="s">
        <v>216</v>
      </c>
      <c r="CI166" s="192">
        <f>IF(CJ166&gt;0,1,0)</f>
        <v>0</v>
      </c>
      <c r="CJ166" s="143"/>
      <c r="CK166" s="120"/>
      <c r="CL166" s="112">
        <f>+CM166+CN166</f>
        <v>0</v>
      </c>
      <c r="CM166" s="115">
        <f t="shared" si="3374"/>
        <v>0</v>
      </c>
      <c r="CN166" s="173">
        <f t="shared" si="3375"/>
        <v>0</v>
      </c>
      <c r="CO166" s="180" t="s">
        <v>216</v>
      </c>
      <c r="CP166" s="192">
        <f>IF(CQ166&gt;0,1,0)</f>
        <v>0</v>
      </c>
      <c r="CQ166" s="143"/>
      <c r="CR166" s="120"/>
      <c r="CS166" s="112">
        <f>+CT166+CU166</f>
        <v>0</v>
      </c>
      <c r="CT166" s="115">
        <f t="shared" si="3376"/>
        <v>0</v>
      </c>
      <c r="CU166" s="173">
        <f t="shared" si="3377"/>
        <v>0</v>
      </c>
      <c r="CV166" s="180" t="s">
        <v>216</v>
      </c>
      <c r="CW166" s="192">
        <f>IF(CX166&gt;0,1,0)</f>
        <v>0</v>
      </c>
      <c r="CX166" s="143"/>
      <c r="CY166" s="120"/>
      <c r="CZ166" s="112">
        <f>+DA166+DB166</f>
        <v>0</v>
      </c>
      <c r="DA166" s="115">
        <f t="shared" si="3378"/>
        <v>0</v>
      </c>
      <c r="DB166" s="173">
        <f t="shared" si="3379"/>
        <v>0</v>
      </c>
      <c r="DC166" s="180" t="s">
        <v>216</v>
      </c>
      <c r="DD166" s="192">
        <f>IF(DE166&gt;0,1,0)</f>
        <v>0</v>
      </c>
      <c r="DE166" s="143"/>
      <c r="DF166" s="120"/>
      <c r="DG166" s="112">
        <f>+DH166+DI166</f>
        <v>0</v>
      </c>
      <c r="DH166" s="115">
        <f t="shared" si="3380"/>
        <v>0</v>
      </c>
      <c r="DI166" s="176">
        <f t="shared" si="3381"/>
        <v>0</v>
      </c>
      <c r="DJ166" s="101">
        <f t="shared" si="2356"/>
        <v>0</v>
      </c>
      <c r="DK166" s="115">
        <f t="shared" si="2357"/>
        <v>0</v>
      </c>
      <c r="DL166" s="115">
        <f t="shared" si="2358"/>
        <v>0</v>
      </c>
      <c r="DM166" s="115">
        <f>+DN166+DO166</f>
        <v>0</v>
      </c>
      <c r="DN166" s="115">
        <f t="shared" si="2359"/>
        <v>0</v>
      </c>
      <c r="DO166" s="176">
        <f t="shared" si="2360"/>
        <v>0</v>
      </c>
      <c r="DP166" s="193">
        <f t="shared" si="2361"/>
        <v>0</v>
      </c>
      <c r="DQ166" s="176">
        <f t="shared" si="2362"/>
        <v>0</v>
      </c>
      <c r="DR166" s="115">
        <f t="shared" si="3422"/>
        <v>0</v>
      </c>
      <c r="DS166" s="115">
        <f>+DT166+DU166</f>
        <v>0</v>
      </c>
      <c r="DT166" s="112">
        <f t="shared" si="2363"/>
        <v>0</v>
      </c>
      <c r="DU166" s="188">
        <f t="shared" si="2364"/>
        <v>0</v>
      </c>
      <c r="DV166" s="101">
        <f t="shared" si="2365"/>
        <v>0</v>
      </c>
      <c r="DW166" s="115">
        <f t="shared" si="3382"/>
        <v>0</v>
      </c>
      <c r="DX166" s="115">
        <f t="shared" si="3383"/>
        <v>0</v>
      </c>
      <c r="DY166" s="115">
        <f>ROUND(DV166*DX166,0)</f>
        <v>0</v>
      </c>
      <c r="DZ166" s="115">
        <f>+EA166+EB166</f>
        <v>0</v>
      </c>
      <c r="EA166" s="115">
        <f t="shared" si="3384"/>
        <v>0</v>
      </c>
      <c r="EB166" s="173">
        <f t="shared" si="3385"/>
        <v>0</v>
      </c>
      <c r="EC166" s="193">
        <f>SUM(DR166,DY166)</f>
        <v>0</v>
      </c>
      <c r="ED166" s="115">
        <f>+EE166+EF166</f>
        <v>0</v>
      </c>
      <c r="EE166" s="115">
        <f>SUM(DT166,EA166)</f>
        <v>0</v>
      </c>
      <c r="EF166" s="188">
        <f>SUM(DU166,EB166)</f>
        <v>0</v>
      </c>
      <c r="EG166" s="128">
        <f t="shared" si="2366"/>
        <v>0</v>
      </c>
      <c r="EH166" s="132">
        <f t="shared" si="2367"/>
        <v>0</v>
      </c>
      <c r="EI166" s="147">
        <f t="shared" si="2368"/>
        <v>0</v>
      </c>
      <c r="EJ166" s="152">
        <f>INT(EI166/2)</f>
        <v>0</v>
      </c>
      <c r="EK166" s="166">
        <f t="shared" si="2369"/>
        <v>0</v>
      </c>
      <c r="EL166" s="170">
        <f t="shared" si="2370"/>
        <v>0</v>
      </c>
      <c r="EM166" s="166">
        <f t="shared" si="2371"/>
        <v>0</v>
      </c>
      <c r="EN166" s="170">
        <f>INT(EM166/2)</f>
        <v>0</v>
      </c>
      <c r="EO166" s="147">
        <f t="shared" si="3386"/>
        <v>0</v>
      </c>
      <c r="EP166" s="170">
        <f>INT(EO166/2)</f>
        <v>0</v>
      </c>
      <c r="EQ166" s="166">
        <f t="shared" si="3387"/>
        <v>0</v>
      </c>
      <c r="ER166" s="170">
        <f>INT(EQ166/2)</f>
        <v>0</v>
      </c>
      <c r="ES166" s="147">
        <f t="shared" si="3388"/>
        <v>0</v>
      </c>
      <c r="ET166" s="152">
        <f>INT(ES166/2)</f>
        <v>0</v>
      </c>
      <c r="EU166" s="166">
        <f t="shared" si="2372"/>
        <v>0</v>
      </c>
      <c r="EV166" s="170">
        <f t="shared" si="2373"/>
        <v>0</v>
      </c>
      <c r="EW166" s="147">
        <f t="shared" si="3389"/>
        <v>0</v>
      </c>
      <c r="EX166" s="152">
        <f>INT(EW166/2)</f>
        <v>0</v>
      </c>
      <c r="EY166" s="166">
        <f t="shared" si="3390"/>
        <v>0</v>
      </c>
      <c r="EZ166" s="170">
        <f>INT(EY166/2)</f>
        <v>0</v>
      </c>
      <c r="FA166" s="147">
        <f t="shared" si="3391"/>
        <v>0</v>
      </c>
      <c r="FB166" s="170">
        <f>INT(FA166/2)</f>
        <v>0</v>
      </c>
      <c r="FC166" s="147">
        <f t="shared" si="3392"/>
        <v>0</v>
      </c>
      <c r="FD166" s="170">
        <f>INT(FC166/2)</f>
        <v>0</v>
      </c>
      <c r="FE166" s="166">
        <f>SUM(EG166,EI166,EK166,EM166,EO166,EQ166,ES166,EU166,EW166,EY166,FA166,FC166)</f>
        <v>0</v>
      </c>
      <c r="FF166" s="170">
        <f>SUM(EH166,EJ166,EL166,EN166,EP166,ER166,ET166,EV166,EX166,EZ166,FB166,FD166)</f>
        <v>0</v>
      </c>
      <c r="FG166" s="147">
        <f t="shared" si="3393"/>
        <v>0</v>
      </c>
      <c r="FH166" s="198">
        <f>+FG166</f>
        <v>0</v>
      </c>
      <c r="FI166" s="201"/>
      <c r="FJ166" s="708">
        <f>+FJ164</f>
        <v>0</v>
      </c>
      <c r="FK166" s="38"/>
      <c r="FL166" s="698">
        <f t="shared" si="2883"/>
        <v>0</v>
      </c>
      <c r="FM166" s="699">
        <f t="shared" si="2884"/>
        <v>0</v>
      </c>
      <c r="FN166" s="700" t="str">
        <f t="shared" si="2885"/>
        <v>OK</v>
      </c>
      <c r="FP166" s="698">
        <f t="shared" si="3442"/>
        <v>0</v>
      </c>
      <c r="FQ166" s="699">
        <f t="shared" si="3443"/>
        <v>0</v>
      </c>
      <c r="FR166" s="700" t="str">
        <f t="shared" si="3444"/>
        <v>OK</v>
      </c>
    </row>
    <row r="167" spans="1:174" ht="18" customHeight="1" x14ac:dyDescent="0.2">
      <c r="A167" s="76">
        <f t="shared" si="3445"/>
        <v>0</v>
      </c>
      <c r="B167" s="77">
        <f t="shared" si="3446"/>
        <v>0</v>
      </c>
      <c r="C167" s="236" t="str">
        <f t="shared" si="3447"/>
        <v>福島県</v>
      </c>
      <c r="D167" s="47">
        <f t="shared" si="3448"/>
        <v>76</v>
      </c>
      <c r="E167" s="56" t="s">
        <v>245</v>
      </c>
      <c r="F167" s="487"/>
      <c r="G167" s="555">
        <f>+G166</f>
        <v>0</v>
      </c>
      <c r="H167" s="536"/>
      <c r="I167" s="542"/>
      <c r="J167" s="543"/>
      <c r="K167" s="542"/>
      <c r="L167" s="64"/>
      <c r="M167" s="531"/>
      <c r="N167" s="67"/>
      <c r="O167" s="71" t="str">
        <f>IF(L167="","",VLOOKUP(L167,リスト!$Q$3:$R$25,2,0))</f>
        <v/>
      </c>
      <c r="P167" s="95"/>
      <c r="Q167" s="124"/>
      <c r="R167" s="102" t="str">
        <f>IF(L167="","",VLOOKUP(L167,リスト!$X$3:$Y$25,2,0))</f>
        <v/>
      </c>
      <c r="S167" s="163">
        <f t="shared" ref="S167" si="3919">IF(T167&gt;0,1,0)</f>
        <v>0</v>
      </c>
      <c r="T167" s="144"/>
      <c r="U167" s="113">
        <f t="shared" si="3356"/>
        <v>0</v>
      </c>
      <c r="V167" s="109"/>
      <c r="W167" s="116">
        <f t="shared" ref="W167" si="3920">+U167+V167</f>
        <v>0</v>
      </c>
      <c r="X167" s="116">
        <f t="shared" ref="X167" si="3921">+Y167+Z167</f>
        <v>0</v>
      </c>
      <c r="Y167" s="138">
        <f t="shared" si="3357"/>
        <v>0</v>
      </c>
      <c r="Z167" s="140">
        <f t="shared" si="3358"/>
        <v>0</v>
      </c>
      <c r="AA167" s="181" t="s">
        <v>216</v>
      </c>
      <c r="AB167" s="163">
        <f t="shared" ref="AB167" si="3922">IF(AC167&gt;0,1,0)</f>
        <v>0</v>
      </c>
      <c r="AC167" s="144"/>
      <c r="AD167" s="121"/>
      <c r="AE167" s="138">
        <f t="shared" ref="AE167" si="3923">+AF167+AG167</f>
        <v>0</v>
      </c>
      <c r="AF167" s="138">
        <f t="shared" si="3359"/>
        <v>0</v>
      </c>
      <c r="AG167" s="140">
        <f t="shared" si="3360"/>
        <v>0</v>
      </c>
      <c r="AH167" s="102" t="str">
        <f>IF(AJ167="","",VLOOKUP(L167,リスト!$AA$3:$AB$25,2,0))</f>
        <v/>
      </c>
      <c r="AI167" s="163">
        <f t="shared" ref="AI167" si="3924">IF(AJ167&gt;0,1,0)</f>
        <v>0</v>
      </c>
      <c r="AJ167" s="144"/>
      <c r="AK167" s="157">
        <f t="shared" si="2349"/>
        <v>0</v>
      </c>
      <c r="AL167" s="121"/>
      <c r="AM167" s="163">
        <f t="shared" ref="AM167" si="3925">+AK167+AL167</f>
        <v>0</v>
      </c>
      <c r="AN167" s="113">
        <f t="shared" ref="AN167" si="3926">+AO167+AP167</f>
        <v>0</v>
      </c>
      <c r="AO167" s="116">
        <f t="shared" si="3361"/>
        <v>0</v>
      </c>
      <c r="AP167" s="174">
        <f t="shared" si="3362"/>
        <v>0</v>
      </c>
      <c r="AQ167" s="184" t="s">
        <v>216</v>
      </c>
      <c r="AR167" s="163">
        <f t="shared" ref="AR167" si="3927">IF(AS167&gt;0,1,0)</f>
        <v>0</v>
      </c>
      <c r="AS167" s="144"/>
      <c r="AT167" s="121"/>
      <c r="AU167" s="113">
        <f t="shared" ref="AU167" si="3928">+AV167+AW167</f>
        <v>0</v>
      </c>
      <c r="AV167" s="116">
        <f t="shared" si="3363"/>
        <v>0</v>
      </c>
      <c r="AW167" s="177">
        <f t="shared" si="3364"/>
        <v>0</v>
      </c>
      <c r="AX167" s="181" t="s">
        <v>216</v>
      </c>
      <c r="AY167" s="163">
        <f t="shared" ref="AY167" si="3929">IF(AZ167&gt;0,1,0)</f>
        <v>0</v>
      </c>
      <c r="AZ167" s="144"/>
      <c r="BA167" s="121"/>
      <c r="BB167" s="113">
        <f t="shared" ref="BB167" si="3930">+BC167+BD167</f>
        <v>0</v>
      </c>
      <c r="BC167" s="116">
        <f t="shared" si="3365"/>
        <v>0</v>
      </c>
      <c r="BD167" s="174">
        <f t="shared" si="3366"/>
        <v>0</v>
      </c>
      <c r="BE167" s="181" t="s">
        <v>216</v>
      </c>
      <c r="BF167" s="163">
        <f t="shared" ref="BF167" si="3931">IF(BG167&gt;0,1,0)</f>
        <v>0</v>
      </c>
      <c r="BG167" s="144"/>
      <c r="BH167" s="121"/>
      <c r="BI167" s="113">
        <f t="shared" ref="BI167" si="3932">+BJ167+BK167</f>
        <v>0</v>
      </c>
      <c r="BJ167" s="116">
        <f t="shared" si="3367"/>
        <v>0</v>
      </c>
      <c r="BK167" s="177">
        <f t="shared" si="3368"/>
        <v>0</v>
      </c>
      <c r="BL167" s="181" t="s">
        <v>216</v>
      </c>
      <c r="BM167" s="163">
        <f t="shared" ref="BM167" si="3933">IF(BN167&gt;0,1,0)</f>
        <v>0</v>
      </c>
      <c r="BN167" s="144"/>
      <c r="BO167" s="121"/>
      <c r="BP167" s="113">
        <f t="shared" ref="BP167" si="3934">+BQ167+BR167</f>
        <v>0</v>
      </c>
      <c r="BQ167" s="116">
        <f t="shared" si="3369"/>
        <v>0</v>
      </c>
      <c r="BR167" s="177">
        <f t="shared" si="3370"/>
        <v>0</v>
      </c>
      <c r="BS167" s="102">
        <f t="shared" si="2350"/>
        <v>0</v>
      </c>
      <c r="BT167" s="113">
        <f t="shared" si="2351"/>
        <v>0</v>
      </c>
      <c r="BU167" s="113">
        <f t="shared" si="2352"/>
        <v>0</v>
      </c>
      <c r="BV167" s="116">
        <f t="shared" si="2353"/>
        <v>0</v>
      </c>
      <c r="BW167" s="113">
        <f t="shared" si="2354"/>
        <v>0</v>
      </c>
      <c r="BX167" s="189">
        <f t="shared" si="2355"/>
        <v>0</v>
      </c>
      <c r="BY167" s="102" t="str">
        <f>IF(CA167="","",VLOOKUP(L167,リスト!$AD$3:$AE$25,2,0))</f>
        <v/>
      </c>
      <c r="BZ167" s="105">
        <f t="shared" ref="BZ167" si="3935">IF(CA167&gt;0,1,0)</f>
        <v>0</v>
      </c>
      <c r="CA167" s="144"/>
      <c r="CB167" s="113">
        <f t="shared" si="3371"/>
        <v>0</v>
      </c>
      <c r="CC167" s="121"/>
      <c r="CD167" s="163">
        <f t="shared" ref="CD167" si="3936">+CB167+CC167</f>
        <v>0</v>
      </c>
      <c r="CE167" s="113">
        <f t="shared" ref="CE167" si="3937">+CF167+CG167</f>
        <v>0</v>
      </c>
      <c r="CF167" s="116">
        <f t="shared" si="3372"/>
        <v>0</v>
      </c>
      <c r="CG167" s="177">
        <f t="shared" si="3373"/>
        <v>0</v>
      </c>
      <c r="CH167" s="181" t="s">
        <v>216</v>
      </c>
      <c r="CI167" s="105">
        <f t="shared" ref="CI167" si="3938">IF(CJ167&gt;0,1,0)</f>
        <v>0</v>
      </c>
      <c r="CJ167" s="144"/>
      <c r="CK167" s="121"/>
      <c r="CL167" s="113">
        <f t="shared" ref="CL167" si="3939">+CM167+CN167</f>
        <v>0</v>
      </c>
      <c r="CM167" s="116">
        <f t="shared" si="3374"/>
        <v>0</v>
      </c>
      <c r="CN167" s="174">
        <f t="shared" si="3375"/>
        <v>0</v>
      </c>
      <c r="CO167" s="181" t="s">
        <v>216</v>
      </c>
      <c r="CP167" s="105">
        <f t="shared" ref="CP167" si="3940">IF(CQ167&gt;0,1,0)</f>
        <v>0</v>
      </c>
      <c r="CQ167" s="144"/>
      <c r="CR167" s="121"/>
      <c r="CS167" s="113">
        <f t="shared" ref="CS167" si="3941">+CT167+CU167</f>
        <v>0</v>
      </c>
      <c r="CT167" s="116">
        <f t="shared" si="3376"/>
        <v>0</v>
      </c>
      <c r="CU167" s="174">
        <f t="shared" si="3377"/>
        <v>0</v>
      </c>
      <c r="CV167" s="181" t="s">
        <v>216</v>
      </c>
      <c r="CW167" s="105">
        <f t="shared" ref="CW167" si="3942">IF(CX167&gt;0,1,0)</f>
        <v>0</v>
      </c>
      <c r="CX167" s="144"/>
      <c r="CY167" s="121"/>
      <c r="CZ167" s="113">
        <f t="shared" ref="CZ167" si="3943">+DA167+DB167</f>
        <v>0</v>
      </c>
      <c r="DA167" s="116">
        <f t="shared" si="3378"/>
        <v>0</v>
      </c>
      <c r="DB167" s="174">
        <f t="shared" si="3379"/>
        <v>0</v>
      </c>
      <c r="DC167" s="181" t="s">
        <v>216</v>
      </c>
      <c r="DD167" s="105">
        <f t="shared" ref="DD167" si="3944">IF(DE167&gt;0,1,0)</f>
        <v>0</v>
      </c>
      <c r="DE167" s="144"/>
      <c r="DF167" s="121"/>
      <c r="DG167" s="113">
        <f t="shared" ref="DG167" si="3945">+DH167+DI167</f>
        <v>0</v>
      </c>
      <c r="DH167" s="116">
        <f t="shared" si="3380"/>
        <v>0</v>
      </c>
      <c r="DI167" s="177">
        <f t="shared" si="3381"/>
        <v>0</v>
      </c>
      <c r="DJ167" s="102">
        <f t="shared" si="2356"/>
        <v>0</v>
      </c>
      <c r="DK167" s="116">
        <f t="shared" si="2357"/>
        <v>0</v>
      </c>
      <c r="DL167" s="116">
        <f t="shared" si="2358"/>
        <v>0</v>
      </c>
      <c r="DM167" s="116">
        <f t="shared" ref="DM167" si="3946">+DN167+DO167</f>
        <v>0</v>
      </c>
      <c r="DN167" s="116">
        <f t="shared" si="2359"/>
        <v>0</v>
      </c>
      <c r="DO167" s="177">
        <f t="shared" si="2360"/>
        <v>0</v>
      </c>
      <c r="DP167" s="194">
        <f t="shared" si="2361"/>
        <v>0</v>
      </c>
      <c r="DQ167" s="177">
        <f t="shared" si="2362"/>
        <v>0</v>
      </c>
      <c r="DR167" s="116">
        <f t="shared" si="3422"/>
        <v>0</v>
      </c>
      <c r="DS167" s="116">
        <f t="shared" ref="DS167" si="3947">+DT167+DU167</f>
        <v>0</v>
      </c>
      <c r="DT167" s="113">
        <f t="shared" si="2363"/>
        <v>0</v>
      </c>
      <c r="DU167" s="189">
        <f t="shared" si="2364"/>
        <v>0</v>
      </c>
      <c r="DV167" s="102">
        <f t="shared" si="2365"/>
        <v>0</v>
      </c>
      <c r="DW167" s="116">
        <f t="shared" si="3382"/>
        <v>0</v>
      </c>
      <c r="DX167" s="116">
        <f t="shared" si="3383"/>
        <v>0</v>
      </c>
      <c r="DY167" s="116">
        <f t="shared" ref="DY167" si="3948">ROUND(DV167*DX167,0)</f>
        <v>0</v>
      </c>
      <c r="DZ167" s="116">
        <f t="shared" ref="DZ167" si="3949">+EA167+EB167</f>
        <v>0</v>
      </c>
      <c r="EA167" s="116">
        <f t="shared" si="3384"/>
        <v>0</v>
      </c>
      <c r="EB167" s="174">
        <f t="shared" si="3385"/>
        <v>0</v>
      </c>
      <c r="EC167" s="194">
        <f t="shared" ref="EC167" si="3950">SUM(DR167,DY167)</f>
        <v>0</v>
      </c>
      <c r="ED167" s="116">
        <f t="shared" ref="ED167" si="3951">+EE167+EF167</f>
        <v>0</v>
      </c>
      <c r="EE167" s="116">
        <f t="shared" ref="EE167" si="3952">SUM(DT167,EA167)</f>
        <v>0</v>
      </c>
      <c r="EF167" s="189">
        <f t="shared" ref="EF167" si="3953">SUM(DU167,EB167)</f>
        <v>0</v>
      </c>
      <c r="EG167" s="129">
        <f t="shared" si="2366"/>
        <v>0</v>
      </c>
      <c r="EH167" s="133">
        <f t="shared" si="2367"/>
        <v>0</v>
      </c>
      <c r="EI167" s="148">
        <f t="shared" si="2368"/>
        <v>0</v>
      </c>
      <c r="EJ167" s="153">
        <f t="shared" ref="EJ167" si="3954">INT(EI167/2)</f>
        <v>0</v>
      </c>
      <c r="EK167" s="167">
        <f t="shared" si="2369"/>
        <v>0</v>
      </c>
      <c r="EL167" s="171">
        <f t="shared" si="2370"/>
        <v>0</v>
      </c>
      <c r="EM167" s="167">
        <f t="shared" si="2371"/>
        <v>0</v>
      </c>
      <c r="EN167" s="171">
        <f t="shared" ref="EN167" si="3955">INT(EM167/2)</f>
        <v>0</v>
      </c>
      <c r="EO167" s="148">
        <f t="shared" si="3386"/>
        <v>0</v>
      </c>
      <c r="EP167" s="153">
        <f t="shared" ref="EP167" si="3956">INT(EO167/2)</f>
        <v>0</v>
      </c>
      <c r="EQ167" s="167">
        <f t="shared" si="3387"/>
        <v>0</v>
      </c>
      <c r="ER167" s="171">
        <f t="shared" ref="ER167" si="3957">INT(EQ167/2)</f>
        <v>0</v>
      </c>
      <c r="ES167" s="148">
        <f t="shared" si="3388"/>
        <v>0</v>
      </c>
      <c r="ET167" s="153">
        <f t="shared" ref="ET167" si="3958">INT(ES167/2)</f>
        <v>0</v>
      </c>
      <c r="EU167" s="167">
        <f t="shared" si="2372"/>
        <v>0</v>
      </c>
      <c r="EV167" s="171">
        <f t="shared" si="2373"/>
        <v>0</v>
      </c>
      <c r="EW167" s="148">
        <f t="shared" si="3389"/>
        <v>0</v>
      </c>
      <c r="EX167" s="153">
        <f t="shared" ref="EX167" si="3959">INT(EW167/2)</f>
        <v>0</v>
      </c>
      <c r="EY167" s="167">
        <f t="shared" si="3390"/>
        <v>0</v>
      </c>
      <c r="EZ167" s="171">
        <f t="shared" ref="EZ167" si="3960">INT(EY167/2)</f>
        <v>0</v>
      </c>
      <c r="FA167" s="148">
        <f t="shared" si="3391"/>
        <v>0</v>
      </c>
      <c r="FB167" s="171">
        <f t="shared" ref="FB167" si="3961">INT(FA167/2)</f>
        <v>0</v>
      </c>
      <c r="FC167" s="148">
        <f t="shared" si="3392"/>
        <v>0</v>
      </c>
      <c r="FD167" s="171">
        <f t="shared" ref="FD167" si="3962">INT(FC167/2)</f>
        <v>0</v>
      </c>
      <c r="FE167" s="167">
        <f t="shared" ref="FE167" si="3963">SUM(EG167,EI167,EK167,EM167,EO167,EQ167,ES167,EU167,EW167,EY167,FA167,FC167)</f>
        <v>0</v>
      </c>
      <c r="FF167" s="171">
        <f t="shared" ref="FF167" si="3964">SUM(EH167,EJ167,EL167,EN167,EP167,ER167,ET167,EV167,EX167,EZ167,FB167,FD167)</f>
        <v>0</v>
      </c>
      <c r="FG167" s="148">
        <f t="shared" si="3393"/>
        <v>0</v>
      </c>
      <c r="FH167" s="199">
        <f t="shared" ref="FH167" si="3965">+FG167</f>
        <v>0</v>
      </c>
      <c r="FI167" s="95"/>
      <c r="FJ167" s="708">
        <f>+FJ166</f>
        <v>0</v>
      </c>
      <c r="FK167" s="38"/>
      <c r="FL167" s="692">
        <f t="shared" si="2883"/>
        <v>0</v>
      </c>
      <c r="FM167" s="693">
        <f t="shared" si="2884"/>
        <v>0</v>
      </c>
      <c r="FN167" s="694" t="str">
        <f t="shared" si="2885"/>
        <v>OK</v>
      </c>
      <c r="FP167" s="692">
        <f t="shared" si="3442"/>
        <v>0</v>
      </c>
      <c r="FQ167" s="693">
        <f t="shared" si="3443"/>
        <v>0</v>
      </c>
      <c r="FR167" s="694" t="str">
        <f t="shared" si="3444"/>
        <v>OK</v>
      </c>
    </row>
    <row r="168" spans="1:174" ht="18" customHeight="1" x14ac:dyDescent="0.2">
      <c r="A168" s="74">
        <f t="shared" si="3445"/>
        <v>0</v>
      </c>
      <c r="B168" s="75">
        <f t="shared" si="3446"/>
        <v>0</v>
      </c>
      <c r="C168" s="235" t="str">
        <f t="shared" si="3447"/>
        <v>福島県</v>
      </c>
      <c r="D168" s="58">
        <f t="shared" si="3448"/>
        <v>77</v>
      </c>
      <c r="E168" s="49" t="s">
        <v>244</v>
      </c>
      <c r="F168" s="486">
        <f>IF(F169=" "," ",+F169)</f>
        <v>0</v>
      </c>
      <c r="G168" s="554"/>
      <c r="H168" s="537"/>
      <c r="I168" s="544"/>
      <c r="J168" s="545"/>
      <c r="K168" s="544"/>
      <c r="L168" s="229"/>
      <c r="M168" s="532"/>
      <c r="N168" s="66"/>
      <c r="O168" s="70" t="str">
        <f>IF(L168="","",VLOOKUP(L168,リスト!$Q$3:$R$25,2,0))</f>
        <v/>
      </c>
      <c r="P168" s="202"/>
      <c r="Q168" s="125"/>
      <c r="R168" s="154" t="str">
        <f>IF(L168="","",VLOOKUP(L168,リスト!$X$3:$Y$25,2,0))</f>
        <v/>
      </c>
      <c r="S168" s="162">
        <f>IF(T168&gt;0,1,0)</f>
        <v>0</v>
      </c>
      <c r="T168" s="143"/>
      <c r="U168" s="112">
        <f t="shared" si="3356"/>
        <v>0</v>
      </c>
      <c r="V168" s="108"/>
      <c r="W168" s="115">
        <f>+U168+V168</f>
        <v>0</v>
      </c>
      <c r="X168" s="115">
        <f>+Y168+Z168</f>
        <v>0</v>
      </c>
      <c r="Y168" s="137">
        <f t="shared" si="3357"/>
        <v>0</v>
      </c>
      <c r="Z168" s="139">
        <f t="shared" si="3358"/>
        <v>0</v>
      </c>
      <c r="AA168" s="180" t="s">
        <v>216</v>
      </c>
      <c r="AB168" s="162">
        <f>IF(AC168&gt;0,1,0)</f>
        <v>0</v>
      </c>
      <c r="AC168" s="143"/>
      <c r="AD168" s="120"/>
      <c r="AE168" s="137">
        <f>+AF168+AG168</f>
        <v>0</v>
      </c>
      <c r="AF168" s="137">
        <f t="shared" si="3359"/>
        <v>0</v>
      </c>
      <c r="AG168" s="139">
        <f t="shared" si="3360"/>
        <v>0</v>
      </c>
      <c r="AH168" s="101" t="str">
        <f>IF(AJ168="","",VLOOKUP(L168,リスト!$AA$3:$AB$25,2,0))</f>
        <v/>
      </c>
      <c r="AI168" s="162">
        <f>IF(AJ168&gt;0,1,0)</f>
        <v>0</v>
      </c>
      <c r="AJ168" s="143"/>
      <c r="AK168" s="156">
        <f t="shared" ref="AK168:AK209" si="3966">IF(AJ168&gt;0,ROUND(AH168*AJ168,0),0)</f>
        <v>0</v>
      </c>
      <c r="AL168" s="120"/>
      <c r="AM168" s="162">
        <f>+AK168+AL168</f>
        <v>0</v>
      </c>
      <c r="AN168" s="112">
        <f>+AO168+AP168</f>
        <v>0</v>
      </c>
      <c r="AO168" s="115">
        <f t="shared" si="3361"/>
        <v>0</v>
      </c>
      <c r="AP168" s="173">
        <f t="shared" si="3362"/>
        <v>0</v>
      </c>
      <c r="AQ168" s="183" t="s">
        <v>216</v>
      </c>
      <c r="AR168" s="162">
        <f>IF(AS168&gt;0,1,0)</f>
        <v>0</v>
      </c>
      <c r="AS168" s="143"/>
      <c r="AT168" s="120"/>
      <c r="AU168" s="112">
        <f>+AV168+AW168</f>
        <v>0</v>
      </c>
      <c r="AV168" s="115">
        <f t="shared" si="3363"/>
        <v>0</v>
      </c>
      <c r="AW168" s="176">
        <f t="shared" si="3364"/>
        <v>0</v>
      </c>
      <c r="AX168" s="180" t="s">
        <v>216</v>
      </c>
      <c r="AY168" s="162">
        <f>IF(AZ168&gt;0,1,0)</f>
        <v>0</v>
      </c>
      <c r="AZ168" s="143"/>
      <c r="BA168" s="120"/>
      <c r="BB168" s="112">
        <f>+BC168+BD168</f>
        <v>0</v>
      </c>
      <c r="BC168" s="115">
        <f t="shared" si="3365"/>
        <v>0</v>
      </c>
      <c r="BD168" s="173">
        <f t="shared" si="3366"/>
        <v>0</v>
      </c>
      <c r="BE168" s="180" t="s">
        <v>216</v>
      </c>
      <c r="BF168" s="162">
        <f>IF(BG168&gt;0,1,0)</f>
        <v>0</v>
      </c>
      <c r="BG168" s="143"/>
      <c r="BH168" s="120"/>
      <c r="BI168" s="112">
        <f>+BJ168+BK168</f>
        <v>0</v>
      </c>
      <c r="BJ168" s="115">
        <f t="shared" si="3367"/>
        <v>0</v>
      </c>
      <c r="BK168" s="176">
        <f t="shared" si="3368"/>
        <v>0</v>
      </c>
      <c r="BL168" s="180" t="s">
        <v>216</v>
      </c>
      <c r="BM168" s="162">
        <f>IF(BN168&gt;0,1,0)</f>
        <v>0</v>
      </c>
      <c r="BN168" s="143"/>
      <c r="BO168" s="120"/>
      <c r="BP168" s="112">
        <f>+BQ168+BR168</f>
        <v>0</v>
      </c>
      <c r="BQ168" s="115">
        <f t="shared" si="3369"/>
        <v>0</v>
      </c>
      <c r="BR168" s="176">
        <f t="shared" si="3370"/>
        <v>0</v>
      </c>
      <c r="BS168" s="101">
        <f t="shared" ref="BS168:BS209" si="3967">SUM(AR168,AY168,BF168,BM168)</f>
        <v>0</v>
      </c>
      <c r="BT168" s="112">
        <f t="shared" ref="BT168:BT209" si="3968">SUM(AS168,AZ168,BG168,BN168)</f>
        <v>0</v>
      </c>
      <c r="BU168" s="112">
        <f t="shared" ref="BU168:BU209" si="3969">SUM(AT168,BA168,BH168,BO168)</f>
        <v>0</v>
      </c>
      <c r="BV168" s="115">
        <f t="shared" ref="BV168:BV209" si="3970">SUM(AU168,BB168,BI168,BP168)</f>
        <v>0</v>
      </c>
      <c r="BW168" s="112">
        <f t="shared" ref="BW168:BW209" si="3971">SUM(AV168,BC168,BJ168,BQ168)</f>
        <v>0</v>
      </c>
      <c r="BX168" s="188">
        <f t="shared" ref="BX168:BX209" si="3972">SUM(AW168,BD168,BK168,BR168)</f>
        <v>0</v>
      </c>
      <c r="BY168" s="101" t="str">
        <f>IF(CA168="","",VLOOKUP(L168,リスト!$AD$3:$AE$25,2,0))</f>
        <v/>
      </c>
      <c r="BZ168" s="192">
        <f>IF(CA168&gt;0,1,0)</f>
        <v>0</v>
      </c>
      <c r="CA168" s="143"/>
      <c r="CB168" s="112">
        <f t="shared" si="3371"/>
        <v>0</v>
      </c>
      <c r="CC168" s="120"/>
      <c r="CD168" s="162">
        <f>+CB168+CC168</f>
        <v>0</v>
      </c>
      <c r="CE168" s="112">
        <f>+CF168+CG168</f>
        <v>0</v>
      </c>
      <c r="CF168" s="115">
        <f t="shared" si="3372"/>
        <v>0</v>
      </c>
      <c r="CG168" s="173">
        <f t="shared" si="3373"/>
        <v>0</v>
      </c>
      <c r="CH168" s="180" t="s">
        <v>216</v>
      </c>
      <c r="CI168" s="192">
        <f>IF(CJ168&gt;0,1,0)</f>
        <v>0</v>
      </c>
      <c r="CJ168" s="143"/>
      <c r="CK168" s="120"/>
      <c r="CL168" s="112">
        <f>+CM168+CN168</f>
        <v>0</v>
      </c>
      <c r="CM168" s="115">
        <f t="shared" si="3374"/>
        <v>0</v>
      </c>
      <c r="CN168" s="173">
        <f t="shared" si="3375"/>
        <v>0</v>
      </c>
      <c r="CO168" s="180" t="s">
        <v>216</v>
      </c>
      <c r="CP168" s="192">
        <f>IF(CQ168&gt;0,1,0)</f>
        <v>0</v>
      </c>
      <c r="CQ168" s="143"/>
      <c r="CR168" s="120"/>
      <c r="CS168" s="112">
        <f>+CT168+CU168</f>
        <v>0</v>
      </c>
      <c r="CT168" s="115">
        <f t="shared" si="3376"/>
        <v>0</v>
      </c>
      <c r="CU168" s="173">
        <f t="shared" si="3377"/>
        <v>0</v>
      </c>
      <c r="CV168" s="180" t="s">
        <v>216</v>
      </c>
      <c r="CW168" s="192">
        <f>IF(CX168&gt;0,1,0)</f>
        <v>0</v>
      </c>
      <c r="CX168" s="143"/>
      <c r="CY168" s="120"/>
      <c r="CZ168" s="112">
        <f>+DA168+DB168</f>
        <v>0</v>
      </c>
      <c r="DA168" s="115">
        <f t="shared" si="3378"/>
        <v>0</v>
      </c>
      <c r="DB168" s="173">
        <f t="shared" si="3379"/>
        <v>0</v>
      </c>
      <c r="DC168" s="180" t="s">
        <v>216</v>
      </c>
      <c r="DD168" s="192">
        <f>IF(DE168&gt;0,1,0)</f>
        <v>0</v>
      </c>
      <c r="DE168" s="143"/>
      <c r="DF168" s="120"/>
      <c r="DG168" s="112">
        <f>+DH168+DI168</f>
        <v>0</v>
      </c>
      <c r="DH168" s="115">
        <f t="shared" si="3380"/>
        <v>0</v>
      </c>
      <c r="DI168" s="176">
        <f t="shared" si="3381"/>
        <v>0</v>
      </c>
      <c r="DJ168" s="101">
        <f t="shared" ref="DJ168:DJ209" si="3973">SUM(CP168,CW168,DD168)</f>
        <v>0</v>
      </c>
      <c r="DK168" s="115">
        <f t="shared" ref="DK168:DK209" si="3974">SUM(CQ168,CX168,DE168)</f>
        <v>0</v>
      </c>
      <c r="DL168" s="115">
        <f t="shared" ref="DL168:DL209" si="3975">SUM(CR168,CY168,DF168)</f>
        <v>0</v>
      </c>
      <c r="DM168" s="115">
        <f>+DN168+DO168</f>
        <v>0</v>
      </c>
      <c r="DN168" s="115">
        <f t="shared" ref="DN168:DN209" si="3976">SUM(CT168,DA168,DH168)</f>
        <v>0</v>
      </c>
      <c r="DO168" s="176">
        <f t="shared" ref="DO168:DO209" si="3977">SUM(CU168,DB168,DI168)</f>
        <v>0</v>
      </c>
      <c r="DP168" s="193">
        <f t="shared" ref="DP168:DP209" si="3978">SUM(S168,AB168,AI168,BS168,BZ168,CI168,DJ168)</f>
        <v>0</v>
      </c>
      <c r="DQ168" s="176">
        <f t="shared" ref="DQ168:DQ209" si="3979">SUM(T168,AC168,AJ168,BT168,CA168,CJ168,DK168)</f>
        <v>0</v>
      </c>
      <c r="DR168" s="115">
        <f t="shared" si="3422"/>
        <v>0</v>
      </c>
      <c r="DS168" s="115">
        <f>+DT168+DU168</f>
        <v>0</v>
      </c>
      <c r="DT168" s="112">
        <f t="shared" ref="DT168:DT209" si="3980">SUM(Y168,AF168,AO168,BW168,CF168,CM168,DN168)</f>
        <v>0</v>
      </c>
      <c r="DU168" s="188">
        <f t="shared" ref="DU168:DU209" si="3981">SUM(Z168,AG168,AP168,BX168,CG168,CN168,DO168)</f>
        <v>0</v>
      </c>
      <c r="DV168" s="101">
        <f t="shared" ref="DV168:DV209" si="3982">IF(H168="（○）",220,0)</f>
        <v>0</v>
      </c>
      <c r="DW168" s="115">
        <f t="shared" si="3382"/>
        <v>0</v>
      </c>
      <c r="DX168" s="115">
        <f t="shared" si="3383"/>
        <v>0</v>
      </c>
      <c r="DY168" s="115">
        <f>ROUND(DV168*DX168,0)</f>
        <v>0</v>
      </c>
      <c r="DZ168" s="115">
        <f>+EA168+EB168</f>
        <v>0</v>
      </c>
      <c r="EA168" s="115">
        <f t="shared" si="3384"/>
        <v>0</v>
      </c>
      <c r="EB168" s="173">
        <f t="shared" si="3385"/>
        <v>0</v>
      </c>
      <c r="EC168" s="193">
        <f>SUM(DR168,DY168)</f>
        <v>0</v>
      </c>
      <c r="ED168" s="115">
        <f>+EE168+EF168</f>
        <v>0</v>
      </c>
      <c r="EE168" s="115">
        <f>SUM(DT168,EA168)</f>
        <v>0</v>
      </c>
      <c r="EF168" s="188">
        <f>SUM(DU168,EB168)</f>
        <v>0</v>
      </c>
      <c r="EG168" s="128">
        <f t="shared" ref="EG168:EG209" si="3983">IF(P168="課税事業者（一般課税）",INT(U168*0.0909090909090909)+INT(V168*0.0909090909090909),0)</f>
        <v>0</v>
      </c>
      <c r="EH168" s="132">
        <f t="shared" ref="EH168:EH209" si="3984">IF(U168=0,INT(EG168/2),EG168)</f>
        <v>0</v>
      </c>
      <c r="EI168" s="147">
        <f t="shared" ref="EI168:EI209" si="3985">IF(P168="課税事業者（一般課税）",INT(AD168*0.0909090909090909),0)</f>
        <v>0</v>
      </c>
      <c r="EJ168" s="152">
        <f>INT(EI168/2)</f>
        <v>0</v>
      </c>
      <c r="EK168" s="166">
        <f t="shared" ref="EK168:EK209" si="3986">IF(P168="課税事業者（一般課税）",INT(AK168*0.0909090909090909)+INT(AL168*0.0909090909090909),0)</f>
        <v>0</v>
      </c>
      <c r="EL168" s="170">
        <f t="shared" ref="EL168:EL209" si="3987">IF(AK168=0,INT(EK168/2),EK168)</f>
        <v>0</v>
      </c>
      <c r="EM168" s="166">
        <f t="shared" ref="EM168:EM209" si="3988">IF(P168="課税事業者（一般課税）",INT(AT168*0.0909090909090909),0)</f>
        <v>0</v>
      </c>
      <c r="EN168" s="170">
        <f>INT(EM168/2)</f>
        <v>0</v>
      </c>
      <c r="EO168" s="147">
        <f t="shared" si="3386"/>
        <v>0</v>
      </c>
      <c r="EP168" s="170">
        <f>INT(EO168/2)</f>
        <v>0</v>
      </c>
      <c r="EQ168" s="166">
        <f t="shared" si="3387"/>
        <v>0</v>
      </c>
      <c r="ER168" s="170">
        <f>INT(EQ168/2)</f>
        <v>0</v>
      </c>
      <c r="ES168" s="147">
        <f t="shared" si="3388"/>
        <v>0</v>
      </c>
      <c r="ET168" s="152">
        <f>INT(ES168/2)</f>
        <v>0</v>
      </c>
      <c r="EU168" s="166">
        <f t="shared" ref="EU168:EU209" si="3989">IF(P168="課税事業者（一般課税）",INT(CB168*0.0909090909090909)+INT(CC168*0.0909090909090909),0)</f>
        <v>0</v>
      </c>
      <c r="EV168" s="170">
        <f t="shared" ref="EV168:EV209" si="3990">IF(CB168=0,INT(EU168/2),EU168)</f>
        <v>0</v>
      </c>
      <c r="EW168" s="147">
        <f t="shared" si="3389"/>
        <v>0</v>
      </c>
      <c r="EX168" s="152">
        <f>INT(EW168/2)</f>
        <v>0</v>
      </c>
      <c r="EY168" s="166">
        <f t="shared" si="3390"/>
        <v>0</v>
      </c>
      <c r="EZ168" s="170">
        <f>INT(EY168/2)</f>
        <v>0</v>
      </c>
      <c r="FA168" s="147">
        <f t="shared" si="3391"/>
        <v>0</v>
      </c>
      <c r="FB168" s="170">
        <f>INT(FA168/2)</f>
        <v>0</v>
      </c>
      <c r="FC168" s="147">
        <f t="shared" si="3392"/>
        <v>0</v>
      </c>
      <c r="FD168" s="170">
        <f>INT(FC168/2)</f>
        <v>0</v>
      </c>
      <c r="FE168" s="166">
        <f>SUM(EG168,EI168,EK168,EM168,EO168,EQ168,ES168,EU168,EW168,EY168,FA168,FC168)</f>
        <v>0</v>
      </c>
      <c r="FF168" s="170">
        <f>SUM(EH168,EJ168,EL168,EN168,EP168,ER168,ET168,EV168,EX168,EZ168,FB168,FD168)</f>
        <v>0</v>
      </c>
      <c r="FG168" s="147">
        <f t="shared" si="3393"/>
        <v>0</v>
      </c>
      <c r="FH168" s="198">
        <f>+FG168</f>
        <v>0</v>
      </c>
      <c r="FI168" s="201"/>
      <c r="FJ168" s="708">
        <f>+FJ166</f>
        <v>0</v>
      </c>
      <c r="FK168" s="38"/>
      <c r="FL168" s="701">
        <f t="shared" si="2883"/>
        <v>0</v>
      </c>
      <c r="FM168" s="688">
        <f t="shared" si="2884"/>
        <v>0</v>
      </c>
      <c r="FN168" s="702" t="str">
        <f t="shared" si="2885"/>
        <v>OK</v>
      </c>
      <c r="FP168" s="701">
        <f t="shared" si="3442"/>
        <v>0</v>
      </c>
      <c r="FQ168" s="688">
        <f t="shared" si="3443"/>
        <v>0</v>
      </c>
      <c r="FR168" s="702" t="str">
        <f t="shared" si="3444"/>
        <v>OK</v>
      </c>
    </row>
    <row r="169" spans="1:174" ht="18" customHeight="1" x14ac:dyDescent="0.2">
      <c r="A169" s="76">
        <f t="shared" si="3445"/>
        <v>0</v>
      </c>
      <c r="B169" s="77">
        <f t="shared" si="3446"/>
        <v>0</v>
      </c>
      <c r="C169" s="236" t="str">
        <f t="shared" si="3447"/>
        <v>福島県</v>
      </c>
      <c r="D169" s="47">
        <f t="shared" si="3448"/>
        <v>77</v>
      </c>
      <c r="E169" s="56" t="s">
        <v>245</v>
      </c>
      <c r="F169" s="487"/>
      <c r="G169" s="555">
        <f>+G168</f>
        <v>0</v>
      </c>
      <c r="H169" s="536"/>
      <c r="I169" s="542"/>
      <c r="J169" s="543"/>
      <c r="K169" s="542"/>
      <c r="L169" s="64"/>
      <c r="M169" s="531"/>
      <c r="N169" s="67"/>
      <c r="O169" s="71" t="str">
        <f>IF(L169="","",VLOOKUP(L169,リスト!$Q$3:$R$25,2,0))</f>
        <v/>
      </c>
      <c r="P169" s="95"/>
      <c r="Q169" s="126"/>
      <c r="R169" s="102" t="str">
        <f>IF(L169="","",VLOOKUP(L169,リスト!$X$3:$Y$25,2,0))</f>
        <v/>
      </c>
      <c r="S169" s="163">
        <f t="shared" ref="S169" si="3991">IF(T169&gt;0,1,0)</f>
        <v>0</v>
      </c>
      <c r="T169" s="144"/>
      <c r="U169" s="113">
        <f t="shared" si="3356"/>
        <v>0</v>
      </c>
      <c r="V169" s="109"/>
      <c r="W169" s="116">
        <f t="shared" ref="W169" si="3992">+U169+V169</f>
        <v>0</v>
      </c>
      <c r="X169" s="116">
        <f t="shared" ref="X169" si="3993">+Y169+Z169</f>
        <v>0</v>
      </c>
      <c r="Y169" s="138">
        <f t="shared" si="3357"/>
        <v>0</v>
      </c>
      <c r="Z169" s="140">
        <f t="shared" si="3358"/>
        <v>0</v>
      </c>
      <c r="AA169" s="181" t="s">
        <v>216</v>
      </c>
      <c r="AB169" s="163">
        <f t="shared" ref="AB169" si="3994">IF(AC169&gt;0,1,0)</f>
        <v>0</v>
      </c>
      <c r="AC169" s="144"/>
      <c r="AD169" s="121"/>
      <c r="AE169" s="138">
        <f t="shared" ref="AE169" si="3995">+AF169+AG169</f>
        <v>0</v>
      </c>
      <c r="AF169" s="138">
        <f t="shared" si="3359"/>
        <v>0</v>
      </c>
      <c r="AG169" s="140">
        <f t="shared" si="3360"/>
        <v>0</v>
      </c>
      <c r="AH169" s="102" t="str">
        <f>IF(AJ169="","",VLOOKUP(L169,リスト!$AA$3:$AB$25,2,0))</f>
        <v/>
      </c>
      <c r="AI169" s="163">
        <f t="shared" ref="AI169" si="3996">IF(AJ169&gt;0,1,0)</f>
        <v>0</v>
      </c>
      <c r="AJ169" s="144"/>
      <c r="AK169" s="157">
        <f t="shared" si="3966"/>
        <v>0</v>
      </c>
      <c r="AL169" s="121"/>
      <c r="AM169" s="163">
        <f t="shared" ref="AM169" si="3997">+AK169+AL169</f>
        <v>0</v>
      </c>
      <c r="AN169" s="113">
        <f t="shared" ref="AN169" si="3998">+AO169+AP169</f>
        <v>0</v>
      </c>
      <c r="AO169" s="116">
        <f t="shared" si="3361"/>
        <v>0</v>
      </c>
      <c r="AP169" s="174">
        <f t="shared" si="3362"/>
        <v>0</v>
      </c>
      <c r="AQ169" s="184" t="s">
        <v>216</v>
      </c>
      <c r="AR169" s="163">
        <f t="shared" ref="AR169" si="3999">IF(AS169&gt;0,1,0)</f>
        <v>0</v>
      </c>
      <c r="AS169" s="144"/>
      <c r="AT169" s="121"/>
      <c r="AU169" s="113">
        <f t="shared" ref="AU169" si="4000">+AV169+AW169</f>
        <v>0</v>
      </c>
      <c r="AV169" s="116">
        <f t="shared" si="3363"/>
        <v>0</v>
      </c>
      <c r="AW169" s="177">
        <f t="shared" si="3364"/>
        <v>0</v>
      </c>
      <c r="AX169" s="181" t="s">
        <v>216</v>
      </c>
      <c r="AY169" s="163">
        <f t="shared" ref="AY169" si="4001">IF(AZ169&gt;0,1,0)</f>
        <v>0</v>
      </c>
      <c r="AZ169" s="144"/>
      <c r="BA169" s="121"/>
      <c r="BB169" s="113">
        <f t="shared" ref="BB169" si="4002">+BC169+BD169</f>
        <v>0</v>
      </c>
      <c r="BC169" s="116">
        <f t="shared" si="3365"/>
        <v>0</v>
      </c>
      <c r="BD169" s="174">
        <f t="shared" si="3366"/>
        <v>0</v>
      </c>
      <c r="BE169" s="181" t="s">
        <v>216</v>
      </c>
      <c r="BF169" s="163">
        <f t="shared" ref="BF169" si="4003">IF(BG169&gt;0,1,0)</f>
        <v>0</v>
      </c>
      <c r="BG169" s="144"/>
      <c r="BH169" s="121"/>
      <c r="BI169" s="113">
        <f t="shared" ref="BI169" si="4004">+BJ169+BK169</f>
        <v>0</v>
      </c>
      <c r="BJ169" s="116">
        <f t="shared" si="3367"/>
        <v>0</v>
      </c>
      <c r="BK169" s="177">
        <f t="shared" si="3368"/>
        <v>0</v>
      </c>
      <c r="BL169" s="181" t="s">
        <v>216</v>
      </c>
      <c r="BM169" s="163">
        <f t="shared" ref="BM169" si="4005">IF(BN169&gt;0,1,0)</f>
        <v>0</v>
      </c>
      <c r="BN169" s="144"/>
      <c r="BO169" s="121"/>
      <c r="BP169" s="113">
        <f t="shared" ref="BP169" si="4006">+BQ169+BR169</f>
        <v>0</v>
      </c>
      <c r="BQ169" s="116">
        <f t="shared" si="3369"/>
        <v>0</v>
      </c>
      <c r="BR169" s="177">
        <f t="shared" si="3370"/>
        <v>0</v>
      </c>
      <c r="BS169" s="102">
        <f t="shared" si="3967"/>
        <v>0</v>
      </c>
      <c r="BT169" s="113">
        <f t="shared" si="3968"/>
        <v>0</v>
      </c>
      <c r="BU169" s="113">
        <f t="shared" si="3969"/>
        <v>0</v>
      </c>
      <c r="BV169" s="116">
        <f t="shared" si="3970"/>
        <v>0</v>
      </c>
      <c r="BW169" s="113">
        <f t="shared" si="3971"/>
        <v>0</v>
      </c>
      <c r="BX169" s="189">
        <f t="shared" si="3972"/>
        <v>0</v>
      </c>
      <c r="BY169" s="102" t="str">
        <f>IF(CA169="","",VLOOKUP(L169,リスト!$AD$3:$AE$25,2,0))</f>
        <v/>
      </c>
      <c r="BZ169" s="105">
        <f t="shared" ref="BZ169" si="4007">IF(CA169&gt;0,1,0)</f>
        <v>0</v>
      </c>
      <c r="CA169" s="144"/>
      <c r="CB169" s="113">
        <f t="shared" si="3371"/>
        <v>0</v>
      </c>
      <c r="CC169" s="121"/>
      <c r="CD169" s="163">
        <f t="shared" ref="CD169" si="4008">+CB169+CC169</f>
        <v>0</v>
      </c>
      <c r="CE169" s="113">
        <f t="shared" ref="CE169" si="4009">+CF169+CG169</f>
        <v>0</v>
      </c>
      <c r="CF169" s="116">
        <f t="shared" si="3372"/>
        <v>0</v>
      </c>
      <c r="CG169" s="177">
        <f t="shared" si="3373"/>
        <v>0</v>
      </c>
      <c r="CH169" s="181" t="s">
        <v>216</v>
      </c>
      <c r="CI169" s="105">
        <f t="shared" ref="CI169" si="4010">IF(CJ169&gt;0,1,0)</f>
        <v>0</v>
      </c>
      <c r="CJ169" s="144"/>
      <c r="CK169" s="121"/>
      <c r="CL169" s="113">
        <f t="shared" ref="CL169" si="4011">+CM169+CN169</f>
        <v>0</v>
      </c>
      <c r="CM169" s="116">
        <f t="shared" si="3374"/>
        <v>0</v>
      </c>
      <c r="CN169" s="174">
        <f t="shared" si="3375"/>
        <v>0</v>
      </c>
      <c r="CO169" s="181" t="s">
        <v>216</v>
      </c>
      <c r="CP169" s="105">
        <f t="shared" ref="CP169" si="4012">IF(CQ169&gt;0,1,0)</f>
        <v>0</v>
      </c>
      <c r="CQ169" s="144"/>
      <c r="CR169" s="121"/>
      <c r="CS169" s="113">
        <f t="shared" ref="CS169" si="4013">+CT169+CU169</f>
        <v>0</v>
      </c>
      <c r="CT169" s="116">
        <f t="shared" si="3376"/>
        <v>0</v>
      </c>
      <c r="CU169" s="174">
        <f t="shared" si="3377"/>
        <v>0</v>
      </c>
      <c r="CV169" s="181" t="s">
        <v>216</v>
      </c>
      <c r="CW169" s="105">
        <f t="shared" ref="CW169" si="4014">IF(CX169&gt;0,1,0)</f>
        <v>0</v>
      </c>
      <c r="CX169" s="144"/>
      <c r="CY169" s="121"/>
      <c r="CZ169" s="113">
        <f t="shared" ref="CZ169" si="4015">+DA169+DB169</f>
        <v>0</v>
      </c>
      <c r="DA169" s="116">
        <f t="shared" si="3378"/>
        <v>0</v>
      </c>
      <c r="DB169" s="174">
        <f t="shared" si="3379"/>
        <v>0</v>
      </c>
      <c r="DC169" s="181" t="s">
        <v>216</v>
      </c>
      <c r="DD169" s="105">
        <f t="shared" ref="DD169" si="4016">IF(DE169&gt;0,1,0)</f>
        <v>0</v>
      </c>
      <c r="DE169" s="144"/>
      <c r="DF169" s="121"/>
      <c r="DG169" s="113">
        <f t="shared" ref="DG169" si="4017">+DH169+DI169</f>
        <v>0</v>
      </c>
      <c r="DH169" s="116">
        <f t="shared" si="3380"/>
        <v>0</v>
      </c>
      <c r="DI169" s="177">
        <f t="shared" si="3381"/>
        <v>0</v>
      </c>
      <c r="DJ169" s="102">
        <f t="shared" si="3973"/>
        <v>0</v>
      </c>
      <c r="DK169" s="116">
        <f t="shared" si="3974"/>
        <v>0</v>
      </c>
      <c r="DL169" s="116">
        <f t="shared" si="3975"/>
        <v>0</v>
      </c>
      <c r="DM169" s="116">
        <f t="shared" ref="DM169" si="4018">+DN169+DO169</f>
        <v>0</v>
      </c>
      <c r="DN169" s="116">
        <f t="shared" si="3976"/>
        <v>0</v>
      </c>
      <c r="DO169" s="177">
        <f t="shared" si="3977"/>
        <v>0</v>
      </c>
      <c r="DP169" s="194">
        <f t="shared" si="3978"/>
        <v>0</v>
      </c>
      <c r="DQ169" s="177">
        <f t="shared" si="3979"/>
        <v>0</v>
      </c>
      <c r="DR169" s="116">
        <f t="shared" si="3422"/>
        <v>0</v>
      </c>
      <c r="DS169" s="116">
        <f t="shared" ref="DS169" si="4019">+DT169+DU169</f>
        <v>0</v>
      </c>
      <c r="DT169" s="113">
        <f t="shared" si="3980"/>
        <v>0</v>
      </c>
      <c r="DU169" s="189">
        <f t="shared" si="3981"/>
        <v>0</v>
      </c>
      <c r="DV169" s="102">
        <f t="shared" si="3982"/>
        <v>0</v>
      </c>
      <c r="DW169" s="116">
        <f t="shared" si="3382"/>
        <v>0</v>
      </c>
      <c r="DX169" s="116">
        <f t="shared" si="3383"/>
        <v>0</v>
      </c>
      <c r="DY169" s="116">
        <f t="shared" ref="DY169" si="4020">ROUND(DV169*DX169,0)</f>
        <v>0</v>
      </c>
      <c r="DZ169" s="116">
        <f t="shared" ref="DZ169" si="4021">+EA169+EB169</f>
        <v>0</v>
      </c>
      <c r="EA169" s="116">
        <f t="shared" si="3384"/>
        <v>0</v>
      </c>
      <c r="EB169" s="174">
        <f t="shared" si="3385"/>
        <v>0</v>
      </c>
      <c r="EC169" s="194">
        <f t="shared" ref="EC169" si="4022">SUM(DR169,DY169)</f>
        <v>0</v>
      </c>
      <c r="ED169" s="116">
        <f t="shared" ref="ED169" si="4023">+EE169+EF169</f>
        <v>0</v>
      </c>
      <c r="EE169" s="116">
        <f t="shared" ref="EE169" si="4024">SUM(DT169,EA169)</f>
        <v>0</v>
      </c>
      <c r="EF169" s="189">
        <f t="shared" ref="EF169" si="4025">SUM(DU169,EB169)</f>
        <v>0</v>
      </c>
      <c r="EG169" s="129">
        <f t="shared" si="3983"/>
        <v>0</v>
      </c>
      <c r="EH169" s="133">
        <f t="shared" si="3984"/>
        <v>0</v>
      </c>
      <c r="EI169" s="148">
        <f t="shared" si="3985"/>
        <v>0</v>
      </c>
      <c r="EJ169" s="153">
        <f t="shared" ref="EJ169" si="4026">INT(EI169/2)</f>
        <v>0</v>
      </c>
      <c r="EK169" s="167">
        <f t="shared" si="3986"/>
        <v>0</v>
      </c>
      <c r="EL169" s="171">
        <f t="shared" si="3987"/>
        <v>0</v>
      </c>
      <c r="EM169" s="167">
        <f t="shared" si="3988"/>
        <v>0</v>
      </c>
      <c r="EN169" s="171">
        <f t="shared" ref="EN169" si="4027">INT(EM169/2)</f>
        <v>0</v>
      </c>
      <c r="EO169" s="148">
        <f t="shared" si="3386"/>
        <v>0</v>
      </c>
      <c r="EP169" s="153">
        <f t="shared" ref="EP169" si="4028">INT(EO169/2)</f>
        <v>0</v>
      </c>
      <c r="EQ169" s="167">
        <f t="shared" si="3387"/>
        <v>0</v>
      </c>
      <c r="ER169" s="171">
        <f t="shared" ref="ER169" si="4029">INT(EQ169/2)</f>
        <v>0</v>
      </c>
      <c r="ES169" s="148">
        <f t="shared" si="3388"/>
        <v>0</v>
      </c>
      <c r="ET169" s="153">
        <f t="shared" ref="ET169" si="4030">INT(ES169/2)</f>
        <v>0</v>
      </c>
      <c r="EU169" s="167">
        <f t="shared" si="3989"/>
        <v>0</v>
      </c>
      <c r="EV169" s="171">
        <f t="shared" si="3990"/>
        <v>0</v>
      </c>
      <c r="EW169" s="148">
        <f t="shared" si="3389"/>
        <v>0</v>
      </c>
      <c r="EX169" s="153">
        <f t="shared" ref="EX169" si="4031">INT(EW169/2)</f>
        <v>0</v>
      </c>
      <c r="EY169" s="167">
        <f t="shared" si="3390"/>
        <v>0</v>
      </c>
      <c r="EZ169" s="171">
        <f t="shared" ref="EZ169" si="4032">INT(EY169/2)</f>
        <v>0</v>
      </c>
      <c r="FA169" s="148">
        <f t="shared" si="3391"/>
        <v>0</v>
      </c>
      <c r="FB169" s="171">
        <f t="shared" ref="FB169" si="4033">INT(FA169/2)</f>
        <v>0</v>
      </c>
      <c r="FC169" s="148">
        <f t="shared" si="3392"/>
        <v>0</v>
      </c>
      <c r="FD169" s="171">
        <f t="shared" ref="FD169" si="4034">INT(FC169/2)</f>
        <v>0</v>
      </c>
      <c r="FE169" s="167">
        <f t="shared" ref="FE169" si="4035">SUM(EG169,EI169,EK169,EM169,EO169,EQ169,ES169,EU169,EW169,EY169,FA169,FC169)</f>
        <v>0</v>
      </c>
      <c r="FF169" s="171">
        <f t="shared" ref="FF169" si="4036">SUM(EH169,EJ169,EL169,EN169,EP169,ER169,ET169,EV169,EX169,EZ169,FB169,FD169)</f>
        <v>0</v>
      </c>
      <c r="FG169" s="148">
        <f t="shared" si="3393"/>
        <v>0</v>
      </c>
      <c r="FH169" s="199">
        <f t="shared" ref="FH169" si="4037">+FG169</f>
        <v>0</v>
      </c>
      <c r="FI169" s="95"/>
      <c r="FJ169" s="708">
        <f>+FJ168</f>
        <v>0</v>
      </c>
      <c r="FK169" s="38"/>
      <c r="FL169" s="695">
        <f t="shared" si="2883"/>
        <v>0</v>
      </c>
      <c r="FM169" s="696">
        <f t="shared" si="2884"/>
        <v>0</v>
      </c>
      <c r="FN169" s="697" t="str">
        <f t="shared" si="2885"/>
        <v>OK</v>
      </c>
      <c r="FP169" s="695">
        <f t="shared" si="3442"/>
        <v>0</v>
      </c>
      <c r="FQ169" s="696">
        <f t="shared" si="3443"/>
        <v>0</v>
      </c>
      <c r="FR169" s="697" t="str">
        <f t="shared" si="3444"/>
        <v>OK</v>
      </c>
    </row>
    <row r="170" spans="1:174" ht="18" customHeight="1" x14ac:dyDescent="0.2">
      <c r="A170" s="74">
        <f t="shared" si="3445"/>
        <v>0</v>
      </c>
      <c r="B170" s="75">
        <f t="shared" si="3446"/>
        <v>0</v>
      </c>
      <c r="C170" s="235" t="str">
        <f t="shared" si="3447"/>
        <v>福島県</v>
      </c>
      <c r="D170" s="58">
        <f t="shared" si="3448"/>
        <v>78</v>
      </c>
      <c r="E170" s="49" t="s">
        <v>244</v>
      </c>
      <c r="F170" s="486">
        <f>IF(F171=" "," ",+F171)</f>
        <v>0</v>
      </c>
      <c r="G170" s="554"/>
      <c r="H170" s="537"/>
      <c r="I170" s="544"/>
      <c r="J170" s="545"/>
      <c r="K170" s="544"/>
      <c r="L170" s="229"/>
      <c r="M170" s="532"/>
      <c r="N170" s="66"/>
      <c r="O170" s="70" t="str">
        <f>IF(L170="","",VLOOKUP(L170,リスト!$Q$3:$R$25,2,0))</f>
        <v/>
      </c>
      <c r="P170" s="202"/>
      <c r="Q170" s="230"/>
      <c r="R170" s="154" t="str">
        <f>IF(L170="","",VLOOKUP(L170,リスト!$X$3:$Y$25,2,0))</f>
        <v/>
      </c>
      <c r="S170" s="162">
        <f>IF(T170&gt;0,1,0)</f>
        <v>0</v>
      </c>
      <c r="T170" s="143"/>
      <c r="U170" s="112">
        <f t="shared" si="3356"/>
        <v>0</v>
      </c>
      <c r="V170" s="108"/>
      <c r="W170" s="115">
        <f>+U170+V170</f>
        <v>0</v>
      </c>
      <c r="X170" s="115">
        <f>+Y170+Z170</f>
        <v>0</v>
      </c>
      <c r="Y170" s="137">
        <f t="shared" si="3357"/>
        <v>0</v>
      </c>
      <c r="Z170" s="139">
        <f t="shared" si="3358"/>
        <v>0</v>
      </c>
      <c r="AA170" s="180" t="s">
        <v>216</v>
      </c>
      <c r="AB170" s="162">
        <f>IF(AC170&gt;0,1,0)</f>
        <v>0</v>
      </c>
      <c r="AC170" s="143"/>
      <c r="AD170" s="120"/>
      <c r="AE170" s="137">
        <f>+AF170+AG170</f>
        <v>0</v>
      </c>
      <c r="AF170" s="137">
        <f t="shared" si="3359"/>
        <v>0</v>
      </c>
      <c r="AG170" s="139">
        <f t="shared" si="3360"/>
        <v>0</v>
      </c>
      <c r="AH170" s="101" t="str">
        <f>IF(AJ170="","",VLOOKUP(L170,リスト!$AA$3:$AB$25,2,0))</f>
        <v/>
      </c>
      <c r="AI170" s="162">
        <f>IF(AJ170&gt;0,1,0)</f>
        <v>0</v>
      </c>
      <c r="AJ170" s="143"/>
      <c r="AK170" s="156">
        <f t="shared" si="3966"/>
        <v>0</v>
      </c>
      <c r="AL170" s="120"/>
      <c r="AM170" s="162">
        <f>+AK170+AL170</f>
        <v>0</v>
      </c>
      <c r="AN170" s="112">
        <f>+AO170+AP170</f>
        <v>0</v>
      </c>
      <c r="AO170" s="115">
        <f t="shared" si="3361"/>
        <v>0</v>
      </c>
      <c r="AP170" s="173">
        <f t="shared" si="3362"/>
        <v>0</v>
      </c>
      <c r="AQ170" s="183" t="s">
        <v>216</v>
      </c>
      <c r="AR170" s="162">
        <f>IF(AS170&gt;0,1,0)</f>
        <v>0</v>
      </c>
      <c r="AS170" s="143"/>
      <c r="AT170" s="120"/>
      <c r="AU170" s="112">
        <f>+AV170+AW170</f>
        <v>0</v>
      </c>
      <c r="AV170" s="115">
        <f t="shared" si="3363"/>
        <v>0</v>
      </c>
      <c r="AW170" s="176">
        <f t="shared" si="3364"/>
        <v>0</v>
      </c>
      <c r="AX170" s="180" t="s">
        <v>216</v>
      </c>
      <c r="AY170" s="162">
        <f>IF(AZ170&gt;0,1,0)</f>
        <v>0</v>
      </c>
      <c r="AZ170" s="143"/>
      <c r="BA170" s="120"/>
      <c r="BB170" s="112">
        <f>+BC170+BD170</f>
        <v>0</v>
      </c>
      <c r="BC170" s="115">
        <f t="shared" si="3365"/>
        <v>0</v>
      </c>
      <c r="BD170" s="173">
        <f t="shared" si="3366"/>
        <v>0</v>
      </c>
      <c r="BE170" s="180" t="s">
        <v>216</v>
      </c>
      <c r="BF170" s="162">
        <f>IF(BG170&gt;0,1,0)</f>
        <v>0</v>
      </c>
      <c r="BG170" s="143"/>
      <c r="BH170" s="120"/>
      <c r="BI170" s="112">
        <f>+BJ170+BK170</f>
        <v>0</v>
      </c>
      <c r="BJ170" s="115">
        <f t="shared" si="3367"/>
        <v>0</v>
      </c>
      <c r="BK170" s="176">
        <f t="shared" si="3368"/>
        <v>0</v>
      </c>
      <c r="BL170" s="180" t="s">
        <v>216</v>
      </c>
      <c r="BM170" s="162">
        <f>IF(BN170&gt;0,1,0)</f>
        <v>0</v>
      </c>
      <c r="BN170" s="143"/>
      <c r="BO170" s="120"/>
      <c r="BP170" s="112">
        <f>+BQ170+BR170</f>
        <v>0</v>
      </c>
      <c r="BQ170" s="115">
        <f t="shared" si="3369"/>
        <v>0</v>
      </c>
      <c r="BR170" s="176">
        <f t="shared" si="3370"/>
        <v>0</v>
      </c>
      <c r="BS170" s="101">
        <f t="shared" si="3967"/>
        <v>0</v>
      </c>
      <c r="BT170" s="112">
        <f t="shared" si="3968"/>
        <v>0</v>
      </c>
      <c r="BU170" s="112">
        <f t="shared" si="3969"/>
        <v>0</v>
      </c>
      <c r="BV170" s="115">
        <f t="shared" si="3970"/>
        <v>0</v>
      </c>
      <c r="BW170" s="112">
        <f t="shared" si="3971"/>
        <v>0</v>
      </c>
      <c r="BX170" s="188">
        <f t="shared" si="3972"/>
        <v>0</v>
      </c>
      <c r="BY170" s="101" t="str">
        <f>IF(CA170="","",VLOOKUP(L170,リスト!$AD$3:$AE$25,2,0))</f>
        <v/>
      </c>
      <c r="BZ170" s="192">
        <f>IF(CA170&gt;0,1,0)</f>
        <v>0</v>
      </c>
      <c r="CA170" s="143"/>
      <c r="CB170" s="112">
        <f t="shared" si="3371"/>
        <v>0</v>
      </c>
      <c r="CC170" s="120"/>
      <c r="CD170" s="162">
        <f>+CB170+CC170</f>
        <v>0</v>
      </c>
      <c r="CE170" s="112">
        <f>+CF170+CG170</f>
        <v>0</v>
      </c>
      <c r="CF170" s="115">
        <f t="shared" si="3372"/>
        <v>0</v>
      </c>
      <c r="CG170" s="173">
        <f t="shared" si="3373"/>
        <v>0</v>
      </c>
      <c r="CH170" s="180" t="s">
        <v>216</v>
      </c>
      <c r="CI170" s="192">
        <f>IF(CJ170&gt;0,1,0)</f>
        <v>0</v>
      </c>
      <c r="CJ170" s="143"/>
      <c r="CK170" s="120"/>
      <c r="CL170" s="112">
        <f>+CM170+CN170</f>
        <v>0</v>
      </c>
      <c r="CM170" s="115">
        <f t="shared" si="3374"/>
        <v>0</v>
      </c>
      <c r="CN170" s="173">
        <f t="shared" si="3375"/>
        <v>0</v>
      </c>
      <c r="CO170" s="180" t="s">
        <v>216</v>
      </c>
      <c r="CP170" s="192">
        <f>IF(CQ170&gt;0,1,0)</f>
        <v>0</v>
      </c>
      <c r="CQ170" s="143"/>
      <c r="CR170" s="120"/>
      <c r="CS170" s="112">
        <f>+CT170+CU170</f>
        <v>0</v>
      </c>
      <c r="CT170" s="115">
        <f t="shared" si="3376"/>
        <v>0</v>
      </c>
      <c r="CU170" s="173">
        <f t="shared" si="3377"/>
        <v>0</v>
      </c>
      <c r="CV170" s="180" t="s">
        <v>216</v>
      </c>
      <c r="CW170" s="192">
        <f>IF(CX170&gt;0,1,0)</f>
        <v>0</v>
      </c>
      <c r="CX170" s="143"/>
      <c r="CY170" s="120"/>
      <c r="CZ170" s="112">
        <f>+DA170+DB170</f>
        <v>0</v>
      </c>
      <c r="DA170" s="115">
        <f t="shared" si="3378"/>
        <v>0</v>
      </c>
      <c r="DB170" s="173">
        <f t="shared" si="3379"/>
        <v>0</v>
      </c>
      <c r="DC170" s="180" t="s">
        <v>216</v>
      </c>
      <c r="DD170" s="192">
        <f>IF(DE170&gt;0,1,0)</f>
        <v>0</v>
      </c>
      <c r="DE170" s="143"/>
      <c r="DF170" s="120"/>
      <c r="DG170" s="112">
        <f>+DH170+DI170</f>
        <v>0</v>
      </c>
      <c r="DH170" s="115">
        <f t="shared" si="3380"/>
        <v>0</v>
      </c>
      <c r="DI170" s="176">
        <f t="shared" si="3381"/>
        <v>0</v>
      </c>
      <c r="DJ170" s="101">
        <f t="shared" si="3973"/>
        <v>0</v>
      </c>
      <c r="DK170" s="115">
        <f t="shared" si="3974"/>
        <v>0</v>
      </c>
      <c r="DL170" s="115">
        <f t="shared" si="3975"/>
        <v>0</v>
      </c>
      <c r="DM170" s="115">
        <f>+DN170+DO170</f>
        <v>0</v>
      </c>
      <c r="DN170" s="115">
        <f t="shared" si="3976"/>
        <v>0</v>
      </c>
      <c r="DO170" s="176">
        <f t="shared" si="3977"/>
        <v>0</v>
      </c>
      <c r="DP170" s="193">
        <f t="shared" si="3978"/>
        <v>0</v>
      </c>
      <c r="DQ170" s="176">
        <f t="shared" si="3979"/>
        <v>0</v>
      </c>
      <c r="DR170" s="115">
        <f t="shared" si="3422"/>
        <v>0</v>
      </c>
      <c r="DS170" s="115">
        <f>+DT170+DU170</f>
        <v>0</v>
      </c>
      <c r="DT170" s="112">
        <f t="shared" si="3980"/>
        <v>0</v>
      </c>
      <c r="DU170" s="188">
        <f t="shared" si="3981"/>
        <v>0</v>
      </c>
      <c r="DV170" s="101">
        <f t="shared" si="3982"/>
        <v>0</v>
      </c>
      <c r="DW170" s="115">
        <f t="shared" si="3382"/>
        <v>0</v>
      </c>
      <c r="DX170" s="115">
        <f t="shared" si="3383"/>
        <v>0</v>
      </c>
      <c r="DY170" s="115">
        <f>ROUND(DV170*DX170,0)</f>
        <v>0</v>
      </c>
      <c r="DZ170" s="115">
        <f>+EA170+EB170</f>
        <v>0</v>
      </c>
      <c r="EA170" s="115">
        <f t="shared" si="3384"/>
        <v>0</v>
      </c>
      <c r="EB170" s="173">
        <f t="shared" si="3385"/>
        <v>0</v>
      </c>
      <c r="EC170" s="193">
        <f>SUM(DR170,DY170)</f>
        <v>0</v>
      </c>
      <c r="ED170" s="115">
        <f>+EE170+EF170</f>
        <v>0</v>
      </c>
      <c r="EE170" s="115">
        <f>SUM(DT170,EA170)</f>
        <v>0</v>
      </c>
      <c r="EF170" s="188">
        <f>SUM(DU170,EB170)</f>
        <v>0</v>
      </c>
      <c r="EG170" s="128">
        <f t="shared" si="3983"/>
        <v>0</v>
      </c>
      <c r="EH170" s="132">
        <f t="shared" si="3984"/>
        <v>0</v>
      </c>
      <c r="EI170" s="147">
        <f t="shared" si="3985"/>
        <v>0</v>
      </c>
      <c r="EJ170" s="152">
        <f>INT(EI170/2)</f>
        <v>0</v>
      </c>
      <c r="EK170" s="166">
        <f t="shared" si="3986"/>
        <v>0</v>
      </c>
      <c r="EL170" s="170">
        <f t="shared" si="3987"/>
        <v>0</v>
      </c>
      <c r="EM170" s="166">
        <f t="shared" si="3988"/>
        <v>0</v>
      </c>
      <c r="EN170" s="170">
        <f>INT(EM170/2)</f>
        <v>0</v>
      </c>
      <c r="EO170" s="147">
        <f t="shared" si="3386"/>
        <v>0</v>
      </c>
      <c r="EP170" s="170">
        <f>INT(EO170/2)</f>
        <v>0</v>
      </c>
      <c r="EQ170" s="166">
        <f t="shared" si="3387"/>
        <v>0</v>
      </c>
      <c r="ER170" s="170">
        <f>INT(EQ170/2)</f>
        <v>0</v>
      </c>
      <c r="ES170" s="147">
        <f t="shared" si="3388"/>
        <v>0</v>
      </c>
      <c r="ET170" s="152">
        <f>INT(ES170/2)</f>
        <v>0</v>
      </c>
      <c r="EU170" s="166">
        <f t="shared" si="3989"/>
        <v>0</v>
      </c>
      <c r="EV170" s="170">
        <f t="shared" si="3990"/>
        <v>0</v>
      </c>
      <c r="EW170" s="147">
        <f t="shared" si="3389"/>
        <v>0</v>
      </c>
      <c r="EX170" s="152">
        <f>INT(EW170/2)</f>
        <v>0</v>
      </c>
      <c r="EY170" s="166">
        <f t="shared" si="3390"/>
        <v>0</v>
      </c>
      <c r="EZ170" s="170">
        <f>INT(EY170/2)</f>
        <v>0</v>
      </c>
      <c r="FA170" s="147">
        <f t="shared" si="3391"/>
        <v>0</v>
      </c>
      <c r="FB170" s="170">
        <f>INT(FA170/2)</f>
        <v>0</v>
      </c>
      <c r="FC170" s="147">
        <f t="shared" si="3392"/>
        <v>0</v>
      </c>
      <c r="FD170" s="170">
        <f>INT(FC170/2)</f>
        <v>0</v>
      </c>
      <c r="FE170" s="166">
        <f>SUM(EG170,EI170,EK170,EM170,EO170,EQ170,ES170,EU170,EW170,EY170,FA170,FC170)</f>
        <v>0</v>
      </c>
      <c r="FF170" s="170">
        <f>SUM(EH170,EJ170,EL170,EN170,EP170,ER170,ET170,EV170,EX170,EZ170,FB170,FD170)</f>
        <v>0</v>
      </c>
      <c r="FG170" s="147">
        <f t="shared" si="3393"/>
        <v>0</v>
      </c>
      <c r="FH170" s="198">
        <f>+FG170</f>
        <v>0</v>
      </c>
      <c r="FI170" s="201"/>
      <c r="FJ170" s="708">
        <f>+FJ168</f>
        <v>0</v>
      </c>
      <c r="FK170" s="38"/>
      <c r="FL170" s="698">
        <f t="shared" si="2883"/>
        <v>0</v>
      </c>
      <c r="FM170" s="699">
        <f t="shared" si="2884"/>
        <v>0</v>
      </c>
      <c r="FN170" s="700" t="str">
        <f t="shared" si="2885"/>
        <v>OK</v>
      </c>
      <c r="FP170" s="698">
        <f t="shared" si="3442"/>
        <v>0</v>
      </c>
      <c r="FQ170" s="699">
        <f t="shared" si="3443"/>
        <v>0</v>
      </c>
      <c r="FR170" s="700" t="str">
        <f t="shared" si="3444"/>
        <v>OK</v>
      </c>
    </row>
    <row r="171" spans="1:174" ht="18" customHeight="1" x14ac:dyDescent="0.2">
      <c r="A171" s="76">
        <f t="shared" si="3445"/>
        <v>0</v>
      </c>
      <c r="B171" s="77">
        <f t="shared" si="3446"/>
        <v>0</v>
      </c>
      <c r="C171" s="236" t="str">
        <f t="shared" si="3447"/>
        <v>福島県</v>
      </c>
      <c r="D171" s="47">
        <f t="shared" si="3448"/>
        <v>78</v>
      </c>
      <c r="E171" s="56" t="s">
        <v>245</v>
      </c>
      <c r="F171" s="487"/>
      <c r="G171" s="555">
        <f>+G170</f>
        <v>0</v>
      </c>
      <c r="H171" s="536"/>
      <c r="I171" s="542"/>
      <c r="J171" s="543"/>
      <c r="K171" s="542"/>
      <c r="L171" s="64"/>
      <c r="M171" s="531"/>
      <c r="N171" s="67"/>
      <c r="O171" s="71" t="str">
        <f>IF(L171="","",VLOOKUP(L171,リスト!$Q$3:$R$25,2,0))</f>
        <v/>
      </c>
      <c r="P171" s="95"/>
      <c r="Q171" s="124"/>
      <c r="R171" s="102" t="str">
        <f>IF(L171="","",VLOOKUP(L171,リスト!$X$3:$Y$25,2,0))</f>
        <v/>
      </c>
      <c r="S171" s="163">
        <f t="shared" ref="S171" si="4038">IF(T171&gt;0,1,0)</f>
        <v>0</v>
      </c>
      <c r="T171" s="144"/>
      <c r="U171" s="113">
        <f t="shared" si="3356"/>
        <v>0</v>
      </c>
      <c r="V171" s="109"/>
      <c r="W171" s="116">
        <f t="shared" ref="W171" si="4039">+U171+V171</f>
        <v>0</v>
      </c>
      <c r="X171" s="116">
        <f t="shared" ref="X171" si="4040">+Y171+Z171</f>
        <v>0</v>
      </c>
      <c r="Y171" s="138">
        <f t="shared" si="3357"/>
        <v>0</v>
      </c>
      <c r="Z171" s="140">
        <f t="shared" si="3358"/>
        <v>0</v>
      </c>
      <c r="AA171" s="181" t="s">
        <v>216</v>
      </c>
      <c r="AB171" s="163">
        <f t="shared" ref="AB171" si="4041">IF(AC171&gt;0,1,0)</f>
        <v>0</v>
      </c>
      <c r="AC171" s="144"/>
      <c r="AD171" s="121"/>
      <c r="AE171" s="138">
        <f t="shared" ref="AE171" si="4042">+AF171+AG171</f>
        <v>0</v>
      </c>
      <c r="AF171" s="138">
        <f t="shared" si="3359"/>
        <v>0</v>
      </c>
      <c r="AG171" s="140">
        <f t="shared" si="3360"/>
        <v>0</v>
      </c>
      <c r="AH171" s="102" t="str">
        <f>IF(AJ171="","",VLOOKUP(L171,リスト!$AA$3:$AB$25,2,0))</f>
        <v/>
      </c>
      <c r="AI171" s="163">
        <f t="shared" ref="AI171" si="4043">IF(AJ171&gt;0,1,0)</f>
        <v>0</v>
      </c>
      <c r="AJ171" s="144"/>
      <c r="AK171" s="157">
        <f t="shared" si="3966"/>
        <v>0</v>
      </c>
      <c r="AL171" s="121"/>
      <c r="AM171" s="163">
        <f t="shared" ref="AM171" si="4044">+AK171+AL171</f>
        <v>0</v>
      </c>
      <c r="AN171" s="113">
        <f t="shared" ref="AN171" si="4045">+AO171+AP171</f>
        <v>0</v>
      </c>
      <c r="AO171" s="116">
        <f t="shared" si="3361"/>
        <v>0</v>
      </c>
      <c r="AP171" s="174">
        <f t="shared" si="3362"/>
        <v>0</v>
      </c>
      <c r="AQ171" s="184" t="s">
        <v>216</v>
      </c>
      <c r="AR171" s="163">
        <f t="shared" ref="AR171" si="4046">IF(AS171&gt;0,1,0)</f>
        <v>0</v>
      </c>
      <c r="AS171" s="144"/>
      <c r="AT171" s="121"/>
      <c r="AU171" s="113">
        <f t="shared" ref="AU171" si="4047">+AV171+AW171</f>
        <v>0</v>
      </c>
      <c r="AV171" s="116">
        <f t="shared" si="3363"/>
        <v>0</v>
      </c>
      <c r="AW171" s="177">
        <f t="shared" si="3364"/>
        <v>0</v>
      </c>
      <c r="AX171" s="181" t="s">
        <v>216</v>
      </c>
      <c r="AY171" s="163">
        <f t="shared" ref="AY171" si="4048">IF(AZ171&gt;0,1,0)</f>
        <v>0</v>
      </c>
      <c r="AZ171" s="144"/>
      <c r="BA171" s="121"/>
      <c r="BB171" s="113">
        <f t="shared" ref="BB171" si="4049">+BC171+BD171</f>
        <v>0</v>
      </c>
      <c r="BC171" s="116">
        <f t="shared" si="3365"/>
        <v>0</v>
      </c>
      <c r="BD171" s="174">
        <f t="shared" si="3366"/>
        <v>0</v>
      </c>
      <c r="BE171" s="181" t="s">
        <v>216</v>
      </c>
      <c r="BF171" s="163">
        <f t="shared" ref="BF171" si="4050">IF(BG171&gt;0,1,0)</f>
        <v>0</v>
      </c>
      <c r="BG171" s="144"/>
      <c r="BH171" s="121"/>
      <c r="BI171" s="113">
        <f t="shared" ref="BI171" si="4051">+BJ171+BK171</f>
        <v>0</v>
      </c>
      <c r="BJ171" s="116">
        <f t="shared" si="3367"/>
        <v>0</v>
      </c>
      <c r="BK171" s="177">
        <f t="shared" si="3368"/>
        <v>0</v>
      </c>
      <c r="BL171" s="181" t="s">
        <v>216</v>
      </c>
      <c r="BM171" s="163">
        <f t="shared" ref="BM171" si="4052">IF(BN171&gt;0,1,0)</f>
        <v>0</v>
      </c>
      <c r="BN171" s="144"/>
      <c r="BO171" s="121"/>
      <c r="BP171" s="113">
        <f t="shared" ref="BP171" si="4053">+BQ171+BR171</f>
        <v>0</v>
      </c>
      <c r="BQ171" s="116">
        <f t="shared" si="3369"/>
        <v>0</v>
      </c>
      <c r="BR171" s="177">
        <f t="shared" si="3370"/>
        <v>0</v>
      </c>
      <c r="BS171" s="102">
        <f t="shared" si="3967"/>
        <v>0</v>
      </c>
      <c r="BT171" s="113">
        <f t="shared" si="3968"/>
        <v>0</v>
      </c>
      <c r="BU171" s="113">
        <f t="shared" si="3969"/>
        <v>0</v>
      </c>
      <c r="BV171" s="116">
        <f t="shared" si="3970"/>
        <v>0</v>
      </c>
      <c r="BW171" s="113">
        <f t="shared" si="3971"/>
        <v>0</v>
      </c>
      <c r="BX171" s="189">
        <f t="shared" si="3972"/>
        <v>0</v>
      </c>
      <c r="BY171" s="102" t="str">
        <f>IF(CA171="","",VLOOKUP(L171,リスト!$AD$3:$AE$25,2,0))</f>
        <v/>
      </c>
      <c r="BZ171" s="105">
        <f t="shared" ref="BZ171" si="4054">IF(CA171&gt;0,1,0)</f>
        <v>0</v>
      </c>
      <c r="CA171" s="144"/>
      <c r="CB171" s="113">
        <f t="shared" si="3371"/>
        <v>0</v>
      </c>
      <c r="CC171" s="121"/>
      <c r="CD171" s="163">
        <f t="shared" ref="CD171" si="4055">+CB171+CC171</f>
        <v>0</v>
      </c>
      <c r="CE171" s="113">
        <f t="shared" ref="CE171" si="4056">+CF171+CG171</f>
        <v>0</v>
      </c>
      <c r="CF171" s="116">
        <f t="shared" si="3372"/>
        <v>0</v>
      </c>
      <c r="CG171" s="177">
        <f t="shared" si="3373"/>
        <v>0</v>
      </c>
      <c r="CH171" s="181" t="s">
        <v>216</v>
      </c>
      <c r="CI171" s="105">
        <f t="shared" ref="CI171" si="4057">IF(CJ171&gt;0,1,0)</f>
        <v>0</v>
      </c>
      <c r="CJ171" s="144"/>
      <c r="CK171" s="121"/>
      <c r="CL171" s="113">
        <f t="shared" ref="CL171" si="4058">+CM171+CN171</f>
        <v>0</v>
      </c>
      <c r="CM171" s="116">
        <f t="shared" si="3374"/>
        <v>0</v>
      </c>
      <c r="CN171" s="174">
        <f t="shared" si="3375"/>
        <v>0</v>
      </c>
      <c r="CO171" s="181" t="s">
        <v>216</v>
      </c>
      <c r="CP171" s="105">
        <f t="shared" ref="CP171" si="4059">IF(CQ171&gt;0,1,0)</f>
        <v>0</v>
      </c>
      <c r="CQ171" s="144"/>
      <c r="CR171" s="121"/>
      <c r="CS171" s="113">
        <f t="shared" ref="CS171" si="4060">+CT171+CU171</f>
        <v>0</v>
      </c>
      <c r="CT171" s="116">
        <f t="shared" si="3376"/>
        <v>0</v>
      </c>
      <c r="CU171" s="174">
        <f t="shared" si="3377"/>
        <v>0</v>
      </c>
      <c r="CV171" s="181" t="s">
        <v>216</v>
      </c>
      <c r="CW171" s="105">
        <f t="shared" ref="CW171" si="4061">IF(CX171&gt;0,1,0)</f>
        <v>0</v>
      </c>
      <c r="CX171" s="144"/>
      <c r="CY171" s="121"/>
      <c r="CZ171" s="113">
        <f t="shared" ref="CZ171" si="4062">+DA171+DB171</f>
        <v>0</v>
      </c>
      <c r="DA171" s="116">
        <f t="shared" si="3378"/>
        <v>0</v>
      </c>
      <c r="DB171" s="174">
        <f t="shared" si="3379"/>
        <v>0</v>
      </c>
      <c r="DC171" s="181" t="s">
        <v>216</v>
      </c>
      <c r="DD171" s="105">
        <f t="shared" ref="DD171" si="4063">IF(DE171&gt;0,1,0)</f>
        <v>0</v>
      </c>
      <c r="DE171" s="144"/>
      <c r="DF171" s="121"/>
      <c r="DG171" s="113">
        <f t="shared" ref="DG171" si="4064">+DH171+DI171</f>
        <v>0</v>
      </c>
      <c r="DH171" s="116">
        <f t="shared" si="3380"/>
        <v>0</v>
      </c>
      <c r="DI171" s="177">
        <f t="shared" si="3381"/>
        <v>0</v>
      </c>
      <c r="DJ171" s="102">
        <f t="shared" si="3973"/>
        <v>0</v>
      </c>
      <c r="DK171" s="116">
        <f t="shared" si="3974"/>
        <v>0</v>
      </c>
      <c r="DL171" s="116">
        <f t="shared" si="3975"/>
        <v>0</v>
      </c>
      <c r="DM171" s="116">
        <f t="shared" ref="DM171" si="4065">+DN171+DO171</f>
        <v>0</v>
      </c>
      <c r="DN171" s="116">
        <f t="shared" si="3976"/>
        <v>0</v>
      </c>
      <c r="DO171" s="177">
        <f t="shared" si="3977"/>
        <v>0</v>
      </c>
      <c r="DP171" s="194">
        <f t="shared" si="3978"/>
        <v>0</v>
      </c>
      <c r="DQ171" s="177">
        <f t="shared" si="3979"/>
        <v>0</v>
      </c>
      <c r="DR171" s="116">
        <f t="shared" si="3422"/>
        <v>0</v>
      </c>
      <c r="DS171" s="116">
        <f t="shared" ref="DS171" si="4066">+DT171+DU171</f>
        <v>0</v>
      </c>
      <c r="DT171" s="113">
        <f t="shared" si="3980"/>
        <v>0</v>
      </c>
      <c r="DU171" s="189">
        <f t="shared" si="3981"/>
        <v>0</v>
      </c>
      <c r="DV171" s="102">
        <f t="shared" si="3982"/>
        <v>0</v>
      </c>
      <c r="DW171" s="116">
        <f t="shared" si="3382"/>
        <v>0</v>
      </c>
      <c r="DX171" s="116">
        <f t="shared" si="3383"/>
        <v>0</v>
      </c>
      <c r="DY171" s="116">
        <f t="shared" ref="DY171" si="4067">ROUND(DV171*DX171,0)</f>
        <v>0</v>
      </c>
      <c r="DZ171" s="116">
        <f t="shared" ref="DZ171" si="4068">+EA171+EB171</f>
        <v>0</v>
      </c>
      <c r="EA171" s="116">
        <f t="shared" si="3384"/>
        <v>0</v>
      </c>
      <c r="EB171" s="174">
        <f t="shared" si="3385"/>
        <v>0</v>
      </c>
      <c r="EC171" s="194">
        <f t="shared" ref="EC171" si="4069">SUM(DR171,DY171)</f>
        <v>0</v>
      </c>
      <c r="ED171" s="116">
        <f t="shared" ref="ED171" si="4070">+EE171+EF171</f>
        <v>0</v>
      </c>
      <c r="EE171" s="116">
        <f t="shared" ref="EE171" si="4071">SUM(DT171,EA171)</f>
        <v>0</v>
      </c>
      <c r="EF171" s="189">
        <f t="shared" ref="EF171" si="4072">SUM(DU171,EB171)</f>
        <v>0</v>
      </c>
      <c r="EG171" s="129">
        <f t="shared" si="3983"/>
        <v>0</v>
      </c>
      <c r="EH171" s="133">
        <f t="shared" si="3984"/>
        <v>0</v>
      </c>
      <c r="EI171" s="148">
        <f t="shared" si="3985"/>
        <v>0</v>
      </c>
      <c r="EJ171" s="153">
        <f t="shared" ref="EJ171" si="4073">INT(EI171/2)</f>
        <v>0</v>
      </c>
      <c r="EK171" s="167">
        <f t="shared" si="3986"/>
        <v>0</v>
      </c>
      <c r="EL171" s="171">
        <f t="shared" si="3987"/>
        <v>0</v>
      </c>
      <c r="EM171" s="167">
        <f t="shared" si="3988"/>
        <v>0</v>
      </c>
      <c r="EN171" s="171">
        <f t="shared" ref="EN171" si="4074">INT(EM171/2)</f>
        <v>0</v>
      </c>
      <c r="EO171" s="148">
        <f t="shared" si="3386"/>
        <v>0</v>
      </c>
      <c r="EP171" s="153">
        <f t="shared" ref="EP171" si="4075">INT(EO171/2)</f>
        <v>0</v>
      </c>
      <c r="EQ171" s="167">
        <f t="shared" si="3387"/>
        <v>0</v>
      </c>
      <c r="ER171" s="171">
        <f t="shared" ref="ER171" si="4076">INT(EQ171/2)</f>
        <v>0</v>
      </c>
      <c r="ES171" s="148">
        <f t="shared" si="3388"/>
        <v>0</v>
      </c>
      <c r="ET171" s="153">
        <f t="shared" ref="ET171" si="4077">INT(ES171/2)</f>
        <v>0</v>
      </c>
      <c r="EU171" s="167">
        <f t="shared" si="3989"/>
        <v>0</v>
      </c>
      <c r="EV171" s="171">
        <f t="shared" si="3990"/>
        <v>0</v>
      </c>
      <c r="EW171" s="148">
        <f t="shared" si="3389"/>
        <v>0</v>
      </c>
      <c r="EX171" s="153">
        <f t="shared" ref="EX171" si="4078">INT(EW171/2)</f>
        <v>0</v>
      </c>
      <c r="EY171" s="167">
        <f t="shared" si="3390"/>
        <v>0</v>
      </c>
      <c r="EZ171" s="171">
        <f t="shared" ref="EZ171" si="4079">INT(EY171/2)</f>
        <v>0</v>
      </c>
      <c r="FA171" s="148">
        <f t="shared" si="3391"/>
        <v>0</v>
      </c>
      <c r="FB171" s="171">
        <f t="shared" ref="FB171" si="4080">INT(FA171/2)</f>
        <v>0</v>
      </c>
      <c r="FC171" s="148">
        <f t="shared" si="3392"/>
        <v>0</v>
      </c>
      <c r="FD171" s="171">
        <f t="shared" ref="FD171" si="4081">INT(FC171/2)</f>
        <v>0</v>
      </c>
      <c r="FE171" s="167">
        <f t="shared" ref="FE171" si="4082">SUM(EG171,EI171,EK171,EM171,EO171,EQ171,ES171,EU171,EW171,EY171,FA171,FC171)</f>
        <v>0</v>
      </c>
      <c r="FF171" s="171">
        <f t="shared" ref="FF171" si="4083">SUM(EH171,EJ171,EL171,EN171,EP171,ER171,ET171,EV171,EX171,EZ171,FB171,FD171)</f>
        <v>0</v>
      </c>
      <c r="FG171" s="148">
        <f t="shared" si="3393"/>
        <v>0</v>
      </c>
      <c r="FH171" s="199">
        <f t="shared" ref="FH171" si="4084">+FG171</f>
        <v>0</v>
      </c>
      <c r="FI171" s="95"/>
      <c r="FJ171" s="708">
        <f>+FJ170</f>
        <v>0</v>
      </c>
      <c r="FK171" s="38"/>
      <c r="FL171" s="692">
        <f t="shared" si="2883"/>
        <v>0</v>
      </c>
      <c r="FM171" s="693">
        <f t="shared" si="2884"/>
        <v>0</v>
      </c>
      <c r="FN171" s="694" t="str">
        <f t="shared" si="2885"/>
        <v>OK</v>
      </c>
      <c r="FP171" s="692">
        <f t="shared" si="3442"/>
        <v>0</v>
      </c>
      <c r="FQ171" s="693">
        <f t="shared" si="3443"/>
        <v>0</v>
      </c>
      <c r="FR171" s="694" t="str">
        <f t="shared" si="3444"/>
        <v>OK</v>
      </c>
    </row>
    <row r="172" spans="1:174" ht="18" customHeight="1" x14ac:dyDescent="0.2">
      <c r="A172" s="74">
        <f t="shared" si="3445"/>
        <v>0</v>
      </c>
      <c r="B172" s="75">
        <f t="shared" si="3446"/>
        <v>0</v>
      </c>
      <c r="C172" s="235" t="str">
        <f t="shared" si="3447"/>
        <v>福島県</v>
      </c>
      <c r="D172" s="58">
        <f t="shared" si="3448"/>
        <v>79</v>
      </c>
      <c r="E172" s="49" t="s">
        <v>244</v>
      </c>
      <c r="F172" s="486">
        <f>IF(F173=" "," ",+F173)</f>
        <v>0</v>
      </c>
      <c r="G172" s="554"/>
      <c r="H172" s="537"/>
      <c r="I172" s="544"/>
      <c r="J172" s="545"/>
      <c r="K172" s="544"/>
      <c r="L172" s="229"/>
      <c r="M172" s="532"/>
      <c r="N172" s="66"/>
      <c r="O172" s="70" t="str">
        <f>IF(L172="","",VLOOKUP(L172,リスト!$Q$3:$R$25,2,0))</f>
        <v/>
      </c>
      <c r="P172" s="202"/>
      <c r="Q172" s="125"/>
      <c r="R172" s="154" t="str">
        <f>IF(L172="","",VLOOKUP(L172,リスト!$X$3:$Y$25,2,0))</f>
        <v/>
      </c>
      <c r="S172" s="162">
        <f>IF(T172&gt;0,1,0)</f>
        <v>0</v>
      </c>
      <c r="T172" s="143"/>
      <c r="U172" s="112">
        <f t="shared" si="3356"/>
        <v>0</v>
      </c>
      <c r="V172" s="108"/>
      <c r="W172" s="115">
        <f>+U172+V172</f>
        <v>0</v>
      </c>
      <c r="X172" s="115">
        <f>+Y172+Z172</f>
        <v>0</v>
      </c>
      <c r="Y172" s="137">
        <f t="shared" si="3357"/>
        <v>0</v>
      </c>
      <c r="Z172" s="139">
        <f t="shared" si="3358"/>
        <v>0</v>
      </c>
      <c r="AA172" s="180" t="s">
        <v>216</v>
      </c>
      <c r="AB172" s="162">
        <f>IF(AC172&gt;0,1,0)</f>
        <v>0</v>
      </c>
      <c r="AC172" s="143"/>
      <c r="AD172" s="120"/>
      <c r="AE172" s="137">
        <f>+AF172+AG172</f>
        <v>0</v>
      </c>
      <c r="AF172" s="137">
        <f t="shared" si="3359"/>
        <v>0</v>
      </c>
      <c r="AG172" s="139">
        <f t="shared" si="3360"/>
        <v>0</v>
      </c>
      <c r="AH172" s="101" t="str">
        <f>IF(AJ172="","",VLOOKUP(L172,リスト!$AA$3:$AB$25,2,0))</f>
        <v/>
      </c>
      <c r="AI172" s="162">
        <f>IF(AJ172&gt;0,1,0)</f>
        <v>0</v>
      </c>
      <c r="AJ172" s="143"/>
      <c r="AK172" s="156">
        <f t="shared" si="3966"/>
        <v>0</v>
      </c>
      <c r="AL172" s="120"/>
      <c r="AM172" s="162">
        <f>+AK172+AL172</f>
        <v>0</v>
      </c>
      <c r="AN172" s="112">
        <f>+AO172+AP172</f>
        <v>0</v>
      </c>
      <c r="AO172" s="115">
        <f t="shared" si="3361"/>
        <v>0</v>
      </c>
      <c r="AP172" s="173">
        <f t="shared" si="3362"/>
        <v>0</v>
      </c>
      <c r="AQ172" s="183" t="s">
        <v>216</v>
      </c>
      <c r="AR172" s="162">
        <f>IF(AS172&gt;0,1,0)</f>
        <v>0</v>
      </c>
      <c r="AS172" s="143"/>
      <c r="AT172" s="120"/>
      <c r="AU172" s="112">
        <f>+AV172+AW172</f>
        <v>0</v>
      </c>
      <c r="AV172" s="115">
        <f t="shared" si="3363"/>
        <v>0</v>
      </c>
      <c r="AW172" s="176">
        <f t="shared" si="3364"/>
        <v>0</v>
      </c>
      <c r="AX172" s="180" t="s">
        <v>216</v>
      </c>
      <c r="AY172" s="162">
        <f>IF(AZ172&gt;0,1,0)</f>
        <v>0</v>
      </c>
      <c r="AZ172" s="143"/>
      <c r="BA172" s="120"/>
      <c r="BB172" s="112">
        <f>+BC172+BD172</f>
        <v>0</v>
      </c>
      <c r="BC172" s="115">
        <f t="shared" si="3365"/>
        <v>0</v>
      </c>
      <c r="BD172" s="173">
        <f t="shared" si="3366"/>
        <v>0</v>
      </c>
      <c r="BE172" s="180" t="s">
        <v>216</v>
      </c>
      <c r="BF172" s="162">
        <f>IF(BG172&gt;0,1,0)</f>
        <v>0</v>
      </c>
      <c r="BG172" s="143"/>
      <c r="BH172" s="120"/>
      <c r="BI172" s="112">
        <f>+BJ172+BK172</f>
        <v>0</v>
      </c>
      <c r="BJ172" s="115">
        <f t="shared" si="3367"/>
        <v>0</v>
      </c>
      <c r="BK172" s="176">
        <f t="shared" si="3368"/>
        <v>0</v>
      </c>
      <c r="BL172" s="180" t="s">
        <v>216</v>
      </c>
      <c r="BM172" s="162">
        <f>IF(BN172&gt;0,1,0)</f>
        <v>0</v>
      </c>
      <c r="BN172" s="143"/>
      <c r="BO172" s="120"/>
      <c r="BP172" s="112">
        <f>+BQ172+BR172</f>
        <v>0</v>
      </c>
      <c r="BQ172" s="115">
        <f t="shared" si="3369"/>
        <v>0</v>
      </c>
      <c r="BR172" s="176">
        <f t="shared" si="3370"/>
        <v>0</v>
      </c>
      <c r="BS172" s="101">
        <f t="shared" si="3967"/>
        <v>0</v>
      </c>
      <c r="BT172" s="112">
        <f t="shared" si="3968"/>
        <v>0</v>
      </c>
      <c r="BU172" s="112">
        <f t="shared" si="3969"/>
        <v>0</v>
      </c>
      <c r="BV172" s="115">
        <f t="shared" si="3970"/>
        <v>0</v>
      </c>
      <c r="BW172" s="112">
        <f t="shared" si="3971"/>
        <v>0</v>
      </c>
      <c r="BX172" s="188">
        <f t="shared" si="3972"/>
        <v>0</v>
      </c>
      <c r="BY172" s="101" t="str">
        <f>IF(CA172="","",VLOOKUP(L172,リスト!$AD$3:$AE$25,2,0))</f>
        <v/>
      </c>
      <c r="BZ172" s="192">
        <f>IF(CA172&gt;0,1,0)</f>
        <v>0</v>
      </c>
      <c r="CA172" s="143"/>
      <c r="CB172" s="112">
        <f t="shared" si="3371"/>
        <v>0</v>
      </c>
      <c r="CC172" s="120"/>
      <c r="CD172" s="162">
        <f>+CB172+CC172</f>
        <v>0</v>
      </c>
      <c r="CE172" s="112">
        <f>+CF172+CG172</f>
        <v>0</v>
      </c>
      <c r="CF172" s="115">
        <f t="shared" si="3372"/>
        <v>0</v>
      </c>
      <c r="CG172" s="173">
        <f t="shared" si="3373"/>
        <v>0</v>
      </c>
      <c r="CH172" s="180" t="s">
        <v>216</v>
      </c>
      <c r="CI172" s="192">
        <f>IF(CJ172&gt;0,1,0)</f>
        <v>0</v>
      </c>
      <c r="CJ172" s="143"/>
      <c r="CK172" s="120"/>
      <c r="CL172" s="112">
        <f>+CM172+CN172</f>
        <v>0</v>
      </c>
      <c r="CM172" s="115">
        <f t="shared" si="3374"/>
        <v>0</v>
      </c>
      <c r="CN172" s="173">
        <f t="shared" si="3375"/>
        <v>0</v>
      </c>
      <c r="CO172" s="180" t="s">
        <v>216</v>
      </c>
      <c r="CP172" s="192">
        <f>IF(CQ172&gt;0,1,0)</f>
        <v>0</v>
      </c>
      <c r="CQ172" s="143"/>
      <c r="CR172" s="120"/>
      <c r="CS172" s="112">
        <f>+CT172+CU172</f>
        <v>0</v>
      </c>
      <c r="CT172" s="115">
        <f t="shared" si="3376"/>
        <v>0</v>
      </c>
      <c r="CU172" s="173">
        <f t="shared" si="3377"/>
        <v>0</v>
      </c>
      <c r="CV172" s="180" t="s">
        <v>216</v>
      </c>
      <c r="CW172" s="192">
        <f>IF(CX172&gt;0,1,0)</f>
        <v>0</v>
      </c>
      <c r="CX172" s="143"/>
      <c r="CY172" s="120"/>
      <c r="CZ172" s="112">
        <f>+DA172+DB172</f>
        <v>0</v>
      </c>
      <c r="DA172" s="115">
        <f t="shared" si="3378"/>
        <v>0</v>
      </c>
      <c r="DB172" s="173">
        <f t="shared" si="3379"/>
        <v>0</v>
      </c>
      <c r="DC172" s="180" t="s">
        <v>216</v>
      </c>
      <c r="DD172" s="192">
        <f>IF(DE172&gt;0,1,0)</f>
        <v>0</v>
      </c>
      <c r="DE172" s="143"/>
      <c r="DF172" s="120"/>
      <c r="DG172" s="112">
        <f>+DH172+DI172</f>
        <v>0</v>
      </c>
      <c r="DH172" s="115">
        <f t="shared" si="3380"/>
        <v>0</v>
      </c>
      <c r="DI172" s="176">
        <f t="shared" si="3381"/>
        <v>0</v>
      </c>
      <c r="DJ172" s="101">
        <f t="shared" si="3973"/>
        <v>0</v>
      </c>
      <c r="DK172" s="115">
        <f t="shared" si="3974"/>
        <v>0</v>
      </c>
      <c r="DL172" s="115">
        <f t="shared" si="3975"/>
        <v>0</v>
      </c>
      <c r="DM172" s="115">
        <f>+DN172+DO172</f>
        <v>0</v>
      </c>
      <c r="DN172" s="115">
        <f t="shared" si="3976"/>
        <v>0</v>
      </c>
      <c r="DO172" s="176">
        <f t="shared" si="3977"/>
        <v>0</v>
      </c>
      <c r="DP172" s="193">
        <f t="shared" si="3978"/>
        <v>0</v>
      </c>
      <c r="DQ172" s="176">
        <f t="shared" si="3979"/>
        <v>0</v>
      </c>
      <c r="DR172" s="115">
        <f t="shared" si="3422"/>
        <v>0</v>
      </c>
      <c r="DS172" s="115">
        <f>+DT172+DU172</f>
        <v>0</v>
      </c>
      <c r="DT172" s="112">
        <f t="shared" si="3980"/>
        <v>0</v>
      </c>
      <c r="DU172" s="188">
        <f t="shared" si="3981"/>
        <v>0</v>
      </c>
      <c r="DV172" s="101">
        <f t="shared" si="3982"/>
        <v>0</v>
      </c>
      <c r="DW172" s="115">
        <f t="shared" si="3382"/>
        <v>0</v>
      </c>
      <c r="DX172" s="115">
        <f t="shared" si="3383"/>
        <v>0</v>
      </c>
      <c r="DY172" s="115">
        <f>ROUND(DV172*DX172,0)</f>
        <v>0</v>
      </c>
      <c r="DZ172" s="115">
        <f>+EA172+EB172</f>
        <v>0</v>
      </c>
      <c r="EA172" s="115">
        <f t="shared" si="3384"/>
        <v>0</v>
      </c>
      <c r="EB172" s="173">
        <f t="shared" si="3385"/>
        <v>0</v>
      </c>
      <c r="EC172" s="193">
        <f>SUM(DR172,DY172)</f>
        <v>0</v>
      </c>
      <c r="ED172" s="115">
        <f>+EE172+EF172</f>
        <v>0</v>
      </c>
      <c r="EE172" s="115">
        <f>SUM(DT172,EA172)</f>
        <v>0</v>
      </c>
      <c r="EF172" s="188">
        <f>SUM(DU172,EB172)</f>
        <v>0</v>
      </c>
      <c r="EG172" s="128">
        <f t="shared" si="3983"/>
        <v>0</v>
      </c>
      <c r="EH172" s="132">
        <f t="shared" si="3984"/>
        <v>0</v>
      </c>
      <c r="EI172" s="147">
        <f t="shared" si="3985"/>
        <v>0</v>
      </c>
      <c r="EJ172" s="152">
        <f>INT(EI172/2)</f>
        <v>0</v>
      </c>
      <c r="EK172" s="166">
        <f t="shared" si="3986"/>
        <v>0</v>
      </c>
      <c r="EL172" s="170">
        <f t="shared" si="3987"/>
        <v>0</v>
      </c>
      <c r="EM172" s="166">
        <f t="shared" si="3988"/>
        <v>0</v>
      </c>
      <c r="EN172" s="170">
        <f>INT(EM172/2)</f>
        <v>0</v>
      </c>
      <c r="EO172" s="147">
        <f t="shared" si="3386"/>
        <v>0</v>
      </c>
      <c r="EP172" s="170">
        <f>INT(EO172/2)</f>
        <v>0</v>
      </c>
      <c r="EQ172" s="166">
        <f t="shared" si="3387"/>
        <v>0</v>
      </c>
      <c r="ER172" s="170">
        <f>INT(EQ172/2)</f>
        <v>0</v>
      </c>
      <c r="ES172" s="147">
        <f t="shared" si="3388"/>
        <v>0</v>
      </c>
      <c r="ET172" s="152">
        <f>INT(ES172/2)</f>
        <v>0</v>
      </c>
      <c r="EU172" s="166">
        <f t="shared" si="3989"/>
        <v>0</v>
      </c>
      <c r="EV172" s="170">
        <f t="shared" si="3990"/>
        <v>0</v>
      </c>
      <c r="EW172" s="147">
        <f t="shared" si="3389"/>
        <v>0</v>
      </c>
      <c r="EX172" s="152">
        <f>INT(EW172/2)</f>
        <v>0</v>
      </c>
      <c r="EY172" s="166">
        <f t="shared" si="3390"/>
        <v>0</v>
      </c>
      <c r="EZ172" s="170">
        <f>INT(EY172/2)</f>
        <v>0</v>
      </c>
      <c r="FA172" s="147">
        <f t="shared" si="3391"/>
        <v>0</v>
      </c>
      <c r="FB172" s="170">
        <f>INT(FA172/2)</f>
        <v>0</v>
      </c>
      <c r="FC172" s="147">
        <f t="shared" si="3392"/>
        <v>0</v>
      </c>
      <c r="FD172" s="170">
        <f>INT(FC172/2)</f>
        <v>0</v>
      </c>
      <c r="FE172" s="166">
        <f>SUM(EG172,EI172,EK172,EM172,EO172,EQ172,ES172,EU172,EW172,EY172,FA172,FC172)</f>
        <v>0</v>
      </c>
      <c r="FF172" s="170">
        <f>SUM(EH172,EJ172,EL172,EN172,EP172,ER172,ET172,EV172,EX172,EZ172,FB172,FD172)</f>
        <v>0</v>
      </c>
      <c r="FG172" s="147">
        <f t="shared" si="3393"/>
        <v>0</v>
      </c>
      <c r="FH172" s="198">
        <f>+FG172</f>
        <v>0</v>
      </c>
      <c r="FI172" s="201"/>
      <c r="FJ172" s="708">
        <f>+FJ170</f>
        <v>0</v>
      </c>
      <c r="FK172" s="38"/>
      <c r="FL172" s="698">
        <f t="shared" si="2883"/>
        <v>0</v>
      </c>
      <c r="FM172" s="699">
        <f t="shared" si="2884"/>
        <v>0</v>
      </c>
      <c r="FN172" s="700" t="str">
        <f t="shared" si="2885"/>
        <v>OK</v>
      </c>
      <c r="FP172" s="698">
        <f t="shared" si="3442"/>
        <v>0</v>
      </c>
      <c r="FQ172" s="699">
        <f t="shared" si="3443"/>
        <v>0</v>
      </c>
      <c r="FR172" s="700" t="str">
        <f t="shared" si="3444"/>
        <v>OK</v>
      </c>
    </row>
    <row r="173" spans="1:174" ht="18" customHeight="1" x14ac:dyDescent="0.2">
      <c r="A173" s="76">
        <f t="shared" si="3445"/>
        <v>0</v>
      </c>
      <c r="B173" s="77">
        <f t="shared" si="3446"/>
        <v>0</v>
      </c>
      <c r="C173" s="236" t="str">
        <f t="shared" si="3447"/>
        <v>福島県</v>
      </c>
      <c r="D173" s="47">
        <f t="shared" si="3448"/>
        <v>79</v>
      </c>
      <c r="E173" s="56" t="s">
        <v>245</v>
      </c>
      <c r="F173" s="487"/>
      <c r="G173" s="555">
        <f>+G172</f>
        <v>0</v>
      </c>
      <c r="H173" s="536"/>
      <c r="I173" s="542"/>
      <c r="J173" s="543"/>
      <c r="K173" s="542"/>
      <c r="L173" s="64"/>
      <c r="M173" s="531"/>
      <c r="N173" s="67"/>
      <c r="O173" s="71" t="str">
        <f>IF(L173="","",VLOOKUP(L173,リスト!$Q$3:$R$25,2,0))</f>
        <v/>
      </c>
      <c r="P173" s="95"/>
      <c r="Q173" s="126"/>
      <c r="R173" s="102" t="str">
        <f>IF(L173="","",VLOOKUP(L173,リスト!$X$3:$Y$25,2,0))</f>
        <v/>
      </c>
      <c r="S173" s="163">
        <f t="shared" ref="S173" si="4085">IF(T173&gt;0,1,0)</f>
        <v>0</v>
      </c>
      <c r="T173" s="144"/>
      <c r="U173" s="113">
        <f t="shared" si="3356"/>
        <v>0</v>
      </c>
      <c r="V173" s="109"/>
      <c r="W173" s="116">
        <f t="shared" ref="W173" si="4086">+U173+V173</f>
        <v>0</v>
      </c>
      <c r="X173" s="116">
        <f t="shared" ref="X173" si="4087">+Y173+Z173</f>
        <v>0</v>
      </c>
      <c r="Y173" s="138">
        <f t="shared" si="3357"/>
        <v>0</v>
      </c>
      <c r="Z173" s="140">
        <f t="shared" si="3358"/>
        <v>0</v>
      </c>
      <c r="AA173" s="181" t="s">
        <v>216</v>
      </c>
      <c r="AB173" s="163">
        <f t="shared" ref="AB173" si="4088">IF(AC173&gt;0,1,0)</f>
        <v>0</v>
      </c>
      <c r="AC173" s="144"/>
      <c r="AD173" s="121"/>
      <c r="AE173" s="138">
        <f t="shared" ref="AE173" si="4089">+AF173+AG173</f>
        <v>0</v>
      </c>
      <c r="AF173" s="138">
        <f t="shared" si="3359"/>
        <v>0</v>
      </c>
      <c r="AG173" s="140">
        <f t="shared" si="3360"/>
        <v>0</v>
      </c>
      <c r="AH173" s="102" t="str">
        <f>IF(AJ173="","",VLOOKUP(L173,リスト!$AA$3:$AB$25,2,0))</f>
        <v/>
      </c>
      <c r="AI173" s="163">
        <f t="shared" ref="AI173" si="4090">IF(AJ173&gt;0,1,0)</f>
        <v>0</v>
      </c>
      <c r="AJ173" s="144"/>
      <c r="AK173" s="157">
        <f t="shared" si="3966"/>
        <v>0</v>
      </c>
      <c r="AL173" s="121"/>
      <c r="AM173" s="163">
        <f t="shared" ref="AM173" si="4091">+AK173+AL173</f>
        <v>0</v>
      </c>
      <c r="AN173" s="113">
        <f t="shared" ref="AN173" si="4092">+AO173+AP173</f>
        <v>0</v>
      </c>
      <c r="AO173" s="116">
        <f t="shared" si="3361"/>
        <v>0</v>
      </c>
      <c r="AP173" s="174">
        <f t="shared" si="3362"/>
        <v>0</v>
      </c>
      <c r="AQ173" s="184" t="s">
        <v>216</v>
      </c>
      <c r="AR173" s="163">
        <f t="shared" ref="AR173" si="4093">IF(AS173&gt;0,1,0)</f>
        <v>0</v>
      </c>
      <c r="AS173" s="144"/>
      <c r="AT173" s="121"/>
      <c r="AU173" s="113">
        <f t="shared" ref="AU173" si="4094">+AV173+AW173</f>
        <v>0</v>
      </c>
      <c r="AV173" s="116">
        <f t="shared" si="3363"/>
        <v>0</v>
      </c>
      <c r="AW173" s="177">
        <f t="shared" si="3364"/>
        <v>0</v>
      </c>
      <c r="AX173" s="181" t="s">
        <v>216</v>
      </c>
      <c r="AY173" s="163">
        <f t="shared" ref="AY173" si="4095">IF(AZ173&gt;0,1,0)</f>
        <v>0</v>
      </c>
      <c r="AZ173" s="144"/>
      <c r="BA173" s="121"/>
      <c r="BB173" s="113">
        <f t="shared" ref="BB173" si="4096">+BC173+BD173</f>
        <v>0</v>
      </c>
      <c r="BC173" s="116">
        <f t="shared" si="3365"/>
        <v>0</v>
      </c>
      <c r="BD173" s="174">
        <f t="shared" si="3366"/>
        <v>0</v>
      </c>
      <c r="BE173" s="181" t="s">
        <v>216</v>
      </c>
      <c r="BF173" s="163">
        <f t="shared" ref="BF173" si="4097">IF(BG173&gt;0,1,0)</f>
        <v>0</v>
      </c>
      <c r="BG173" s="144"/>
      <c r="BH173" s="121"/>
      <c r="BI173" s="113">
        <f t="shared" ref="BI173" si="4098">+BJ173+BK173</f>
        <v>0</v>
      </c>
      <c r="BJ173" s="116">
        <f t="shared" si="3367"/>
        <v>0</v>
      </c>
      <c r="BK173" s="177">
        <f t="shared" si="3368"/>
        <v>0</v>
      </c>
      <c r="BL173" s="181" t="s">
        <v>216</v>
      </c>
      <c r="BM173" s="163">
        <f t="shared" ref="BM173" si="4099">IF(BN173&gt;0,1,0)</f>
        <v>0</v>
      </c>
      <c r="BN173" s="144"/>
      <c r="BO173" s="121"/>
      <c r="BP173" s="113">
        <f t="shared" ref="BP173" si="4100">+BQ173+BR173</f>
        <v>0</v>
      </c>
      <c r="BQ173" s="116">
        <f t="shared" si="3369"/>
        <v>0</v>
      </c>
      <c r="BR173" s="177">
        <f t="shared" si="3370"/>
        <v>0</v>
      </c>
      <c r="BS173" s="102">
        <f t="shared" si="3967"/>
        <v>0</v>
      </c>
      <c r="BT173" s="113">
        <f t="shared" si="3968"/>
        <v>0</v>
      </c>
      <c r="BU173" s="113">
        <f t="shared" si="3969"/>
        <v>0</v>
      </c>
      <c r="BV173" s="116">
        <f t="shared" si="3970"/>
        <v>0</v>
      </c>
      <c r="BW173" s="113">
        <f t="shared" si="3971"/>
        <v>0</v>
      </c>
      <c r="BX173" s="189">
        <f t="shared" si="3972"/>
        <v>0</v>
      </c>
      <c r="BY173" s="102" t="str">
        <f>IF(CA173="","",VLOOKUP(L173,リスト!$AD$3:$AE$25,2,0))</f>
        <v/>
      </c>
      <c r="BZ173" s="105">
        <f t="shared" ref="BZ173" si="4101">IF(CA173&gt;0,1,0)</f>
        <v>0</v>
      </c>
      <c r="CA173" s="144"/>
      <c r="CB173" s="113">
        <f t="shared" si="3371"/>
        <v>0</v>
      </c>
      <c r="CC173" s="121"/>
      <c r="CD173" s="163">
        <f t="shared" ref="CD173" si="4102">+CB173+CC173</f>
        <v>0</v>
      </c>
      <c r="CE173" s="113">
        <f t="shared" ref="CE173" si="4103">+CF173+CG173</f>
        <v>0</v>
      </c>
      <c r="CF173" s="116">
        <f t="shared" si="3372"/>
        <v>0</v>
      </c>
      <c r="CG173" s="177">
        <f t="shared" si="3373"/>
        <v>0</v>
      </c>
      <c r="CH173" s="181" t="s">
        <v>216</v>
      </c>
      <c r="CI173" s="105">
        <f t="shared" ref="CI173" si="4104">IF(CJ173&gt;0,1,0)</f>
        <v>0</v>
      </c>
      <c r="CJ173" s="144"/>
      <c r="CK173" s="121"/>
      <c r="CL173" s="113">
        <f t="shared" ref="CL173" si="4105">+CM173+CN173</f>
        <v>0</v>
      </c>
      <c r="CM173" s="116">
        <f t="shared" si="3374"/>
        <v>0</v>
      </c>
      <c r="CN173" s="174">
        <f t="shared" si="3375"/>
        <v>0</v>
      </c>
      <c r="CO173" s="181" t="s">
        <v>216</v>
      </c>
      <c r="CP173" s="105">
        <f t="shared" ref="CP173" si="4106">IF(CQ173&gt;0,1,0)</f>
        <v>0</v>
      </c>
      <c r="CQ173" s="144"/>
      <c r="CR173" s="121"/>
      <c r="CS173" s="113">
        <f t="shared" ref="CS173" si="4107">+CT173+CU173</f>
        <v>0</v>
      </c>
      <c r="CT173" s="116">
        <f t="shared" si="3376"/>
        <v>0</v>
      </c>
      <c r="CU173" s="174">
        <f t="shared" si="3377"/>
        <v>0</v>
      </c>
      <c r="CV173" s="181" t="s">
        <v>216</v>
      </c>
      <c r="CW173" s="105">
        <f t="shared" ref="CW173" si="4108">IF(CX173&gt;0,1,0)</f>
        <v>0</v>
      </c>
      <c r="CX173" s="144"/>
      <c r="CY173" s="121"/>
      <c r="CZ173" s="113">
        <f t="shared" ref="CZ173" si="4109">+DA173+DB173</f>
        <v>0</v>
      </c>
      <c r="DA173" s="116">
        <f t="shared" si="3378"/>
        <v>0</v>
      </c>
      <c r="DB173" s="174">
        <f t="shared" si="3379"/>
        <v>0</v>
      </c>
      <c r="DC173" s="181" t="s">
        <v>216</v>
      </c>
      <c r="DD173" s="105">
        <f t="shared" ref="DD173" si="4110">IF(DE173&gt;0,1,0)</f>
        <v>0</v>
      </c>
      <c r="DE173" s="144"/>
      <c r="DF173" s="121"/>
      <c r="DG173" s="113">
        <f t="shared" ref="DG173" si="4111">+DH173+DI173</f>
        <v>0</v>
      </c>
      <c r="DH173" s="116">
        <f t="shared" si="3380"/>
        <v>0</v>
      </c>
      <c r="DI173" s="177">
        <f t="shared" si="3381"/>
        <v>0</v>
      </c>
      <c r="DJ173" s="102">
        <f t="shared" si="3973"/>
        <v>0</v>
      </c>
      <c r="DK173" s="116">
        <f t="shared" si="3974"/>
        <v>0</v>
      </c>
      <c r="DL173" s="116">
        <f t="shared" si="3975"/>
        <v>0</v>
      </c>
      <c r="DM173" s="116">
        <f t="shared" ref="DM173" si="4112">+DN173+DO173</f>
        <v>0</v>
      </c>
      <c r="DN173" s="116">
        <f t="shared" si="3976"/>
        <v>0</v>
      </c>
      <c r="DO173" s="177">
        <f t="shared" si="3977"/>
        <v>0</v>
      </c>
      <c r="DP173" s="194">
        <f t="shared" si="3978"/>
        <v>0</v>
      </c>
      <c r="DQ173" s="177">
        <f t="shared" si="3979"/>
        <v>0</v>
      </c>
      <c r="DR173" s="116">
        <f t="shared" si="3422"/>
        <v>0</v>
      </c>
      <c r="DS173" s="116">
        <f t="shared" ref="DS173" si="4113">+DT173+DU173</f>
        <v>0</v>
      </c>
      <c r="DT173" s="113">
        <f t="shared" si="3980"/>
        <v>0</v>
      </c>
      <c r="DU173" s="189">
        <f t="shared" si="3981"/>
        <v>0</v>
      </c>
      <c r="DV173" s="102">
        <f t="shared" si="3982"/>
        <v>0</v>
      </c>
      <c r="DW173" s="116">
        <f t="shared" si="3382"/>
        <v>0</v>
      </c>
      <c r="DX173" s="116">
        <f t="shared" si="3383"/>
        <v>0</v>
      </c>
      <c r="DY173" s="116">
        <f t="shared" ref="DY173" si="4114">ROUND(DV173*DX173,0)</f>
        <v>0</v>
      </c>
      <c r="DZ173" s="116">
        <f t="shared" ref="DZ173" si="4115">+EA173+EB173</f>
        <v>0</v>
      </c>
      <c r="EA173" s="116">
        <f t="shared" si="3384"/>
        <v>0</v>
      </c>
      <c r="EB173" s="174">
        <f t="shared" si="3385"/>
        <v>0</v>
      </c>
      <c r="EC173" s="194">
        <f t="shared" ref="EC173" si="4116">SUM(DR173,DY173)</f>
        <v>0</v>
      </c>
      <c r="ED173" s="116">
        <f t="shared" ref="ED173" si="4117">+EE173+EF173</f>
        <v>0</v>
      </c>
      <c r="EE173" s="116">
        <f t="shared" ref="EE173" si="4118">SUM(DT173,EA173)</f>
        <v>0</v>
      </c>
      <c r="EF173" s="189">
        <f t="shared" ref="EF173" si="4119">SUM(DU173,EB173)</f>
        <v>0</v>
      </c>
      <c r="EG173" s="129">
        <f t="shared" si="3983"/>
        <v>0</v>
      </c>
      <c r="EH173" s="133">
        <f t="shared" si="3984"/>
        <v>0</v>
      </c>
      <c r="EI173" s="148">
        <f t="shared" si="3985"/>
        <v>0</v>
      </c>
      <c r="EJ173" s="153">
        <f t="shared" ref="EJ173" si="4120">INT(EI173/2)</f>
        <v>0</v>
      </c>
      <c r="EK173" s="167">
        <f t="shared" si="3986"/>
        <v>0</v>
      </c>
      <c r="EL173" s="171">
        <f t="shared" si="3987"/>
        <v>0</v>
      </c>
      <c r="EM173" s="167">
        <f t="shared" si="3988"/>
        <v>0</v>
      </c>
      <c r="EN173" s="171">
        <f t="shared" ref="EN173" si="4121">INT(EM173/2)</f>
        <v>0</v>
      </c>
      <c r="EO173" s="148">
        <f t="shared" si="3386"/>
        <v>0</v>
      </c>
      <c r="EP173" s="153">
        <f t="shared" ref="EP173" si="4122">INT(EO173/2)</f>
        <v>0</v>
      </c>
      <c r="EQ173" s="167">
        <f t="shared" si="3387"/>
        <v>0</v>
      </c>
      <c r="ER173" s="171">
        <f t="shared" ref="ER173" si="4123">INT(EQ173/2)</f>
        <v>0</v>
      </c>
      <c r="ES173" s="148">
        <f t="shared" si="3388"/>
        <v>0</v>
      </c>
      <c r="ET173" s="153">
        <f t="shared" ref="ET173" si="4124">INT(ES173/2)</f>
        <v>0</v>
      </c>
      <c r="EU173" s="167">
        <f t="shared" si="3989"/>
        <v>0</v>
      </c>
      <c r="EV173" s="171">
        <f t="shared" si="3990"/>
        <v>0</v>
      </c>
      <c r="EW173" s="148">
        <f t="shared" si="3389"/>
        <v>0</v>
      </c>
      <c r="EX173" s="153">
        <f t="shared" ref="EX173" si="4125">INT(EW173/2)</f>
        <v>0</v>
      </c>
      <c r="EY173" s="167">
        <f t="shared" si="3390"/>
        <v>0</v>
      </c>
      <c r="EZ173" s="171">
        <f t="shared" ref="EZ173" si="4126">INT(EY173/2)</f>
        <v>0</v>
      </c>
      <c r="FA173" s="148">
        <f t="shared" si="3391"/>
        <v>0</v>
      </c>
      <c r="FB173" s="171">
        <f t="shared" ref="FB173" si="4127">INT(FA173/2)</f>
        <v>0</v>
      </c>
      <c r="FC173" s="148">
        <f t="shared" si="3392"/>
        <v>0</v>
      </c>
      <c r="FD173" s="171">
        <f t="shared" ref="FD173" si="4128">INT(FC173/2)</f>
        <v>0</v>
      </c>
      <c r="FE173" s="167">
        <f t="shared" ref="FE173" si="4129">SUM(EG173,EI173,EK173,EM173,EO173,EQ173,ES173,EU173,EW173,EY173,FA173,FC173)</f>
        <v>0</v>
      </c>
      <c r="FF173" s="171">
        <f t="shared" ref="FF173" si="4130">SUM(EH173,EJ173,EL173,EN173,EP173,ER173,ET173,EV173,EX173,EZ173,FB173,FD173)</f>
        <v>0</v>
      </c>
      <c r="FG173" s="148">
        <f t="shared" si="3393"/>
        <v>0</v>
      </c>
      <c r="FH173" s="199">
        <f t="shared" ref="FH173" si="4131">+FG173</f>
        <v>0</v>
      </c>
      <c r="FI173" s="95"/>
      <c r="FJ173" s="708">
        <f>+FJ172</f>
        <v>0</v>
      </c>
      <c r="FK173" s="38"/>
      <c r="FL173" s="692">
        <f t="shared" si="2883"/>
        <v>0</v>
      </c>
      <c r="FM173" s="693">
        <f t="shared" si="2884"/>
        <v>0</v>
      </c>
      <c r="FN173" s="694" t="str">
        <f t="shared" si="2885"/>
        <v>OK</v>
      </c>
      <c r="FP173" s="692">
        <f t="shared" si="3442"/>
        <v>0</v>
      </c>
      <c r="FQ173" s="693">
        <f t="shared" si="3443"/>
        <v>0</v>
      </c>
      <c r="FR173" s="694" t="str">
        <f t="shared" si="3444"/>
        <v>OK</v>
      </c>
    </row>
    <row r="174" spans="1:174" ht="18" customHeight="1" x14ac:dyDescent="0.2">
      <c r="A174" s="74">
        <f t="shared" si="3445"/>
        <v>0</v>
      </c>
      <c r="B174" s="75">
        <f t="shared" si="3446"/>
        <v>0</v>
      </c>
      <c r="C174" s="235" t="str">
        <f t="shared" si="3447"/>
        <v>福島県</v>
      </c>
      <c r="D174" s="58">
        <f t="shared" si="3448"/>
        <v>80</v>
      </c>
      <c r="E174" s="49" t="s">
        <v>244</v>
      </c>
      <c r="F174" s="486">
        <f>IF(F175=" "," ",+F175)</f>
        <v>0</v>
      </c>
      <c r="G174" s="554"/>
      <c r="H174" s="537"/>
      <c r="I174" s="544"/>
      <c r="J174" s="545"/>
      <c r="K174" s="544"/>
      <c r="L174" s="229"/>
      <c r="M174" s="532"/>
      <c r="N174" s="66"/>
      <c r="O174" s="70" t="str">
        <f>IF(L174="","",VLOOKUP(L174,リスト!$Q$3:$R$25,2,0))</f>
        <v/>
      </c>
      <c r="P174" s="202"/>
      <c r="Q174" s="230"/>
      <c r="R174" s="154" t="str">
        <f>IF(L174="","",VLOOKUP(L174,リスト!$X$3:$Y$25,2,0))</f>
        <v/>
      </c>
      <c r="S174" s="162">
        <f>IF(T174&gt;0,1,0)</f>
        <v>0</v>
      </c>
      <c r="T174" s="143"/>
      <c r="U174" s="112">
        <f t="shared" si="3356"/>
        <v>0</v>
      </c>
      <c r="V174" s="108"/>
      <c r="W174" s="115">
        <f>+U174+V174</f>
        <v>0</v>
      </c>
      <c r="X174" s="115">
        <f>+Y174+Z174</f>
        <v>0</v>
      </c>
      <c r="Y174" s="137">
        <f t="shared" si="3357"/>
        <v>0</v>
      </c>
      <c r="Z174" s="139">
        <f t="shared" si="3358"/>
        <v>0</v>
      </c>
      <c r="AA174" s="180" t="s">
        <v>216</v>
      </c>
      <c r="AB174" s="162">
        <f>IF(AC174&gt;0,1,0)</f>
        <v>0</v>
      </c>
      <c r="AC174" s="143"/>
      <c r="AD174" s="120"/>
      <c r="AE174" s="137">
        <f>+AF174+AG174</f>
        <v>0</v>
      </c>
      <c r="AF174" s="137">
        <f t="shared" si="3359"/>
        <v>0</v>
      </c>
      <c r="AG174" s="139">
        <f t="shared" si="3360"/>
        <v>0</v>
      </c>
      <c r="AH174" s="101" t="str">
        <f>IF(AJ174="","",VLOOKUP(L174,リスト!$AA$3:$AB$25,2,0))</f>
        <v/>
      </c>
      <c r="AI174" s="162">
        <f>IF(AJ174&gt;0,1,0)</f>
        <v>0</v>
      </c>
      <c r="AJ174" s="143"/>
      <c r="AK174" s="156">
        <f t="shared" si="3966"/>
        <v>0</v>
      </c>
      <c r="AL174" s="120"/>
      <c r="AM174" s="162">
        <f>+AK174+AL174</f>
        <v>0</v>
      </c>
      <c r="AN174" s="112">
        <f>+AO174+AP174</f>
        <v>0</v>
      </c>
      <c r="AO174" s="115">
        <f t="shared" si="3361"/>
        <v>0</v>
      </c>
      <c r="AP174" s="173">
        <f t="shared" si="3362"/>
        <v>0</v>
      </c>
      <c r="AQ174" s="183" t="s">
        <v>216</v>
      </c>
      <c r="AR174" s="162">
        <f>IF(AS174&gt;0,1,0)</f>
        <v>0</v>
      </c>
      <c r="AS174" s="143"/>
      <c r="AT174" s="120"/>
      <c r="AU174" s="112">
        <f>+AV174+AW174</f>
        <v>0</v>
      </c>
      <c r="AV174" s="115">
        <f t="shared" si="3363"/>
        <v>0</v>
      </c>
      <c r="AW174" s="176">
        <f t="shared" si="3364"/>
        <v>0</v>
      </c>
      <c r="AX174" s="180" t="s">
        <v>216</v>
      </c>
      <c r="AY174" s="162">
        <f>IF(AZ174&gt;0,1,0)</f>
        <v>0</v>
      </c>
      <c r="AZ174" s="143"/>
      <c r="BA174" s="120"/>
      <c r="BB174" s="112">
        <f>+BC174+BD174</f>
        <v>0</v>
      </c>
      <c r="BC174" s="115">
        <f t="shared" si="3365"/>
        <v>0</v>
      </c>
      <c r="BD174" s="173">
        <f t="shared" si="3366"/>
        <v>0</v>
      </c>
      <c r="BE174" s="180" t="s">
        <v>216</v>
      </c>
      <c r="BF174" s="162">
        <f>IF(BG174&gt;0,1,0)</f>
        <v>0</v>
      </c>
      <c r="BG174" s="143"/>
      <c r="BH174" s="120"/>
      <c r="BI174" s="112">
        <f>+BJ174+BK174</f>
        <v>0</v>
      </c>
      <c r="BJ174" s="115">
        <f t="shared" si="3367"/>
        <v>0</v>
      </c>
      <c r="BK174" s="176">
        <f t="shared" si="3368"/>
        <v>0</v>
      </c>
      <c r="BL174" s="180" t="s">
        <v>216</v>
      </c>
      <c r="BM174" s="162">
        <f>IF(BN174&gt;0,1,0)</f>
        <v>0</v>
      </c>
      <c r="BN174" s="143"/>
      <c r="BO174" s="120"/>
      <c r="BP174" s="112">
        <f>+BQ174+BR174</f>
        <v>0</v>
      </c>
      <c r="BQ174" s="115">
        <f t="shared" si="3369"/>
        <v>0</v>
      </c>
      <c r="BR174" s="176">
        <f t="shared" si="3370"/>
        <v>0</v>
      </c>
      <c r="BS174" s="101">
        <f t="shared" si="3967"/>
        <v>0</v>
      </c>
      <c r="BT174" s="112">
        <f t="shared" si="3968"/>
        <v>0</v>
      </c>
      <c r="BU174" s="112">
        <f t="shared" si="3969"/>
        <v>0</v>
      </c>
      <c r="BV174" s="115">
        <f t="shared" si="3970"/>
        <v>0</v>
      </c>
      <c r="BW174" s="112">
        <f t="shared" si="3971"/>
        <v>0</v>
      </c>
      <c r="BX174" s="188">
        <f t="shared" si="3972"/>
        <v>0</v>
      </c>
      <c r="BY174" s="101" t="str">
        <f>IF(CA174="","",VLOOKUP(L174,リスト!$AD$3:$AE$25,2,0))</f>
        <v/>
      </c>
      <c r="BZ174" s="192">
        <f>IF(CA174&gt;0,1,0)</f>
        <v>0</v>
      </c>
      <c r="CA174" s="143"/>
      <c r="CB174" s="112">
        <f t="shared" si="3371"/>
        <v>0</v>
      </c>
      <c r="CC174" s="120"/>
      <c r="CD174" s="162">
        <f>+CB174+CC174</f>
        <v>0</v>
      </c>
      <c r="CE174" s="112">
        <f>+CF174+CG174</f>
        <v>0</v>
      </c>
      <c r="CF174" s="115">
        <f t="shared" si="3372"/>
        <v>0</v>
      </c>
      <c r="CG174" s="173">
        <f t="shared" si="3373"/>
        <v>0</v>
      </c>
      <c r="CH174" s="180" t="s">
        <v>216</v>
      </c>
      <c r="CI174" s="192">
        <f>IF(CJ174&gt;0,1,0)</f>
        <v>0</v>
      </c>
      <c r="CJ174" s="143"/>
      <c r="CK174" s="120"/>
      <c r="CL174" s="112">
        <f>+CM174+CN174</f>
        <v>0</v>
      </c>
      <c r="CM174" s="115">
        <f t="shared" si="3374"/>
        <v>0</v>
      </c>
      <c r="CN174" s="173">
        <f t="shared" si="3375"/>
        <v>0</v>
      </c>
      <c r="CO174" s="180" t="s">
        <v>216</v>
      </c>
      <c r="CP174" s="192">
        <f>IF(CQ174&gt;0,1,0)</f>
        <v>0</v>
      </c>
      <c r="CQ174" s="143"/>
      <c r="CR174" s="120"/>
      <c r="CS174" s="112">
        <f>+CT174+CU174</f>
        <v>0</v>
      </c>
      <c r="CT174" s="115">
        <f t="shared" si="3376"/>
        <v>0</v>
      </c>
      <c r="CU174" s="173">
        <f t="shared" si="3377"/>
        <v>0</v>
      </c>
      <c r="CV174" s="180" t="s">
        <v>216</v>
      </c>
      <c r="CW174" s="192">
        <f>IF(CX174&gt;0,1,0)</f>
        <v>0</v>
      </c>
      <c r="CX174" s="143"/>
      <c r="CY174" s="120"/>
      <c r="CZ174" s="112">
        <f>+DA174+DB174</f>
        <v>0</v>
      </c>
      <c r="DA174" s="115">
        <f t="shared" si="3378"/>
        <v>0</v>
      </c>
      <c r="DB174" s="173">
        <f t="shared" si="3379"/>
        <v>0</v>
      </c>
      <c r="DC174" s="180" t="s">
        <v>216</v>
      </c>
      <c r="DD174" s="192">
        <f>IF(DE174&gt;0,1,0)</f>
        <v>0</v>
      </c>
      <c r="DE174" s="143"/>
      <c r="DF174" s="120"/>
      <c r="DG174" s="112">
        <f>+DH174+DI174</f>
        <v>0</v>
      </c>
      <c r="DH174" s="115">
        <f t="shared" si="3380"/>
        <v>0</v>
      </c>
      <c r="DI174" s="176">
        <f t="shared" si="3381"/>
        <v>0</v>
      </c>
      <c r="DJ174" s="101">
        <f t="shared" si="3973"/>
        <v>0</v>
      </c>
      <c r="DK174" s="115">
        <f t="shared" si="3974"/>
        <v>0</v>
      </c>
      <c r="DL174" s="115">
        <f t="shared" si="3975"/>
        <v>0</v>
      </c>
      <c r="DM174" s="115">
        <f>+DN174+DO174</f>
        <v>0</v>
      </c>
      <c r="DN174" s="115">
        <f t="shared" si="3976"/>
        <v>0</v>
      </c>
      <c r="DO174" s="176">
        <f t="shared" si="3977"/>
        <v>0</v>
      </c>
      <c r="DP174" s="193">
        <f t="shared" si="3978"/>
        <v>0</v>
      </c>
      <c r="DQ174" s="176">
        <f t="shared" si="3979"/>
        <v>0</v>
      </c>
      <c r="DR174" s="115">
        <f t="shared" si="3422"/>
        <v>0</v>
      </c>
      <c r="DS174" s="115">
        <f>+DT174+DU174</f>
        <v>0</v>
      </c>
      <c r="DT174" s="112">
        <f t="shared" si="3980"/>
        <v>0</v>
      </c>
      <c r="DU174" s="188">
        <f t="shared" si="3981"/>
        <v>0</v>
      </c>
      <c r="DV174" s="101">
        <f t="shared" si="3982"/>
        <v>0</v>
      </c>
      <c r="DW174" s="115">
        <f t="shared" si="3382"/>
        <v>0</v>
      </c>
      <c r="DX174" s="115">
        <f t="shared" si="3383"/>
        <v>0</v>
      </c>
      <c r="DY174" s="115">
        <f>ROUND(DV174*DX174,0)</f>
        <v>0</v>
      </c>
      <c r="DZ174" s="115">
        <f>+EA174+EB174</f>
        <v>0</v>
      </c>
      <c r="EA174" s="115">
        <f t="shared" si="3384"/>
        <v>0</v>
      </c>
      <c r="EB174" s="173">
        <f t="shared" si="3385"/>
        <v>0</v>
      </c>
      <c r="EC174" s="193">
        <f>SUM(DR174,DY174)</f>
        <v>0</v>
      </c>
      <c r="ED174" s="115">
        <f>+EE174+EF174</f>
        <v>0</v>
      </c>
      <c r="EE174" s="115">
        <f>SUM(DT174,EA174)</f>
        <v>0</v>
      </c>
      <c r="EF174" s="188">
        <f>SUM(DU174,EB174)</f>
        <v>0</v>
      </c>
      <c r="EG174" s="128">
        <f t="shared" si="3983"/>
        <v>0</v>
      </c>
      <c r="EH174" s="132">
        <f t="shared" si="3984"/>
        <v>0</v>
      </c>
      <c r="EI174" s="147">
        <f t="shared" si="3985"/>
        <v>0</v>
      </c>
      <c r="EJ174" s="152">
        <f>INT(EI174/2)</f>
        <v>0</v>
      </c>
      <c r="EK174" s="166">
        <f t="shared" si="3986"/>
        <v>0</v>
      </c>
      <c r="EL174" s="170">
        <f t="shared" si="3987"/>
        <v>0</v>
      </c>
      <c r="EM174" s="166">
        <f t="shared" si="3988"/>
        <v>0</v>
      </c>
      <c r="EN174" s="170">
        <f>INT(EM174/2)</f>
        <v>0</v>
      </c>
      <c r="EO174" s="147">
        <f t="shared" si="3386"/>
        <v>0</v>
      </c>
      <c r="EP174" s="170">
        <f>INT(EO174/2)</f>
        <v>0</v>
      </c>
      <c r="EQ174" s="166">
        <f t="shared" si="3387"/>
        <v>0</v>
      </c>
      <c r="ER174" s="170">
        <f>INT(EQ174/2)</f>
        <v>0</v>
      </c>
      <c r="ES174" s="147">
        <f t="shared" si="3388"/>
        <v>0</v>
      </c>
      <c r="ET174" s="152">
        <f>INT(ES174/2)</f>
        <v>0</v>
      </c>
      <c r="EU174" s="166">
        <f t="shared" si="3989"/>
        <v>0</v>
      </c>
      <c r="EV174" s="170">
        <f t="shared" si="3990"/>
        <v>0</v>
      </c>
      <c r="EW174" s="147">
        <f t="shared" si="3389"/>
        <v>0</v>
      </c>
      <c r="EX174" s="152">
        <f>INT(EW174/2)</f>
        <v>0</v>
      </c>
      <c r="EY174" s="166">
        <f t="shared" si="3390"/>
        <v>0</v>
      </c>
      <c r="EZ174" s="170">
        <f>INT(EY174/2)</f>
        <v>0</v>
      </c>
      <c r="FA174" s="147">
        <f t="shared" si="3391"/>
        <v>0</v>
      </c>
      <c r="FB174" s="170">
        <f>INT(FA174/2)</f>
        <v>0</v>
      </c>
      <c r="FC174" s="147">
        <f t="shared" si="3392"/>
        <v>0</v>
      </c>
      <c r="FD174" s="170">
        <f>INT(FC174/2)</f>
        <v>0</v>
      </c>
      <c r="FE174" s="166">
        <f>SUM(EG174,EI174,EK174,EM174,EO174,EQ174,ES174,EU174,EW174,EY174,FA174,FC174)</f>
        <v>0</v>
      </c>
      <c r="FF174" s="170">
        <f>SUM(EH174,EJ174,EL174,EN174,EP174,ER174,ET174,EV174,EX174,EZ174,FB174,FD174)</f>
        <v>0</v>
      </c>
      <c r="FG174" s="147">
        <f t="shared" si="3393"/>
        <v>0</v>
      </c>
      <c r="FH174" s="198">
        <f>+FG174</f>
        <v>0</v>
      </c>
      <c r="FI174" s="201"/>
      <c r="FJ174" s="708">
        <f>+FJ172</f>
        <v>0</v>
      </c>
      <c r="FK174" s="38"/>
      <c r="FL174" s="701">
        <f t="shared" si="2883"/>
        <v>0</v>
      </c>
      <c r="FM174" s="688">
        <f t="shared" si="2884"/>
        <v>0</v>
      </c>
      <c r="FN174" s="702" t="str">
        <f t="shared" si="2885"/>
        <v>OK</v>
      </c>
      <c r="FP174" s="701">
        <f t="shared" si="3442"/>
        <v>0</v>
      </c>
      <c r="FQ174" s="688">
        <f t="shared" si="3443"/>
        <v>0</v>
      </c>
      <c r="FR174" s="702" t="str">
        <f t="shared" si="3444"/>
        <v>OK</v>
      </c>
    </row>
    <row r="175" spans="1:174" ht="18" customHeight="1" x14ac:dyDescent="0.2">
      <c r="A175" s="76">
        <f t="shared" si="3445"/>
        <v>0</v>
      </c>
      <c r="B175" s="77">
        <f t="shared" si="3446"/>
        <v>0</v>
      </c>
      <c r="C175" s="236" t="str">
        <f t="shared" si="3447"/>
        <v>福島県</v>
      </c>
      <c r="D175" s="47">
        <f t="shared" si="3448"/>
        <v>80</v>
      </c>
      <c r="E175" s="56" t="s">
        <v>245</v>
      </c>
      <c r="F175" s="487"/>
      <c r="G175" s="555">
        <f>+G174</f>
        <v>0</v>
      </c>
      <c r="H175" s="536"/>
      <c r="I175" s="542"/>
      <c r="J175" s="543"/>
      <c r="K175" s="542"/>
      <c r="L175" s="64"/>
      <c r="M175" s="531"/>
      <c r="N175" s="67"/>
      <c r="O175" s="71" t="str">
        <f>IF(L175="","",VLOOKUP(L175,リスト!$Q$3:$R$25,2,0))</f>
        <v/>
      </c>
      <c r="P175" s="95"/>
      <c r="Q175" s="124"/>
      <c r="R175" s="102" t="str">
        <f>IF(L175="","",VLOOKUP(L175,リスト!$X$3:$Y$25,2,0))</f>
        <v/>
      </c>
      <c r="S175" s="163">
        <f t="shared" ref="S175" si="4132">IF(T175&gt;0,1,0)</f>
        <v>0</v>
      </c>
      <c r="T175" s="144"/>
      <c r="U175" s="113">
        <f t="shared" si="3356"/>
        <v>0</v>
      </c>
      <c r="V175" s="109"/>
      <c r="W175" s="116">
        <f t="shared" ref="W175" si="4133">+U175+V175</f>
        <v>0</v>
      </c>
      <c r="X175" s="116">
        <f t="shared" ref="X175" si="4134">+Y175+Z175</f>
        <v>0</v>
      </c>
      <c r="Y175" s="138">
        <f t="shared" si="3357"/>
        <v>0</v>
      </c>
      <c r="Z175" s="140">
        <f t="shared" si="3358"/>
        <v>0</v>
      </c>
      <c r="AA175" s="181" t="s">
        <v>216</v>
      </c>
      <c r="AB175" s="163">
        <f t="shared" ref="AB175" si="4135">IF(AC175&gt;0,1,0)</f>
        <v>0</v>
      </c>
      <c r="AC175" s="144"/>
      <c r="AD175" s="121"/>
      <c r="AE175" s="138">
        <f t="shared" ref="AE175" si="4136">+AF175+AG175</f>
        <v>0</v>
      </c>
      <c r="AF175" s="138">
        <f t="shared" si="3359"/>
        <v>0</v>
      </c>
      <c r="AG175" s="140">
        <f t="shared" si="3360"/>
        <v>0</v>
      </c>
      <c r="AH175" s="102" t="str">
        <f>IF(AJ175="","",VLOOKUP(L175,リスト!$AA$3:$AB$25,2,0))</f>
        <v/>
      </c>
      <c r="AI175" s="163">
        <f t="shared" ref="AI175" si="4137">IF(AJ175&gt;0,1,0)</f>
        <v>0</v>
      </c>
      <c r="AJ175" s="144"/>
      <c r="AK175" s="157">
        <f t="shared" si="3966"/>
        <v>0</v>
      </c>
      <c r="AL175" s="121"/>
      <c r="AM175" s="163">
        <f t="shared" ref="AM175" si="4138">+AK175+AL175</f>
        <v>0</v>
      </c>
      <c r="AN175" s="113">
        <f t="shared" ref="AN175" si="4139">+AO175+AP175</f>
        <v>0</v>
      </c>
      <c r="AO175" s="116">
        <f t="shared" si="3361"/>
        <v>0</v>
      </c>
      <c r="AP175" s="174">
        <f t="shared" si="3362"/>
        <v>0</v>
      </c>
      <c r="AQ175" s="184" t="s">
        <v>216</v>
      </c>
      <c r="AR175" s="163">
        <f t="shared" ref="AR175" si="4140">IF(AS175&gt;0,1,0)</f>
        <v>0</v>
      </c>
      <c r="AS175" s="144"/>
      <c r="AT175" s="121"/>
      <c r="AU175" s="113">
        <f t="shared" ref="AU175" si="4141">+AV175+AW175</f>
        <v>0</v>
      </c>
      <c r="AV175" s="116">
        <f t="shared" si="3363"/>
        <v>0</v>
      </c>
      <c r="AW175" s="177">
        <f t="shared" si="3364"/>
        <v>0</v>
      </c>
      <c r="AX175" s="181" t="s">
        <v>216</v>
      </c>
      <c r="AY175" s="163">
        <f t="shared" ref="AY175" si="4142">IF(AZ175&gt;0,1,0)</f>
        <v>0</v>
      </c>
      <c r="AZ175" s="144"/>
      <c r="BA175" s="121"/>
      <c r="BB175" s="113">
        <f t="shared" ref="BB175" si="4143">+BC175+BD175</f>
        <v>0</v>
      </c>
      <c r="BC175" s="116">
        <f t="shared" si="3365"/>
        <v>0</v>
      </c>
      <c r="BD175" s="174">
        <f t="shared" si="3366"/>
        <v>0</v>
      </c>
      <c r="BE175" s="181" t="s">
        <v>216</v>
      </c>
      <c r="BF175" s="163">
        <f t="shared" ref="BF175" si="4144">IF(BG175&gt;0,1,0)</f>
        <v>0</v>
      </c>
      <c r="BG175" s="144"/>
      <c r="BH175" s="121"/>
      <c r="BI175" s="113">
        <f t="shared" ref="BI175" si="4145">+BJ175+BK175</f>
        <v>0</v>
      </c>
      <c r="BJ175" s="116">
        <f t="shared" si="3367"/>
        <v>0</v>
      </c>
      <c r="BK175" s="177">
        <f t="shared" si="3368"/>
        <v>0</v>
      </c>
      <c r="BL175" s="181" t="s">
        <v>216</v>
      </c>
      <c r="BM175" s="163">
        <f t="shared" ref="BM175" si="4146">IF(BN175&gt;0,1,0)</f>
        <v>0</v>
      </c>
      <c r="BN175" s="144"/>
      <c r="BO175" s="121"/>
      <c r="BP175" s="113">
        <f t="shared" ref="BP175" si="4147">+BQ175+BR175</f>
        <v>0</v>
      </c>
      <c r="BQ175" s="116">
        <f t="shared" si="3369"/>
        <v>0</v>
      </c>
      <c r="BR175" s="177">
        <f t="shared" si="3370"/>
        <v>0</v>
      </c>
      <c r="BS175" s="102">
        <f t="shared" si="3967"/>
        <v>0</v>
      </c>
      <c r="BT175" s="113">
        <f t="shared" si="3968"/>
        <v>0</v>
      </c>
      <c r="BU175" s="113">
        <f t="shared" si="3969"/>
        <v>0</v>
      </c>
      <c r="BV175" s="116">
        <f t="shared" si="3970"/>
        <v>0</v>
      </c>
      <c r="BW175" s="113">
        <f t="shared" si="3971"/>
        <v>0</v>
      </c>
      <c r="BX175" s="189">
        <f t="shared" si="3972"/>
        <v>0</v>
      </c>
      <c r="BY175" s="102" t="str">
        <f>IF(CA175="","",VLOOKUP(L175,リスト!$AD$3:$AE$25,2,0))</f>
        <v/>
      </c>
      <c r="BZ175" s="105">
        <f t="shared" ref="BZ175" si="4148">IF(CA175&gt;0,1,0)</f>
        <v>0</v>
      </c>
      <c r="CA175" s="144"/>
      <c r="CB175" s="113">
        <f t="shared" si="3371"/>
        <v>0</v>
      </c>
      <c r="CC175" s="121"/>
      <c r="CD175" s="163">
        <f t="shared" ref="CD175" si="4149">+CB175+CC175</f>
        <v>0</v>
      </c>
      <c r="CE175" s="113">
        <f t="shared" ref="CE175" si="4150">+CF175+CG175</f>
        <v>0</v>
      </c>
      <c r="CF175" s="116">
        <f t="shared" si="3372"/>
        <v>0</v>
      </c>
      <c r="CG175" s="177">
        <f t="shared" si="3373"/>
        <v>0</v>
      </c>
      <c r="CH175" s="181" t="s">
        <v>216</v>
      </c>
      <c r="CI175" s="105">
        <f t="shared" ref="CI175" si="4151">IF(CJ175&gt;0,1,0)</f>
        <v>0</v>
      </c>
      <c r="CJ175" s="144"/>
      <c r="CK175" s="121"/>
      <c r="CL175" s="113">
        <f t="shared" ref="CL175" si="4152">+CM175+CN175</f>
        <v>0</v>
      </c>
      <c r="CM175" s="116">
        <f t="shared" si="3374"/>
        <v>0</v>
      </c>
      <c r="CN175" s="174">
        <f t="shared" si="3375"/>
        <v>0</v>
      </c>
      <c r="CO175" s="181" t="s">
        <v>216</v>
      </c>
      <c r="CP175" s="105">
        <f t="shared" ref="CP175" si="4153">IF(CQ175&gt;0,1,0)</f>
        <v>0</v>
      </c>
      <c r="CQ175" s="144"/>
      <c r="CR175" s="121"/>
      <c r="CS175" s="113">
        <f t="shared" ref="CS175" si="4154">+CT175+CU175</f>
        <v>0</v>
      </c>
      <c r="CT175" s="116">
        <f t="shared" si="3376"/>
        <v>0</v>
      </c>
      <c r="CU175" s="174">
        <f t="shared" si="3377"/>
        <v>0</v>
      </c>
      <c r="CV175" s="181" t="s">
        <v>216</v>
      </c>
      <c r="CW175" s="105">
        <f t="shared" ref="CW175" si="4155">IF(CX175&gt;0,1,0)</f>
        <v>0</v>
      </c>
      <c r="CX175" s="144"/>
      <c r="CY175" s="121"/>
      <c r="CZ175" s="113">
        <f t="shared" ref="CZ175" si="4156">+DA175+DB175</f>
        <v>0</v>
      </c>
      <c r="DA175" s="116">
        <f t="shared" si="3378"/>
        <v>0</v>
      </c>
      <c r="DB175" s="174">
        <f t="shared" si="3379"/>
        <v>0</v>
      </c>
      <c r="DC175" s="181" t="s">
        <v>216</v>
      </c>
      <c r="DD175" s="105">
        <f t="shared" ref="DD175" si="4157">IF(DE175&gt;0,1,0)</f>
        <v>0</v>
      </c>
      <c r="DE175" s="144"/>
      <c r="DF175" s="121"/>
      <c r="DG175" s="113">
        <f t="shared" ref="DG175" si="4158">+DH175+DI175</f>
        <v>0</v>
      </c>
      <c r="DH175" s="116">
        <f t="shared" si="3380"/>
        <v>0</v>
      </c>
      <c r="DI175" s="177">
        <f t="shared" si="3381"/>
        <v>0</v>
      </c>
      <c r="DJ175" s="102">
        <f t="shared" si="3973"/>
        <v>0</v>
      </c>
      <c r="DK175" s="116">
        <f t="shared" si="3974"/>
        <v>0</v>
      </c>
      <c r="DL175" s="116">
        <f t="shared" si="3975"/>
        <v>0</v>
      </c>
      <c r="DM175" s="116">
        <f t="shared" ref="DM175" si="4159">+DN175+DO175</f>
        <v>0</v>
      </c>
      <c r="DN175" s="116">
        <f t="shared" si="3976"/>
        <v>0</v>
      </c>
      <c r="DO175" s="177">
        <f t="shared" si="3977"/>
        <v>0</v>
      </c>
      <c r="DP175" s="194">
        <f t="shared" si="3978"/>
        <v>0</v>
      </c>
      <c r="DQ175" s="177">
        <f t="shared" si="3979"/>
        <v>0</v>
      </c>
      <c r="DR175" s="116">
        <f t="shared" si="3422"/>
        <v>0</v>
      </c>
      <c r="DS175" s="116">
        <f t="shared" ref="DS175" si="4160">+DT175+DU175</f>
        <v>0</v>
      </c>
      <c r="DT175" s="113">
        <f t="shared" si="3980"/>
        <v>0</v>
      </c>
      <c r="DU175" s="189">
        <f t="shared" si="3981"/>
        <v>0</v>
      </c>
      <c r="DV175" s="102">
        <f t="shared" si="3982"/>
        <v>0</v>
      </c>
      <c r="DW175" s="116">
        <f t="shared" si="3382"/>
        <v>0</v>
      </c>
      <c r="DX175" s="116">
        <f t="shared" si="3383"/>
        <v>0</v>
      </c>
      <c r="DY175" s="116">
        <f t="shared" ref="DY175" si="4161">ROUND(DV175*DX175,0)</f>
        <v>0</v>
      </c>
      <c r="DZ175" s="116">
        <f t="shared" ref="DZ175" si="4162">+EA175+EB175</f>
        <v>0</v>
      </c>
      <c r="EA175" s="116">
        <f t="shared" si="3384"/>
        <v>0</v>
      </c>
      <c r="EB175" s="174">
        <f t="shared" si="3385"/>
        <v>0</v>
      </c>
      <c r="EC175" s="194">
        <f t="shared" ref="EC175" si="4163">SUM(DR175,DY175)</f>
        <v>0</v>
      </c>
      <c r="ED175" s="116">
        <f t="shared" ref="ED175" si="4164">+EE175+EF175</f>
        <v>0</v>
      </c>
      <c r="EE175" s="116">
        <f t="shared" ref="EE175" si="4165">SUM(DT175,EA175)</f>
        <v>0</v>
      </c>
      <c r="EF175" s="189">
        <f t="shared" ref="EF175" si="4166">SUM(DU175,EB175)</f>
        <v>0</v>
      </c>
      <c r="EG175" s="129">
        <f t="shared" si="3983"/>
        <v>0</v>
      </c>
      <c r="EH175" s="133">
        <f t="shared" si="3984"/>
        <v>0</v>
      </c>
      <c r="EI175" s="148">
        <f t="shared" si="3985"/>
        <v>0</v>
      </c>
      <c r="EJ175" s="153">
        <f t="shared" ref="EJ175" si="4167">INT(EI175/2)</f>
        <v>0</v>
      </c>
      <c r="EK175" s="167">
        <f t="shared" si="3986"/>
        <v>0</v>
      </c>
      <c r="EL175" s="171">
        <f t="shared" si="3987"/>
        <v>0</v>
      </c>
      <c r="EM175" s="167">
        <f t="shared" si="3988"/>
        <v>0</v>
      </c>
      <c r="EN175" s="171">
        <f t="shared" ref="EN175" si="4168">INT(EM175/2)</f>
        <v>0</v>
      </c>
      <c r="EO175" s="148">
        <f t="shared" si="3386"/>
        <v>0</v>
      </c>
      <c r="EP175" s="153">
        <f t="shared" ref="EP175" si="4169">INT(EO175/2)</f>
        <v>0</v>
      </c>
      <c r="EQ175" s="167">
        <f t="shared" si="3387"/>
        <v>0</v>
      </c>
      <c r="ER175" s="171">
        <f t="shared" ref="ER175" si="4170">INT(EQ175/2)</f>
        <v>0</v>
      </c>
      <c r="ES175" s="148">
        <f t="shared" si="3388"/>
        <v>0</v>
      </c>
      <c r="ET175" s="153">
        <f t="shared" ref="ET175" si="4171">INT(ES175/2)</f>
        <v>0</v>
      </c>
      <c r="EU175" s="167">
        <f t="shared" si="3989"/>
        <v>0</v>
      </c>
      <c r="EV175" s="171">
        <f t="shared" si="3990"/>
        <v>0</v>
      </c>
      <c r="EW175" s="148">
        <f t="shared" si="3389"/>
        <v>0</v>
      </c>
      <c r="EX175" s="153">
        <f t="shared" ref="EX175" si="4172">INT(EW175/2)</f>
        <v>0</v>
      </c>
      <c r="EY175" s="167">
        <f t="shared" si="3390"/>
        <v>0</v>
      </c>
      <c r="EZ175" s="171">
        <f t="shared" ref="EZ175" si="4173">INT(EY175/2)</f>
        <v>0</v>
      </c>
      <c r="FA175" s="148">
        <f t="shared" si="3391"/>
        <v>0</v>
      </c>
      <c r="FB175" s="171">
        <f t="shared" ref="FB175" si="4174">INT(FA175/2)</f>
        <v>0</v>
      </c>
      <c r="FC175" s="148">
        <f t="shared" si="3392"/>
        <v>0</v>
      </c>
      <c r="FD175" s="171">
        <f t="shared" ref="FD175" si="4175">INT(FC175/2)</f>
        <v>0</v>
      </c>
      <c r="FE175" s="167">
        <f t="shared" ref="FE175" si="4176">SUM(EG175,EI175,EK175,EM175,EO175,EQ175,ES175,EU175,EW175,EY175,FA175,FC175)</f>
        <v>0</v>
      </c>
      <c r="FF175" s="171">
        <f t="shared" ref="FF175" si="4177">SUM(EH175,EJ175,EL175,EN175,EP175,ER175,ET175,EV175,EX175,EZ175,FB175,FD175)</f>
        <v>0</v>
      </c>
      <c r="FG175" s="148">
        <f t="shared" si="3393"/>
        <v>0</v>
      </c>
      <c r="FH175" s="199">
        <f t="shared" ref="FH175" si="4178">+FG175</f>
        <v>0</v>
      </c>
      <c r="FI175" s="95"/>
      <c r="FJ175" s="708">
        <f>+FJ174</f>
        <v>0</v>
      </c>
      <c r="FK175" s="38"/>
      <c r="FL175" s="695">
        <f t="shared" si="2883"/>
        <v>0</v>
      </c>
      <c r="FM175" s="696">
        <f t="shared" si="2884"/>
        <v>0</v>
      </c>
      <c r="FN175" s="697" t="str">
        <f t="shared" si="2885"/>
        <v>OK</v>
      </c>
      <c r="FP175" s="695">
        <f t="shared" si="3442"/>
        <v>0</v>
      </c>
      <c r="FQ175" s="696">
        <f t="shared" si="3443"/>
        <v>0</v>
      </c>
      <c r="FR175" s="697" t="str">
        <f t="shared" si="3444"/>
        <v>OK</v>
      </c>
    </row>
    <row r="176" spans="1:174" ht="18" customHeight="1" x14ac:dyDescent="0.2">
      <c r="A176" s="74">
        <f t="shared" si="3445"/>
        <v>0</v>
      </c>
      <c r="B176" s="75">
        <f t="shared" si="3446"/>
        <v>0</v>
      </c>
      <c r="C176" s="235" t="str">
        <f t="shared" si="3447"/>
        <v>福島県</v>
      </c>
      <c r="D176" s="58">
        <f t="shared" si="3448"/>
        <v>81</v>
      </c>
      <c r="E176" s="49" t="s">
        <v>244</v>
      </c>
      <c r="F176" s="486">
        <f>IF(F177=" "," ",+F177)</f>
        <v>0</v>
      </c>
      <c r="G176" s="554"/>
      <c r="H176" s="537"/>
      <c r="I176" s="544"/>
      <c r="J176" s="545"/>
      <c r="K176" s="544"/>
      <c r="L176" s="229"/>
      <c r="M176" s="532"/>
      <c r="N176" s="66"/>
      <c r="O176" s="70" t="str">
        <f>IF(L176="","",VLOOKUP(L176,リスト!$Q$3:$R$25,2,0))</f>
        <v/>
      </c>
      <c r="P176" s="202"/>
      <c r="Q176" s="125"/>
      <c r="R176" s="154" t="str">
        <f>IF(L176="","",VLOOKUP(L176,リスト!$X$3:$Y$25,2,0))</f>
        <v/>
      </c>
      <c r="S176" s="162">
        <f>IF(T176&gt;0,1,0)</f>
        <v>0</v>
      </c>
      <c r="T176" s="143"/>
      <c r="U176" s="112">
        <f t="shared" ref="U176:U207" si="4179">IF(T176&gt;0,ROUND(R176*T176,0),0)</f>
        <v>0</v>
      </c>
      <c r="V176" s="108"/>
      <c r="W176" s="115">
        <f>+U176+V176</f>
        <v>0</v>
      </c>
      <c r="X176" s="115">
        <f>+Y176+Z176</f>
        <v>0</v>
      </c>
      <c r="Y176" s="137">
        <f t="shared" ref="Y176:Y207" si="4180">IF($Q176="初 年 度",IF(+U176=0,TRUNC((+V176-EG176)/2,0),+U176-EG176),0)</f>
        <v>0</v>
      </c>
      <c r="Z176" s="139">
        <f t="shared" ref="Z176:Z207" si="4181">IF($Q176="次 年 度",IF(+U176=0,TRUNC((+V176-EG176)/2,0),+U176-EG176),0)</f>
        <v>0</v>
      </c>
      <c r="AA176" s="180" t="s">
        <v>216</v>
      </c>
      <c r="AB176" s="162">
        <f>IF(AC176&gt;0,1,0)</f>
        <v>0</v>
      </c>
      <c r="AC176" s="143"/>
      <c r="AD176" s="120"/>
      <c r="AE176" s="137">
        <f>+AF176+AG176</f>
        <v>0</v>
      </c>
      <c r="AF176" s="137">
        <f t="shared" ref="AF176:AF207" si="4182">IF($Q176="初 年 度",TRUNC((+AD176-EI176)/2,0),0)</f>
        <v>0</v>
      </c>
      <c r="AG176" s="139">
        <f t="shared" ref="AG176:AG207" si="4183">IF($Q176="次 年 度",TRUNC((+AD176-EI176)/2,0),0)</f>
        <v>0</v>
      </c>
      <c r="AH176" s="101" t="str">
        <f>IF(AJ176="","",VLOOKUP(L176,リスト!$AA$3:$AB$25,2,0))</f>
        <v/>
      </c>
      <c r="AI176" s="162">
        <f>IF(AJ176&gt;0,1,0)</f>
        <v>0</v>
      </c>
      <c r="AJ176" s="143"/>
      <c r="AK176" s="156">
        <f t="shared" si="3966"/>
        <v>0</v>
      </c>
      <c r="AL176" s="120"/>
      <c r="AM176" s="162">
        <f>+AK176+AL176</f>
        <v>0</v>
      </c>
      <c r="AN176" s="112">
        <f>+AO176+AP176</f>
        <v>0</v>
      </c>
      <c r="AO176" s="115">
        <f t="shared" ref="AO176:AO207" si="4184">IF($Q176="初 年 度",IF(+AK176=0,TRUNC((+AL176-EK176)/2,0),+AK176-EK176),0)</f>
        <v>0</v>
      </c>
      <c r="AP176" s="173">
        <f t="shared" ref="AP176:AP207" si="4185">IF($Q176="次 年 度",IF(+AK176=0,TRUNC((+AL176-EK176)/2,0),+AK176-EK176),0)</f>
        <v>0</v>
      </c>
      <c r="AQ176" s="183" t="s">
        <v>216</v>
      </c>
      <c r="AR176" s="162">
        <f>IF(AS176&gt;0,1,0)</f>
        <v>0</v>
      </c>
      <c r="AS176" s="143"/>
      <c r="AT176" s="120"/>
      <c r="AU176" s="112">
        <f>+AV176+AW176</f>
        <v>0</v>
      </c>
      <c r="AV176" s="115">
        <f t="shared" ref="AV176:AV207" si="4186">IF($Q176="初 年 度",TRUNC((+AT176-EM176)/2,0),0)</f>
        <v>0</v>
      </c>
      <c r="AW176" s="176">
        <f t="shared" ref="AW176:AW207" si="4187">IF($Q176="次 年 度",TRUNC((+AT176-EM176)/2,0),0)</f>
        <v>0</v>
      </c>
      <c r="AX176" s="180" t="s">
        <v>216</v>
      </c>
      <c r="AY176" s="162">
        <f>IF(AZ176&gt;0,1,0)</f>
        <v>0</v>
      </c>
      <c r="AZ176" s="143"/>
      <c r="BA176" s="120"/>
      <c r="BB176" s="112">
        <f>+BC176+BD176</f>
        <v>0</v>
      </c>
      <c r="BC176" s="115">
        <f t="shared" ref="BC176:BC207" si="4188">IF($Q176="初 年 度",TRUNC((+BA176-EO176)/2,0),0)</f>
        <v>0</v>
      </c>
      <c r="BD176" s="173">
        <f t="shared" ref="BD176:BD207" si="4189">IF($Q176="次 年 度",TRUNC((+BA176-EO176)/2,0),0)</f>
        <v>0</v>
      </c>
      <c r="BE176" s="180" t="s">
        <v>216</v>
      </c>
      <c r="BF176" s="162">
        <f>IF(BG176&gt;0,1,0)</f>
        <v>0</v>
      </c>
      <c r="BG176" s="143"/>
      <c r="BH176" s="120"/>
      <c r="BI176" s="112">
        <f>+BJ176+BK176</f>
        <v>0</v>
      </c>
      <c r="BJ176" s="115">
        <f t="shared" ref="BJ176:BJ207" si="4190">IF($Q176="初 年 度",TRUNC((+BH176-EQ176)/2,0),0)</f>
        <v>0</v>
      </c>
      <c r="BK176" s="176">
        <f t="shared" ref="BK176:BK207" si="4191">IF($Q176="次 年 度",TRUNC((+BH176-EQ176)/2,0),0)</f>
        <v>0</v>
      </c>
      <c r="BL176" s="180" t="s">
        <v>216</v>
      </c>
      <c r="BM176" s="162">
        <f>IF(BN176&gt;0,1,0)</f>
        <v>0</v>
      </c>
      <c r="BN176" s="143"/>
      <c r="BO176" s="120"/>
      <c r="BP176" s="112">
        <f>+BQ176+BR176</f>
        <v>0</v>
      </c>
      <c r="BQ176" s="115">
        <f t="shared" ref="BQ176:BQ207" si="4192">IF($Q176="初 年 度",TRUNC((+BO176-ES176)/2,0),0)</f>
        <v>0</v>
      </c>
      <c r="BR176" s="176">
        <f t="shared" ref="BR176:BR207" si="4193">IF($Q176="次 年 度",TRUNC((+BO176-ES176)/2,0),0)</f>
        <v>0</v>
      </c>
      <c r="BS176" s="101">
        <f t="shared" si="3967"/>
        <v>0</v>
      </c>
      <c r="BT176" s="112">
        <f t="shared" si="3968"/>
        <v>0</v>
      </c>
      <c r="BU176" s="112">
        <f t="shared" si="3969"/>
        <v>0</v>
      </c>
      <c r="BV176" s="115">
        <f t="shared" si="3970"/>
        <v>0</v>
      </c>
      <c r="BW176" s="112">
        <f t="shared" si="3971"/>
        <v>0</v>
      </c>
      <c r="BX176" s="188">
        <f t="shared" si="3972"/>
        <v>0</v>
      </c>
      <c r="BY176" s="101" t="str">
        <f>IF(CA176="","",VLOOKUP(L176,リスト!$AD$3:$AE$25,2,0))</f>
        <v/>
      </c>
      <c r="BZ176" s="192">
        <f>IF(CA176&gt;0,1,0)</f>
        <v>0</v>
      </c>
      <c r="CA176" s="143"/>
      <c r="CB176" s="112">
        <f t="shared" ref="CB176:CB207" si="4194">IF(CA176&gt;0,ROUND(BY176*CA176,0),0)</f>
        <v>0</v>
      </c>
      <c r="CC176" s="120"/>
      <c r="CD176" s="162">
        <f>+CB176+CC176</f>
        <v>0</v>
      </c>
      <c r="CE176" s="112">
        <f>+CF176+CG176</f>
        <v>0</v>
      </c>
      <c r="CF176" s="115">
        <f t="shared" ref="CF176:CF207" si="4195">IF($Q176="初 年 度",IF(+CB176=0,TRUNC((+CC176-EU176)/2,0),+CB176-EU176),0)</f>
        <v>0</v>
      </c>
      <c r="CG176" s="173">
        <f t="shared" ref="CG176:CG207" si="4196">IF($Q176="次 年 度",IF(+CB176=0,TRUNC((+CC176-EU176)/2,0),+CB176-EU176),0)</f>
        <v>0</v>
      </c>
      <c r="CH176" s="180" t="s">
        <v>216</v>
      </c>
      <c r="CI176" s="192">
        <f>IF(CJ176&gt;0,1,0)</f>
        <v>0</v>
      </c>
      <c r="CJ176" s="143"/>
      <c r="CK176" s="120"/>
      <c r="CL176" s="112">
        <f>+CM176+CN176</f>
        <v>0</v>
      </c>
      <c r="CM176" s="115">
        <f t="shared" ref="CM176:CM207" si="4197">IF($Q176="初 年 度",TRUNC((+CK176-EW176)/2,0),0)</f>
        <v>0</v>
      </c>
      <c r="CN176" s="173">
        <f t="shared" ref="CN176:CN207" si="4198">IF($Q176="次 年 度",TRUNC((+CK176-EW176)/2,0),0)</f>
        <v>0</v>
      </c>
      <c r="CO176" s="180" t="s">
        <v>216</v>
      </c>
      <c r="CP176" s="192">
        <f>IF(CQ176&gt;0,1,0)</f>
        <v>0</v>
      </c>
      <c r="CQ176" s="143"/>
      <c r="CR176" s="120"/>
      <c r="CS176" s="112">
        <f>+CT176+CU176</f>
        <v>0</v>
      </c>
      <c r="CT176" s="115">
        <f t="shared" ref="CT176:CT207" si="4199">IF($Q176="初 年 度",TRUNC((+CR176-EY176)/2,0),0)</f>
        <v>0</v>
      </c>
      <c r="CU176" s="173">
        <f t="shared" ref="CU176:CU207" si="4200">IF($Q176="次 年 度",TRUNC((+CR176-EY176)/2,0),0)</f>
        <v>0</v>
      </c>
      <c r="CV176" s="180" t="s">
        <v>216</v>
      </c>
      <c r="CW176" s="192">
        <f>IF(CX176&gt;0,1,0)</f>
        <v>0</v>
      </c>
      <c r="CX176" s="143"/>
      <c r="CY176" s="120"/>
      <c r="CZ176" s="112">
        <f>+DA176+DB176</f>
        <v>0</v>
      </c>
      <c r="DA176" s="115">
        <f t="shared" ref="DA176:DA207" si="4201">IF($Q176="初 年 度",TRUNC((+CY176-FA176)/2,0),0)</f>
        <v>0</v>
      </c>
      <c r="DB176" s="173">
        <f t="shared" ref="DB176:DB207" si="4202">IF($Q176="次 年 度",TRUNC((+CY176-FA176)/2,0),0)</f>
        <v>0</v>
      </c>
      <c r="DC176" s="180" t="s">
        <v>216</v>
      </c>
      <c r="DD176" s="192">
        <f>IF(DE176&gt;0,1,0)</f>
        <v>0</v>
      </c>
      <c r="DE176" s="143"/>
      <c r="DF176" s="120"/>
      <c r="DG176" s="112">
        <f>+DH176+DI176</f>
        <v>0</v>
      </c>
      <c r="DH176" s="115">
        <f t="shared" ref="DH176:DH207" si="4203">IF($Q176="初 年 度",TRUNC((+DF176-FC176)/2,0),0)</f>
        <v>0</v>
      </c>
      <c r="DI176" s="176">
        <f t="shared" ref="DI176:DI207" si="4204">IF($Q176="次 年 度",TRUNC((+DF176-FC176)/2,0),0)</f>
        <v>0</v>
      </c>
      <c r="DJ176" s="101">
        <f t="shared" si="3973"/>
        <v>0</v>
      </c>
      <c r="DK176" s="115">
        <f t="shared" si="3974"/>
        <v>0</v>
      </c>
      <c r="DL176" s="115">
        <f t="shared" si="3975"/>
        <v>0</v>
      </c>
      <c r="DM176" s="115">
        <f>+DN176+DO176</f>
        <v>0</v>
      </c>
      <c r="DN176" s="115">
        <f t="shared" si="3976"/>
        <v>0</v>
      </c>
      <c r="DO176" s="176">
        <f t="shared" si="3977"/>
        <v>0</v>
      </c>
      <c r="DP176" s="193">
        <f t="shared" si="3978"/>
        <v>0</v>
      </c>
      <c r="DQ176" s="176">
        <f t="shared" si="3979"/>
        <v>0</v>
      </c>
      <c r="DR176" s="115">
        <f t="shared" si="3422"/>
        <v>0</v>
      </c>
      <c r="DS176" s="115">
        <f>+DT176+DU176</f>
        <v>0</v>
      </c>
      <c r="DT176" s="112">
        <f t="shared" si="3980"/>
        <v>0</v>
      </c>
      <c r="DU176" s="188">
        <f t="shared" si="3981"/>
        <v>0</v>
      </c>
      <c r="DV176" s="101">
        <f t="shared" si="3982"/>
        <v>0</v>
      </c>
      <c r="DW176" s="115">
        <f t="shared" si="3382"/>
        <v>0</v>
      </c>
      <c r="DX176" s="115">
        <f t="shared" si="3383"/>
        <v>0</v>
      </c>
      <c r="DY176" s="115">
        <f>ROUND(DV176*DX176,0)</f>
        <v>0</v>
      </c>
      <c r="DZ176" s="115">
        <f>+EA176+EB176</f>
        <v>0</v>
      </c>
      <c r="EA176" s="115">
        <f t="shared" ref="EA176:EA207" si="4205">IF($Q176="初 年 度",TRUNC((+DY176-FG176),0),0)</f>
        <v>0</v>
      </c>
      <c r="EB176" s="173">
        <f t="shared" ref="EB176:EB207" si="4206">IF($Q176="次 年 度",TRUNC((+DY176-FG176),0),0)</f>
        <v>0</v>
      </c>
      <c r="EC176" s="193">
        <f>SUM(DR176,DY176)</f>
        <v>0</v>
      </c>
      <c r="ED176" s="115">
        <f>+EE176+EF176</f>
        <v>0</v>
      </c>
      <c r="EE176" s="115">
        <f>SUM(DT176,EA176)</f>
        <v>0</v>
      </c>
      <c r="EF176" s="188">
        <f>SUM(DU176,EB176)</f>
        <v>0</v>
      </c>
      <c r="EG176" s="128">
        <f t="shared" si="3983"/>
        <v>0</v>
      </c>
      <c r="EH176" s="132">
        <f t="shared" si="3984"/>
        <v>0</v>
      </c>
      <c r="EI176" s="147">
        <f t="shared" si="3985"/>
        <v>0</v>
      </c>
      <c r="EJ176" s="152">
        <f>INT(EI176/2)</f>
        <v>0</v>
      </c>
      <c r="EK176" s="166">
        <f t="shared" si="3986"/>
        <v>0</v>
      </c>
      <c r="EL176" s="170">
        <f t="shared" si="3987"/>
        <v>0</v>
      </c>
      <c r="EM176" s="166">
        <f t="shared" si="3988"/>
        <v>0</v>
      </c>
      <c r="EN176" s="170">
        <f>INT(EM176/2)</f>
        <v>0</v>
      </c>
      <c r="EO176" s="147">
        <f t="shared" ref="EO176:EO207" si="4207">IF(P176="課税事業者（一般課税）",INT(+BA176*0.0909090909090909),0)</f>
        <v>0</v>
      </c>
      <c r="EP176" s="170">
        <f>INT(EO176/2)</f>
        <v>0</v>
      </c>
      <c r="EQ176" s="166">
        <f t="shared" ref="EQ176:EQ207" si="4208">IF(P176="課税事業者（一般課税）",INT(+BH176*0.0909090909090909),0)</f>
        <v>0</v>
      </c>
      <c r="ER176" s="170">
        <f>INT(EQ176/2)</f>
        <v>0</v>
      </c>
      <c r="ES176" s="147">
        <f t="shared" ref="ES176:ES207" si="4209">IF(P176="課税事業者（一般課税）",INT(BO176*0.0909090909090909),0)</f>
        <v>0</v>
      </c>
      <c r="ET176" s="152">
        <f>INT(ES176/2)</f>
        <v>0</v>
      </c>
      <c r="EU176" s="166">
        <f t="shared" si="3989"/>
        <v>0</v>
      </c>
      <c r="EV176" s="170">
        <f t="shared" si="3990"/>
        <v>0</v>
      </c>
      <c r="EW176" s="147">
        <f t="shared" ref="EW176:EW207" si="4210">IF(P176="課税事業者（一般課税）",INT(+CK176*0.0909090909090909),0)</f>
        <v>0</v>
      </c>
      <c r="EX176" s="152">
        <f>INT(EW176/2)</f>
        <v>0</v>
      </c>
      <c r="EY176" s="166">
        <f t="shared" ref="EY176:EY207" si="4211">IF(P176="課税事業者（一般課税）",INT(+CR176*0.0909090909090909),0)</f>
        <v>0</v>
      </c>
      <c r="EZ176" s="170">
        <f>INT(EY176/2)</f>
        <v>0</v>
      </c>
      <c r="FA176" s="147">
        <f t="shared" ref="FA176:FA207" si="4212">IF(P176="課税事業者（一般課税）",INT(+CY176*0.0909090909090909),0)</f>
        <v>0</v>
      </c>
      <c r="FB176" s="170">
        <f>INT(FA176/2)</f>
        <v>0</v>
      </c>
      <c r="FC176" s="147">
        <f t="shared" ref="FC176:FC207" si="4213">IF(P176="課税事業者（一般課税）",INT(+DF176*0.0909090909090909),0)</f>
        <v>0</v>
      </c>
      <c r="FD176" s="170">
        <f>INT(FC176/2)</f>
        <v>0</v>
      </c>
      <c r="FE176" s="166">
        <f>SUM(EG176,EI176,EK176,EM176,EO176,EQ176,ES176,EU176,EW176,EY176,FA176,FC176)</f>
        <v>0</v>
      </c>
      <c r="FF176" s="170">
        <f>SUM(EH176,EJ176,EL176,EN176,EP176,ER176,ET176,EV176,EX176,EZ176,FB176,FD176)</f>
        <v>0</v>
      </c>
      <c r="FG176" s="147">
        <f t="shared" ref="FG176:FG207" si="4214">IF(P176="課税事業者（一般課税）",INT(DY176*0.0909090909090909),0)</f>
        <v>0</v>
      </c>
      <c r="FH176" s="198">
        <f>+FG176</f>
        <v>0</v>
      </c>
      <c r="FI176" s="201"/>
      <c r="FJ176" s="708">
        <f>+FJ174</f>
        <v>0</v>
      </c>
      <c r="FK176" s="38"/>
      <c r="FL176" s="698">
        <f t="shared" si="2883"/>
        <v>0</v>
      </c>
      <c r="FM176" s="699">
        <f t="shared" si="2884"/>
        <v>0</v>
      </c>
      <c r="FN176" s="700" t="str">
        <f t="shared" si="2885"/>
        <v>OK</v>
      </c>
      <c r="FP176" s="698">
        <f t="shared" si="3442"/>
        <v>0</v>
      </c>
      <c r="FQ176" s="699">
        <f t="shared" si="3443"/>
        <v>0</v>
      </c>
      <c r="FR176" s="700" t="str">
        <f t="shared" si="3444"/>
        <v>OK</v>
      </c>
    </row>
    <row r="177" spans="1:174" ht="18" customHeight="1" x14ac:dyDescent="0.2">
      <c r="A177" s="76">
        <f t="shared" si="3445"/>
        <v>0</v>
      </c>
      <c r="B177" s="77">
        <f t="shared" si="3446"/>
        <v>0</v>
      </c>
      <c r="C177" s="236" t="str">
        <f t="shared" si="3447"/>
        <v>福島県</v>
      </c>
      <c r="D177" s="47">
        <f t="shared" si="3448"/>
        <v>81</v>
      </c>
      <c r="E177" s="56" t="s">
        <v>245</v>
      </c>
      <c r="F177" s="487"/>
      <c r="G177" s="555">
        <f>+G176</f>
        <v>0</v>
      </c>
      <c r="H177" s="536"/>
      <c r="I177" s="542"/>
      <c r="J177" s="543"/>
      <c r="K177" s="542"/>
      <c r="L177" s="64"/>
      <c r="M177" s="531"/>
      <c r="N177" s="67"/>
      <c r="O177" s="71" t="str">
        <f>IF(L177="","",VLOOKUP(L177,リスト!$Q$3:$R$25,2,0))</f>
        <v/>
      </c>
      <c r="P177" s="95"/>
      <c r="Q177" s="126"/>
      <c r="R177" s="102" t="str">
        <f>IF(L177="","",VLOOKUP(L177,リスト!$X$3:$Y$25,2,0))</f>
        <v/>
      </c>
      <c r="S177" s="163">
        <f t="shared" ref="S177" si="4215">IF(T177&gt;0,1,0)</f>
        <v>0</v>
      </c>
      <c r="T177" s="144"/>
      <c r="U177" s="113">
        <f t="shared" si="4179"/>
        <v>0</v>
      </c>
      <c r="V177" s="109"/>
      <c r="W177" s="116">
        <f t="shared" ref="W177" si="4216">+U177+V177</f>
        <v>0</v>
      </c>
      <c r="X177" s="116">
        <f t="shared" ref="X177" si="4217">+Y177+Z177</f>
        <v>0</v>
      </c>
      <c r="Y177" s="138">
        <f t="shared" si="4180"/>
        <v>0</v>
      </c>
      <c r="Z177" s="140">
        <f t="shared" si="4181"/>
        <v>0</v>
      </c>
      <c r="AA177" s="181" t="s">
        <v>216</v>
      </c>
      <c r="AB177" s="163">
        <f t="shared" ref="AB177" si="4218">IF(AC177&gt;0,1,0)</f>
        <v>0</v>
      </c>
      <c r="AC177" s="144"/>
      <c r="AD177" s="121"/>
      <c r="AE177" s="138">
        <f t="shared" ref="AE177" si="4219">+AF177+AG177</f>
        <v>0</v>
      </c>
      <c r="AF177" s="138">
        <f t="shared" si="4182"/>
        <v>0</v>
      </c>
      <c r="AG177" s="140">
        <f t="shared" si="4183"/>
        <v>0</v>
      </c>
      <c r="AH177" s="102" t="str">
        <f>IF(AJ177="","",VLOOKUP(L177,リスト!$AA$3:$AB$25,2,0))</f>
        <v/>
      </c>
      <c r="AI177" s="163">
        <f t="shared" ref="AI177" si="4220">IF(AJ177&gt;0,1,0)</f>
        <v>0</v>
      </c>
      <c r="AJ177" s="144"/>
      <c r="AK177" s="157">
        <f t="shared" si="3966"/>
        <v>0</v>
      </c>
      <c r="AL177" s="121"/>
      <c r="AM177" s="163">
        <f t="shared" ref="AM177" si="4221">+AK177+AL177</f>
        <v>0</v>
      </c>
      <c r="AN177" s="113">
        <f t="shared" ref="AN177" si="4222">+AO177+AP177</f>
        <v>0</v>
      </c>
      <c r="AO177" s="116">
        <f t="shared" si="4184"/>
        <v>0</v>
      </c>
      <c r="AP177" s="174">
        <f t="shared" si="4185"/>
        <v>0</v>
      </c>
      <c r="AQ177" s="184" t="s">
        <v>216</v>
      </c>
      <c r="AR177" s="163">
        <f t="shared" ref="AR177" si="4223">IF(AS177&gt;0,1,0)</f>
        <v>0</v>
      </c>
      <c r="AS177" s="144"/>
      <c r="AT177" s="121"/>
      <c r="AU177" s="113">
        <f t="shared" ref="AU177" si="4224">+AV177+AW177</f>
        <v>0</v>
      </c>
      <c r="AV177" s="116">
        <f t="shared" si="4186"/>
        <v>0</v>
      </c>
      <c r="AW177" s="177">
        <f t="shared" si="4187"/>
        <v>0</v>
      </c>
      <c r="AX177" s="181" t="s">
        <v>216</v>
      </c>
      <c r="AY177" s="163">
        <f t="shared" ref="AY177" si="4225">IF(AZ177&gt;0,1,0)</f>
        <v>0</v>
      </c>
      <c r="AZ177" s="144"/>
      <c r="BA177" s="121"/>
      <c r="BB177" s="113">
        <f t="shared" ref="BB177" si="4226">+BC177+BD177</f>
        <v>0</v>
      </c>
      <c r="BC177" s="116">
        <f t="shared" si="4188"/>
        <v>0</v>
      </c>
      <c r="BD177" s="174">
        <f t="shared" si="4189"/>
        <v>0</v>
      </c>
      <c r="BE177" s="181" t="s">
        <v>216</v>
      </c>
      <c r="BF177" s="163">
        <f t="shared" ref="BF177" si="4227">IF(BG177&gt;0,1,0)</f>
        <v>0</v>
      </c>
      <c r="BG177" s="144"/>
      <c r="BH177" s="121"/>
      <c r="BI177" s="113">
        <f t="shared" ref="BI177" si="4228">+BJ177+BK177</f>
        <v>0</v>
      </c>
      <c r="BJ177" s="116">
        <f t="shared" si="4190"/>
        <v>0</v>
      </c>
      <c r="BK177" s="177">
        <f t="shared" si="4191"/>
        <v>0</v>
      </c>
      <c r="BL177" s="181" t="s">
        <v>216</v>
      </c>
      <c r="BM177" s="163">
        <f t="shared" ref="BM177" si="4229">IF(BN177&gt;0,1,0)</f>
        <v>0</v>
      </c>
      <c r="BN177" s="144"/>
      <c r="BO177" s="121"/>
      <c r="BP177" s="113">
        <f t="shared" ref="BP177" si="4230">+BQ177+BR177</f>
        <v>0</v>
      </c>
      <c r="BQ177" s="116">
        <f t="shared" si="4192"/>
        <v>0</v>
      </c>
      <c r="BR177" s="177">
        <f t="shared" si="4193"/>
        <v>0</v>
      </c>
      <c r="BS177" s="102">
        <f t="shared" si="3967"/>
        <v>0</v>
      </c>
      <c r="BT177" s="113">
        <f t="shared" si="3968"/>
        <v>0</v>
      </c>
      <c r="BU177" s="113">
        <f t="shared" si="3969"/>
        <v>0</v>
      </c>
      <c r="BV177" s="116">
        <f t="shared" si="3970"/>
        <v>0</v>
      </c>
      <c r="BW177" s="113">
        <f t="shared" si="3971"/>
        <v>0</v>
      </c>
      <c r="BX177" s="189">
        <f t="shared" si="3972"/>
        <v>0</v>
      </c>
      <c r="BY177" s="102" t="str">
        <f>IF(CA177="","",VLOOKUP(L177,リスト!$AD$3:$AE$25,2,0))</f>
        <v/>
      </c>
      <c r="BZ177" s="105">
        <f t="shared" ref="BZ177" si="4231">IF(CA177&gt;0,1,0)</f>
        <v>0</v>
      </c>
      <c r="CA177" s="144"/>
      <c r="CB177" s="113">
        <f t="shared" si="4194"/>
        <v>0</v>
      </c>
      <c r="CC177" s="121"/>
      <c r="CD177" s="163">
        <f t="shared" ref="CD177" si="4232">+CB177+CC177</f>
        <v>0</v>
      </c>
      <c r="CE177" s="113">
        <f t="shared" ref="CE177" si="4233">+CF177+CG177</f>
        <v>0</v>
      </c>
      <c r="CF177" s="116">
        <f t="shared" si="4195"/>
        <v>0</v>
      </c>
      <c r="CG177" s="177">
        <f t="shared" si="4196"/>
        <v>0</v>
      </c>
      <c r="CH177" s="181" t="s">
        <v>216</v>
      </c>
      <c r="CI177" s="105">
        <f t="shared" ref="CI177" si="4234">IF(CJ177&gt;0,1,0)</f>
        <v>0</v>
      </c>
      <c r="CJ177" s="144"/>
      <c r="CK177" s="121"/>
      <c r="CL177" s="113">
        <f t="shared" ref="CL177" si="4235">+CM177+CN177</f>
        <v>0</v>
      </c>
      <c r="CM177" s="116">
        <f t="shared" si="4197"/>
        <v>0</v>
      </c>
      <c r="CN177" s="174">
        <f t="shared" si="4198"/>
        <v>0</v>
      </c>
      <c r="CO177" s="181" t="s">
        <v>216</v>
      </c>
      <c r="CP177" s="105">
        <f t="shared" ref="CP177" si="4236">IF(CQ177&gt;0,1,0)</f>
        <v>0</v>
      </c>
      <c r="CQ177" s="144"/>
      <c r="CR177" s="121"/>
      <c r="CS177" s="113">
        <f t="shared" ref="CS177" si="4237">+CT177+CU177</f>
        <v>0</v>
      </c>
      <c r="CT177" s="116">
        <f t="shared" si="4199"/>
        <v>0</v>
      </c>
      <c r="CU177" s="174">
        <f t="shared" si="4200"/>
        <v>0</v>
      </c>
      <c r="CV177" s="181" t="s">
        <v>216</v>
      </c>
      <c r="CW177" s="105">
        <f t="shared" ref="CW177" si="4238">IF(CX177&gt;0,1,0)</f>
        <v>0</v>
      </c>
      <c r="CX177" s="144"/>
      <c r="CY177" s="121"/>
      <c r="CZ177" s="113">
        <f t="shared" ref="CZ177" si="4239">+DA177+DB177</f>
        <v>0</v>
      </c>
      <c r="DA177" s="116">
        <f t="shared" si="4201"/>
        <v>0</v>
      </c>
      <c r="DB177" s="174">
        <f t="shared" si="4202"/>
        <v>0</v>
      </c>
      <c r="DC177" s="181" t="s">
        <v>216</v>
      </c>
      <c r="DD177" s="105">
        <f t="shared" ref="DD177" si="4240">IF(DE177&gt;0,1,0)</f>
        <v>0</v>
      </c>
      <c r="DE177" s="144"/>
      <c r="DF177" s="121"/>
      <c r="DG177" s="113">
        <f t="shared" ref="DG177" si="4241">+DH177+DI177</f>
        <v>0</v>
      </c>
      <c r="DH177" s="116">
        <f t="shared" si="4203"/>
        <v>0</v>
      </c>
      <c r="DI177" s="177">
        <f t="shared" si="4204"/>
        <v>0</v>
      </c>
      <c r="DJ177" s="102">
        <f t="shared" si="3973"/>
        <v>0</v>
      </c>
      <c r="DK177" s="116">
        <f t="shared" si="3974"/>
        <v>0</v>
      </c>
      <c r="DL177" s="116">
        <f t="shared" si="3975"/>
        <v>0</v>
      </c>
      <c r="DM177" s="116">
        <f t="shared" ref="DM177" si="4242">+DN177+DO177</f>
        <v>0</v>
      </c>
      <c r="DN177" s="116">
        <f t="shared" si="3976"/>
        <v>0</v>
      </c>
      <c r="DO177" s="177">
        <f t="shared" si="3977"/>
        <v>0</v>
      </c>
      <c r="DP177" s="194">
        <f t="shared" si="3978"/>
        <v>0</v>
      </c>
      <c r="DQ177" s="177">
        <f t="shared" si="3979"/>
        <v>0</v>
      </c>
      <c r="DR177" s="116">
        <f t="shared" si="3422"/>
        <v>0</v>
      </c>
      <c r="DS177" s="116">
        <f t="shared" ref="DS177" si="4243">+DT177+DU177</f>
        <v>0</v>
      </c>
      <c r="DT177" s="113">
        <f t="shared" si="3980"/>
        <v>0</v>
      </c>
      <c r="DU177" s="189">
        <f t="shared" si="3981"/>
        <v>0</v>
      </c>
      <c r="DV177" s="102">
        <f t="shared" si="3982"/>
        <v>0</v>
      </c>
      <c r="DW177" s="116">
        <f t="shared" si="3382"/>
        <v>0</v>
      </c>
      <c r="DX177" s="116">
        <f t="shared" si="3383"/>
        <v>0</v>
      </c>
      <c r="DY177" s="116">
        <f t="shared" ref="DY177" si="4244">ROUND(DV177*DX177,0)</f>
        <v>0</v>
      </c>
      <c r="DZ177" s="116">
        <f t="shared" ref="DZ177" si="4245">+EA177+EB177</f>
        <v>0</v>
      </c>
      <c r="EA177" s="116">
        <f t="shared" si="4205"/>
        <v>0</v>
      </c>
      <c r="EB177" s="174">
        <f t="shared" si="4206"/>
        <v>0</v>
      </c>
      <c r="EC177" s="194">
        <f t="shared" ref="EC177" si="4246">SUM(DR177,DY177)</f>
        <v>0</v>
      </c>
      <c r="ED177" s="116">
        <f t="shared" ref="ED177" si="4247">+EE177+EF177</f>
        <v>0</v>
      </c>
      <c r="EE177" s="116">
        <f t="shared" ref="EE177" si="4248">SUM(DT177,EA177)</f>
        <v>0</v>
      </c>
      <c r="EF177" s="189">
        <f t="shared" ref="EF177" si="4249">SUM(DU177,EB177)</f>
        <v>0</v>
      </c>
      <c r="EG177" s="129">
        <f t="shared" si="3983"/>
        <v>0</v>
      </c>
      <c r="EH177" s="133">
        <f t="shared" si="3984"/>
        <v>0</v>
      </c>
      <c r="EI177" s="148">
        <f t="shared" si="3985"/>
        <v>0</v>
      </c>
      <c r="EJ177" s="153">
        <f t="shared" ref="EJ177" si="4250">INT(EI177/2)</f>
        <v>0</v>
      </c>
      <c r="EK177" s="167">
        <f t="shared" si="3986"/>
        <v>0</v>
      </c>
      <c r="EL177" s="171">
        <f t="shared" si="3987"/>
        <v>0</v>
      </c>
      <c r="EM177" s="167">
        <f t="shared" si="3988"/>
        <v>0</v>
      </c>
      <c r="EN177" s="171">
        <f t="shared" ref="EN177" si="4251">INT(EM177/2)</f>
        <v>0</v>
      </c>
      <c r="EO177" s="148">
        <f t="shared" si="4207"/>
        <v>0</v>
      </c>
      <c r="EP177" s="153">
        <f t="shared" ref="EP177" si="4252">INT(EO177/2)</f>
        <v>0</v>
      </c>
      <c r="EQ177" s="167">
        <f t="shared" si="4208"/>
        <v>0</v>
      </c>
      <c r="ER177" s="171">
        <f t="shared" ref="ER177" si="4253">INT(EQ177/2)</f>
        <v>0</v>
      </c>
      <c r="ES177" s="148">
        <f t="shared" si="4209"/>
        <v>0</v>
      </c>
      <c r="ET177" s="153">
        <f t="shared" ref="ET177" si="4254">INT(ES177/2)</f>
        <v>0</v>
      </c>
      <c r="EU177" s="167">
        <f t="shared" si="3989"/>
        <v>0</v>
      </c>
      <c r="EV177" s="171">
        <f t="shared" si="3990"/>
        <v>0</v>
      </c>
      <c r="EW177" s="148">
        <f t="shared" si="4210"/>
        <v>0</v>
      </c>
      <c r="EX177" s="153">
        <f t="shared" ref="EX177" si="4255">INT(EW177/2)</f>
        <v>0</v>
      </c>
      <c r="EY177" s="167">
        <f t="shared" si="4211"/>
        <v>0</v>
      </c>
      <c r="EZ177" s="171">
        <f t="shared" ref="EZ177" si="4256">INT(EY177/2)</f>
        <v>0</v>
      </c>
      <c r="FA177" s="148">
        <f t="shared" si="4212"/>
        <v>0</v>
      </c>
      <c r="FB177" s="171">
        <f t="shared" ref="FB177" si="4257">INT(FA177/2)</f>
        <v>0</v>
      </c>
      <c r="FC177" s="148">
        <f t="shared" si="4213"/>
        <v>0</v>
      </c>
      <c r="FD177" s="171">
        <f t="shared" ref="FD177" si="4258">INT(FC177/2)</f>
        <v>0</v>
      </c>
      <c r="FE177" s="167">
        <f t="shared" ref="FE177" si="4259">SUM(EG177,EI177,EK177,EM177,EO177,EQ177,ES177,EU177,EW177,EY177,FA177,FC177)</f>
        <v>0</v>
      </c>
      <c r="FF177" s="171">
        <f t="shared" ref="FF177" si="4260">SUM(EH177,EJ177,EL177,EN177,EP177,ER177,ET177,EV177,EX177,EZ177,FB177,FD177)</f>
        <v>0</v>
      </c>
      <c r="FG177" s="148">
        <f t="shared" si="4214"/>
        <v>0</v>
      </c>
      <c r="FH177" s="199">
        <f t="shared" ref="FH177" si="4261">+FG177</f>
        <v>0</v>
      </c>
      <c r="FI177" s="95"/>
      <c r="FJ177" s="708">
        <f>+FJ176</f>
        <v>0</v>
      </c>
      <c r="FK177" s="38"/>
      <c r="FL177" s="692">
        <f t="shared" si="2883"/>
        <v>0</v>
      </c>
      <c r="FM177" s="693">
        <f t="shared" si="2884"/>
        <v>0</v>
      </c>
      <c r="FN177" s="694" t="str">
        <f t="shared" si="2885"/>
        <v>OK</v>
      </c>
      <c r="FP177" s="692">
        <f t="shared" si="3442"/>
        <v>0</v>
      </c>
      <c r="FQ177" s="693">
        <f t="shared" si="3443"/>
        <v>0</v>
      </c>
      <c r="FR177" s="694" t="str">
        <f t="shared" si="3444"/>
        <v>OK</v>
      </c>
    </row>
    <row r="178" spans="1:174" ht="18" customHeight="1" x14ac:dyDescent="0.2">
      <c r="A178" s="74">
        <f t="shared" ref="A178:A209" si="4262">+A177</f>
        <v>0</v>
      </c>
      <c r="B178" s="75">
        <f t="shared" ref="B178:B209" si="4263">+B177</f>
        <v>0</v>
      </c>
      <c r="C178" s="235" t="str">
        <f t="shared" si="3447"/>
        <v>福島県</v>
      </c>
      <c r="D178" s="58">
        <f t="shared" ref="D178:D209" si="4264">+D176+1</f>
        <v>82</v>
      </c>
      <c r="E178" s="49" t="s">
        <v>244</v>
      </c>
      <c r="F178" s="486">
        <f>IF(F179=" "," ",+F179)</f>
        <v>0</v>
      </c>
      <c r="G178" s="554"/>
      <c r="H178" s="537"/>
      <c r="I178" s="544"/>
      <c r="J178" s="545"/>
      <c r="K178" s="544"/>
      <c r="L178" s="229"/>
      <c r="M178" s="532"/>
      <c r="N178" s="66"/>
      <c r="O178" s="70" t="str">
        <f>IF(L178="","",VLOOKUP(L178,リスト!$Q$3:$R$25,2,0))</f>
        <v/>
      </c>
      <c r="P178" s="202"/>
      <c r="Q178" s="230"/>
      <c r="R178" s="154" t="str">
        <f>IF(L178="","",VLOOKUP(L178,リスト!$X$3:$Y$25,2,0))</f>
        <v/>
      </c>
      <c r="S178" s="162">
        <f>IF(T178&gt;0,1,0)</f>
        <v>0</v>
      </c>
      <c r="T178" s="143"/>
      <c r="U178" s="112">
        <f t="shared" si="4179"/>
        <v>0</v>
      </c>
      <c r="V178" s="108"/>
      <c r="W178" s="115">
        <f>+U178+V178</f>
        <v>0</v>
      </c>
      <c r="X178" s="115">
        <f>+Y178+Z178</f>
        <v>0</v>
      </c>
      <c r="Y178" s="137">
        <f t="shared" si="4180"/>
        <v>0</v>
      </c>
      <c r="Z178" s="139">
        <f t="shared" si="4181"/>
        <v>0</v>
      </c>
      <c r="AA178" s="180" t="s">
        <v>216</v>
      </c>
      <c r="AB178" s="162">
        <f>IF(AC178&gt;0,1,0)</f>
        <v>0</v>
      </c>
      <c r="AC178" s="143"/>
      <c r="AD178" s="120"/>
      <c r="AE178" s="137">
        <f>+AF178+AG178</f>
        <v>0</v>
      </c>
      <c r="AF178" s="137">
        <f t="shared" si="4182"/>
        <v>0</v>
      </c>
      <c r="AG178" s="139">
        <f t="shared" si="4183"/>
        <v>0</v>
      </c>
      <c r="AH178" s="101" t="str">
        <f>IF(AJ178="","",VLOOKUP(L178,リスト!$AA$3:$AB$25,2,0))</f>
        <v/>
      </c>
      <c r="AI178" s="162">
        <f>IF(AJ178&gt;0,1,0)</f>
        <v>0</v>
      </c>
      <c r="AJ178" s="143"/>
      <c r="AK178" s="156">
        <f t="shared" si="3966"/>
        <v>0</v>
      </c>
      <c r="AL178" s="120"/>
      <c r="AM178" s="162">
        <f>+AK178+AL178</f>
        <v>0</v>
      </c>
      <c r="AN178" s="112">
        <f>+AO178+AP178</f>
        <v>0</v>
      </c>
      <c r="AO178" s="115">
        <f t="shared" si="4184"/>
        <v>0</v>
      </c>
      <c r="AP178" s="173">
        <f t="shared" si="4185"/>
        <v>0</v>
      </c>
      <c r="AQ178" s="183" t="s">
        <v>216</v>
      </c>
      <c r="AR178" s="162">
        <f>IF(AS178&gt;0,1,0)</f>
        <v>0</v>
      </c>
      <c r="AS178" s="143"/>
      <c r="AT178" s="120"/>
      <c r="AU178" s="112">
        <f>+AV178+AW178</f>
        <v>0</v>
      </c>
      <c r="AV178" s="115">
        <f t="shared" si="4186"/>
        <v>0</v>
      </c>
      <c r="AW178" s="176">
        <f t="shared" si="4187"/>
        <v>0</v>
      </c>
      <c r="AX178" s="180" t="s">
        <v>216</v>
      </c>
      <c r="AY178" s="162">
        <f>IF(AZ178&gt;0,1,0)</f>
        <v>0</v>
      </c>
      <c r="AZ178" s="143"/>
      <c r="BA178" s="120"/>
      <c r="BB178" s="112">
        <f>+BC178+BD178</f>
        <v>0</v>
      </c>
      <c r="BC178" s="115">
        <f t="shared" si="4188"/>
        <v>0</v>
      </c>
      <c r="BD178" s="173">
        <f t="shared" si="4189"/>
        <v>0</v>
      </c>
      <c r="BE178" s="180" t="s">
        <v>216</v>
      </c>
      <c r="BF178" s="162">
        <f>IF(BG178&gt;0,1,0)</f>
        <v>0</v>
      </c>
      <c r="BG178" s="143"/>
      <c r="BH178" s="120"/>
      <c r="BI178" s="112">
        <f>+BJ178+BK178</f>
        <v>0</v>
      </c>
      <c r="BJ178" s="115">
        <f t="shared" si="4190"/>
        <v>0</v>
      </c>
      <c r="BK178" s="176">
        <f t="shared" si="4191"/>
        <v>0</v>
      </c>
      <c r="BL178" s="180" t="s">
        <v>216</v>
      </c>
      <c r="BM178" s="162">
        <f>IF(BN178&gt;0,1,0)</f>
        <v>0</v>
      </c>
      <c r="BN178" s="143"/>
      <c r="BO178" s="120"/>
      <c r="BP178" s="112">
        <f>+BQ178+BR178</f>
        <v>0</v>
      </c>
      <c r="BQ178" s="115">
        <f t="shared" si="4192"/>
        <v>0</v>
      </c>
      <c r="BR178" s="176">
        <f t="shared" si="4193"/>
        <v>0</v>
      </c>
      <c r="BS178" s="101">
        <f t="shared" si="3967"/>
        <v>0</v>
      </c>
      <c r="BT178" s="112">
        <f t="shared" si="3968"/>
        <v>0</v>
      </c>
      <c r="BU178" s="112">
        <f t="shared" si="3969"/>
        <v>0</v>
      </c>
      <c r="BV178" s="115">
        <f t="shared" si="3970"/>
        <v>0</v>
      </c>
      <c r="BW178" s="112">
        <f t="shared" si="3971"/>
        <v>0</v>
      </c>
      <c r="BX178" s="188">
        <f t="shared" si="3972"/>
        <v>0</v>
      </c>
      <c r="BY178" s="101" t="str">
        <f>IF(CA178="","",VLOOKUP(L178,リスト!$AD$3:$AE$25,2,0))</f>
        <v/>
      </c>
      <c r="BZ178" s="192">
        <f>IF(CA178&gt;0,1,0)</f>
        <v>0</v>
      </c>
      <c r="CA178" s="143"/>
      <c r="CB178" s="112">
        <f t="shared" si="4194"/>
        <v>0</v>
      </c>
      <c r="CC178" s="120"/>
      <c r="CD178" s="162">
        <f>+CB178+CC178</f>
        <v>0</v>
      </c>
      <c r="CE178" s="112">
        <f>+CF178+CG178</f>
        <v>0</v>
      </c>
      <c r="CF178" s="115">
        <f t="shared" si="4195"/>
        <v>0</v>
      </c>
      <c r="CG178" s="173">
        <f t="shared" si="4196"/>
        <v>0</v>
      </c>
      <c r="CH178" s="180" t="s">
        <v>216</v>
      </c>
      <c r="CI178" s="192">
        <f>IF(CJ178&gt;0,1,0)</f>
        <v>0</v>
      </c>
      <c r="CJ178" s="143"/>
      <c r="CK178" s="120"/>
      <c r="CL178" s="112">
        <f>+CM178+CN178</f>
        <v>0</v>
      </c>
      <c r="CM178" s="115">
        <f t="shared" si="4197"/>
        <v>0</v>
      </c>
      <c r="CN178" s="173">
        <f t="shared" si="4198"/>
        <v>0</v>
      </c>
      <c r="CO178" s="180" t="s">
        <v>216</v>
      </c>
      <c r="CP178" s="192">
        <f>IF(CQ178&gt;0,1,0)</f>
        <v>0</v>
      </c>
      <c r="CQ178" s="143"/>
      <c r="CR178" s="120"/>
      <c r="CS178" s="112">
        <f>+CT178+CU178</f>
        <v>0</v>
      </c>
      <c r="CT178" s="115">
        <f t="shared" si="4199"/>
        <v>0</v>
      </c>
      <c r="CU178" s="173">
        <f t="shared" si="4200"/>
        <v>0</v>
      </c>
      <c r="CV178" s="180" t="s">
        <v>216</v>
      </c>
      <c r="CW178" s="192">
        <f>IF(CX178&gt;0,1,0)</f>
        <v>0</v>
      </c>
      <c r="CX178" s="143"/>
      <c r="CY178" s="120"/>
      <c r="CZ178" s="112">
        <f>+DA178+DB178</f>
        <v>0</v>
      </c>
      <c r="DA178" s="115">
        <f t="shared" si="4201"/>
        <v>0</v>
      </c>
      <c r="DB178" s="173">
        <f t="shared" si="4202"/>
        <v>0</v>
      </c>
      <c r="DC178" s="180" t="s">
        <v>216</v>
      </c>
      <c r="DD178" s="192">
        <f>IF(DE178&gt;0,1,0)</f>
        <v>0</v>
      </c>
      <c r="DE178" s="143"/>
      <c r="DF178" s="120"/>
      <c r="DG178" s="112">
        <f>+DH178+DI178</f>
        <v>0</v>
      </c>
      <c r="DH178" s="115">
        <f t="shared" si="4203"/>
        <v>0</v>
      </c>
      <c r="DI178" s="176">
        <f t="shared" si="4204"/>
        <v>0</v>
      </c>
      <c r="DJ178" s="101">
        <f t="shared" si="3973"/>
        <v>0</v>
      </c>
      <c r="DK178" s="115">
        <f t="shared" si="3974"/>
        <v>0</v>
      </c>
      <c r="DL178" s="115">
        <f t="shared" si="3975"/>
        <v>0</v>
      </c>
      <c r="DM178" s="115">
        <f>+DN178+DO178</f>
        <v>0</v>
      </c>
      <c r="DN178" s="115">
        <f t="shared" si="3976"/>
        <v>0</v>
      </c>
      <c r="DO178" s="176">
        <f t="shared" si="3977"/>
        <v>0</v>
      </c>
      <c r="DP178" s="193">
        <f t="shared" si="3978"/>
        <v>0</v>
      </c>
      <c r="DQ178" s="176">
        <f t="shared" si="3979"/>
        <v>0</v>
      </c>
      <c r="DR178" s="115">
        <f t="shared" si="3422"/>
        <v>0</v>
      </c>
      <c r="DS178" s="115">
        <f>+DT178+DU178</f>
        <v>0</v>
      </c>
      <c r="DT178" s="112">
        <f t="shared" si="3980"/>
        <v>0</v>
      </c>
      <c r="DU178" s="188">
        <f t="shared" si="3981"/>
        <v>0</v>
      </c>
      <c r="DV178" s="101">
        <f t="shared" si="3982"/>
        <v>0</v>
      </c>
      <c r="DW178" s="115">
        <f t="shared" si="3382"/>
        <v>0</v>
      </c>
      <c r="DX178" s="115">
        <f t="shared" si="3383"/>
        <v>0</v>
      </c>
      <c r="DY178" s="115">
        <f>ROUND(DV178*DX178,0)</f>
        <v>0</v>
      </c>
      <c r="DZ178" s="115">
        <f>+EA178+EB178</f>
        <v>0</v>
      </c>
      <c r="EA178" s="115">
        <f t="shared" si="4205"/>
        <v>0</v>
      </c>
      <c r="EB178" s="173">
        <f t="shared" si="4206"/>
        <v>0</v>
      </c>
      <c r="EC178" s="193">
        <f>SUM(DR178,DY178)</f>
        <v>0</v>
      </c>
      <c r="ED178" s="115">
        <f>+EE178+EF178</f>
        <v>0</v>
      </c>
      <c r="EE178" s="115">
        <f>SUM(DT178,EA178)</f>
        <v>0</v>
      </c>
      <c r="EF178" s="188">
        <f>SUM(DU178,EB178)</f>
        <v>0</v>
      </c>
      <c r="EG178" s="128">
        <f t="shared" si="3983"/>
        <v>0</v>
      </c>
      <c r="EH178" s="132">
        <f t="shared" si="3984"/>
        <v>0</v>
      </c>
      <c r="EI178" s="147">
        <f t="shared" si="3985"/>
        <v>0</v>
      </c>
      <c r="EJ178" s="152">
        <f>INT(EI178/2)</f>
        <v>0</v>
      </c>
      <c r="EK178" s="166">
        <f t="shared" si="3986"/>
        <v>0</v>
      </c>
      <c r="EL178" s="170">
        <f t="shared" si="3987"/>
        <v>0</v>
      </c>
      <c r="EM178" s="166">
        <f t="shared" si="3988"/>
        <v>0</v>
      </c>
      <c r="EN178" s="170">
        <f>INT(EM178/2)</f>
        <v>0</v>
      </c>
      <c r="EO178" s="147">
        <f t="shared" si="4207"/>
        <v>0</v>
      </c>
      <c r="EP178" s="170">
        <f>INT(EO178/2)</f>
        <v>0</v>
      </c>
      <c r="EQ178" s="166">
        <f t="shared" si="4208"/>
        <v>0</v>
      </c>
      <c r="ER178" s="170">
        <f>INT(EQ178/2)</f>
        <v>0</v>
      </c>
      <c r="ES178" s="147">
        <f t="shared" si="4209"/>
        <v>0</v>
      </c>
      <c r="ET178" s="152">
        <f>INT(ES178/2)</f>
        <v>0</v>
      </c>
      <c r="EU178" s="166">
        <f t="shared" si="3989"/>
        <v>0</v>
      </c>
      <c r="EV178" s="170">
        <f t="shared" si="3990"/>
        <v>0</v>
      </c>
      <c r="EW178" s="147">
        <f t="shared" si="4210"/>
        <v>0</v>
      </c>
      <c r="EX178" s="152">
        <f>INT(EW178/2)</f>
        <v>0</v>
      </c>
      <c r="EY178" s="166">
        <f t="shared" si="4211"/>
        <v>0</v>
      </c>
      <c r="EZ178" s="170">
        <f>INT(EY178/2)</f>
        <v>0</v>
      </c>
      <c r="FA178" s="147">
        <f t="shared" si="4212"/>
        <v>0</v>
      </c>
      <c r="FB178" s="170">
        <f>INT(FA178/2)</f>
        <v>0</v>
      </c>
      <c r="FC178" s="147">
        <f t="shared" si="4213"/>
        <v>0</v>
      </c>
      <c r="FD178" s="170">
        <f>INT(FC178/2)</f>
        <v>0</v>
      </c>
      <c r="FE178" s="166">
        <f>SUM(EG178,EI178,EK178,EM178,EO178,EQ178,ES178,EU178,EW178,EY178,FA178,FC178)</f>
        <v>0</v>
      </c>
      <c r="FF178" s="170">
        <f>SUM(EH178,EJ178,EL178,EN178,EP178,ER178,ET178,EV178,EX178,EZ178,FB178,FD178)</f>
        <v>0</v>
      </c>
      <c r="FG178" s="147">
        <f t="shared" si="4214"/>
        <v>0</v>
      </c>
      <c r="FH178" s="198">
        <f>+FG178</f>
        <v>0</v>
      </c>
      <c r="FI178" s="201"/>
      <c r="FJ178" s="708">
        <f>+FJ176</f>
        <v>0</v>
      </c>
      <c r="FK178" s="38"/>
      <c r="FL178" s="701">
        <f t="shared" si="2883"/>
        <v>0</v>
      </c>
      <c r="FM178" s="688">
        <f t="shared" si="2884"/>
        <v>0</v>
      </c>
      <c r="FN178" s="702" t="str">
        <f t="shared" si="2885"/>
        <v>OK</v>
      </c>
      <c r="FP178" s="701">
        <f t="shared" si="3442"/>
        <v>0</v>
      </c>
      <c r="FQ178" s="688">
        <f t="shared" si="3443"/>
        <v>0</v>
      </c>
      <c r="FR178" s="702" t="str">
        <f t="shared" si="3444"/>
        <v>OK</v>
      </c>
    </row>
    <row r="179" spans="1:174" ht="18" customHeight="1" x14ac:dyDescent="0.2">
      <c r="A179" s="76">
        <f t="shared" si="4262"/>
        <v>0</v>
      </c>
      <c r="B179" s="77">
        <f t="shared" si="4263"/>
        <v>0</v>
      </c>
      <c r="C179" s="236" t="str">
        <f t="shared" si="3447"/>
        <v>福島県</v>
      </c>
      <c r="D179" s="47">
        <f t="shared" si="4264"/>
        <v>82</v>
      </c>
      <c r="E179" s="56" t="s">
        <v>245</v>
      </c>
      <c r="F179" s="487"/>
      <c r="G179" s="555">
        <f>+G178</f>
        <v>0</v>
      </c>
      <c r="H179" s="536"/>
      <c r="I179" s="542"/>
      <c r="J179" s="543"/>
      <c r="K179" s="542"/>
      <c r="L179" s="64"/>
      <c r="M179" s="531"/>
      <c r="N179" s="67"/>
      <c r="O179" s="71" t="str">
        <f>IF(L179="","",VLOOKUP(L179,リスト!$Q$3:$R$25,2,0))</f>
        <v/>
      </c>
      <c r="P179" s="95"/>
      <c r="Q179" s="124"/>
      <c r="R179" s="102" t="str">
        <f>IF(L179="","",VLOOKUP(L179,リスト!$X$3:$Y$25,2,0))</f>
        <v/>
      </c>
      <c r="S179" s="163">
        <f t="shared" ref="S179" si="4265">IF(T179&gt;0,1,0)</f>
        <v>0</v>
      </c>
      <c r="T179" s="144"/>
      <c r="U179" s="113">
        <f t="shared" si="4179"/>
        <v>0</v>
      </c>
      <c r="V179" s="109"/>
      <c r="W179" s="116">
        <f t="shared" ref="W179" si="4266">+U179+V179</f>
        <v>0</v>
      </c>
      <c r="X179" s="116">
        <f t="shared" ref="X179" si="4267">+Y179+Z179</f>
        <v>0</v>
      </c>
      <c r="Y179" s="138">
        <f t="shared" si="4180"/>
        <v>0</v>
      </c>
      <c r="Z179" s="140">
        <f t="shared" si="4181"/>
        <v>0</v>
      </c>
      <c r="AA179" s="181" t="s">
        <v>216</v>
      </c>
      <c r="AB179" s="163">
        <f t="shared" ref="AB179" si="4268">IF(AC179&gt;0,1,0)</f>
        <v>0</v>
      </c>
      <c r="AC179" s="144"/>
      <c r="AD179" s="121"/>
      <c r="AE179" s="138">
        <f t="shared" ref="AE179" si="4269">+AF179+AG179</f>
        <v>0</v>
      </c>
      <c r="AF179" s="138">
        <f t="shared" si="4182"/>
        <v>0</v>
      </c>
      <c r="AG179" s="140">
        <f t="shared" si="4183"/>
        <v>0</v>
      </c>
      <c r="AH179" s="102" t="str">
        <f>IF(AJ179="","",VLOOKUP(L179,リスト!$AA$3:$AB$25,2,0))</f>
        <v/>
      </c>
      <c r="AI179" s="163">
        <f t="shared" ref="AI179" si="4270">IF(AJ179&gt;0,1,0)</f>
        <v>0</v>
      </c>
      <c r="AJ179" s="144"/>
      <c r="AK179" s="157">
        <f t="shared" si="3966"/>
        <v>0</v>
      </c>
      <c r="AL179" s="121"/>
      <c r="AM179" s="163">
        <f t="shared" ref="AM179" si="4271">+AK179+AL179</f>
        <v>0</v>
      </c>
      <c r="AN179" s="113">
        <f t="shared" ref="AN179" si="4272">+AO179+AP179</f>
        <v>0</v>
      </c>
      <c r="AO179" s="116">
        <f t="shared" si="4184"/>
        <v>0</v>
      </c>
      <c r="AP179" s="174">
        <f t="shared" si="4185"/>
        <v>0</v>
      </c>
      <c r="AQ179" s="184" t="s">
        <v>216</v>
      </c>
      <c r="AR179" s="163">
        <f t="shared" ref="AR179" si="4273">IF(AS179&gt;0,1,0)</f>
        <v>0</v>
      </c>
      <c r="AS179" s="144"/>
      <c r="AT179" s="121"/>
      <c r="AU179" s="113">
        <f t="shared" ref="AU179" si="4274">+AV179+AW179</f>
        <v>0</v>
      </c>
      <c r="AV179" s="116">
        <f t="shared" si="4186"/>
        <v>0</v>
      </c>
      <c r="AW179" s="177">
        <f t="shared" si="4187"/>
        <v>0</v>
      </c>
      <c r="AX179" s="181" t="s">
        <v>216</v>
      </c>
      <c r="AY179" s="163">
        <f t="shared" ref="AY179" si="4275">IF(AZ179&gt;0,1,0)</f>
        <v>0</v>
      </c>
      <c r="AZ179" s="144"/>
      <c r="BA179" s="121"/>
      <c r="BB179" s="113">
        <f t="shared" ref="BB179" si="4276">+BC179+BD179</f>
        <v>0</v>
      </c>
      <c r="BC179" s="116">
        <f t="shared" si="4188"/>
        <v>0</v>
      </c>
      <c r="BD179" s="174">
        <f t="shared" si="4189"/>
        <v>0</v>
      </c>
      <c r="BE179" s="181" t="s">
        <v>216</v>
      </c>
      <c r="BF179" s="163">
        <f t="shared" ref="BF179" si="4277">IF(BG179&gt;0,1,0)</f>
        <v>0</v>
      </c>
      <c r="BG179" s="144"/>
      <c r="BH179" s="121"/>
      <c r="BI179" s="113">
        <f t="shared" ref="BI179" si="4278">+BJ179+BK179</f>
        <v>0</v>
      </c>
      <c r="BJ179" s="116">
        <f t="shared" si="4190"/>
        <v>0</v>
      </c>
      <c r="BK179" s="177">
        <f t="shared" si="4191"/>
        <v>0</v>
      </c>
      <c r="BL179" s="181" t="s">
        <v>216</v>
      </c>
      <c r="BM179" s="163">
        <f t="shared" ref="BM179" si="4279">IF(BN179&gt;0,1,0)</f>
        <v>0</v>
      </c>
      <c r="BN179" s="144"/>
      <c r="BO179" s="121"/>
      <c r="BP179" s="113">
        <f t="shared" ref="BP179" si="4280">+BQ179+BR179</f>
        <v>0</v>
      </c>
      <c r="BQ179" s="116">
        <f t="shared" si="4192"/>
        <v>0</v>
      </c>
      <c r="BR179" s="177">
        <f t="shared" si="4193"/>
        <v>0</v>
      </c>
      <c r="BS179" s="102">
        <f t="shared" si="3967"/>
        <v>0</v>
      </c>
      <c r="BT179" s="113">
        <f t="shared" si="3968"/>
        <v>0</v>
      </c>
      <c r="BU179" s="113">
        <f t="shared" si="3969"/>
        <v>0</v>
      </c>
      <c r="BV179" s="116">
        <f t="shared" si="3970"/>
        <v>0</v>
      </c>
      <c r="BW179" s="113">
        <f t="shared" si="3971"/>
        <v>0</v>
      </c>
      <c r="BX179" s="189">
        <f t="shared" si="3972"/>
        <v>0</v>
      </c>
      <c r="BY179" s="102" t="str">
        <f>IF(CA179="","",VLOOKUP(L179,リスト!$AD$3:$AE$25,2,0))</f>
        <v/>
      </c>
      <c r="BZ179" s="105">
        <f t="shared" ref="BZ179" si="4281">IF(CA179&gt;0,1,0)</f>
        <v>0</v>
      </c>
      <c r="CA179" s="144"/>
      <c r="CB179" s="113">
        <f t="shared" si="4194"/>
        <v>0</v>
      </c>
      <c r="CC179" s="121"/>
      <c r="CD179" s="163">
        <f t="shared" ref="CD179" si="4282">+CB179+CC179</f>
        <v>0</v>
      </c>
      <c r="CE179" s="113">
        <f t="shared" ref="CE179" si="4283">+CF179+CG179</f>
        <v>0</v>
      </c>
      <c r="CF179" s="116">
        <f t="shared" si="4195"/>
        <v>0</v>
      </c>
      <c r="CG179" s="177">
        <f t="shared" si="4196"/>
        <v>0</v>
      </c>
      <c r="CH179" s="181" t="s">
        <v>216</v>
      </c>
      <c r="CI179" s="105">
        <f t="shared" ref="CI179" si="4284">IF(CJ179&gt;0,1,0)</f>
        <v>0</v>
      </c>
      <c r="CJ179" s="144"/>
      <c r="CK179" s="121"/>
      <c r="CL179" s="113">
        <f t="shared" ref="CL179" si="4285">+CM179+CN179</f>
        <v>0</v>
      </c>
      <c r="CM179" s="116">
        <f t="shared" si="4197"/>
        <v>0</v>
      </c>
      <c r="CN179" s="174">
        <f t="shared" si="4198"/>
        <v>0</v>
      </c>
      <c r="CO179" s="181" t="s">
        <v>216</v>
      </c>
      <c r="CP179" s="105">
        <f t="shared" ref="CP179" si="4286">IF(CQ179&gt;0,1,0)</f>
        <v>0</v>
      </c>
      <c r="CQ179" s="144"/>
      <c r="CR179" s="121"/>
      <c r="CS179" s="113">
        <f t="shared" ref="CS179" si="4287">+CT179+CU179</f>
        <v>0</v>
      </c>
      <c r="CT179" s="116">
        <f t="shared" si="4199"/>
        <v>0</v>
      </c>
      <c r="CU179" s="174">
        <f t="shared" si="4200"/>
        <v>0</v>
      </c>
      <c r="CV179" s="181" t="s">
        <v>216</v>
      </c>
      <c r="CW179" s="105">
        <f t="shared" ref="CW179" si="4288">IF(CX179&gt;0,1,0)</f>
        <v>0</v>
      </c>
      <c r="CX179" s="144"/>
      <c r="CY179" s="121"/>
      <c r="CZ179" s="113">
        <f t="shared" ref="CZ179" si="4289">+DA179+DB179</f>
        <v>0</v>
      </c>
      <c r="DA179" s="116">
        <f t="shared" si="4201"/>
        <v>0</v>
      </c>
      <c r="DB179" s="174">
        <f t="shared" si="4202"/>
        <v>0</v>
      </c>
      <c r="DC179" s="181" t="s">
        <v>216</v>
      </c>
      <c r="DD179" s="105">
        <f t="shared" ref="DD179" si="4290">IF(DE179&gt;0,1,0)</f>
        <v>0</v>
      </c>
      <c r="DE179" s="144"/>
      <c r="DF179" s="121"/>
      <c r="DG179" s="113">
        <f t="shared" ref="DG179" si="4291">+DH179+DI179</f>
        <v>0</v>
      </c>
      <c r="DH179" s="116">
        <f t="shared" si="4203"/>
        <v>0</v>
      </c>
      <c r="DI179" s="177">
        <f t="shared" si="4204"/>
        <v>0</v>
      </c>
      <c r="DJ179" s="102">
        <f t="shared" si="3973"/>
        <v>0</v>
      </c>
      <c r="DK179" s="116">
        <f t="shared" si="3974"/>
        <v>0</v>
      </c>
      <c r="DL179" s="116">
        <f t="shared" si="3975"/>
        <v>0</v>
      </c>
      <c r="DM179" s="116">
        <f t="shared" ref="DM179" si="4292">+DN179+DO179</f>
        <v>0</v>
      </c>
      <c r="DN179" s="116">
        <f t="shared" si="3976"/>
        <v>0</v>
      </c>
      <c r="DO179" s="177">
        <f t="shared" si="3977"/>
        <v>0</v>
      </c>
      <c r="DP179" s="194">
        <f t="shared" si="3978"/>
        <v>0</v>
      </c>
      <c r="DQ179" s="177">
        <f t="shared" si="3979"/>
        <v>0</v>
      </c>
      <c r="DR179" s="116">
        <f t="shared" si="3422"/>
        <v>0</v>
      </c>
      <c r="DS179" s="116">
        <f t="shared" ref="DS179" si="4293">+DT179+DU179</f>
        <v>0</v>
      </c>
      <c r="DT179" s="113">
        <f t="shared" si="3980"/>
        <v>0</v>
      </c>
      <c r="DU179" s="189">
        <f t="shared" si="3981"/>
        <v>0</v>
      </c>
      <c r="DV179" s="102">
        <f t="shared" si="3982"/>
        <v>0</v>
      </c>
      <c r="DW179" s="116">
        <f t="shared" si="3382"/>
        <v>0</v>
      </c>
      <c r="DX179" s="116">
        <f t="shared" si="3383"/>
        <v>0</v>
      </c>
      <c r="DY179" s="116">
        <f t="shared" ref="DY179" si="4294">ROUND(DV179*DX179,0)</f>
        <v>0</v>
      </c>
      <c r="DZ179" s="116">
        <f t="shared" ref="DZ179" si="4295">+EA179+EB179</f>
        <v>0</v>
      </c>
      <c r="EA179" s="116">
        <f t="shared" si="4205"/>
        <v>0</v>
      </c>
      <c r="EB179" s="174">
        <f t="shared" si="4206"/>
        <v>0</v>
      </c>
      <c r="EC179" s="194">
        <f t="shared" ref="EC179" si="4296">SUM(DR179,DY179)</f>
        <v>0</v>
      </c>
      <c r="ED179" s="116">
        <f t="shared" ref="ED179" si="4297">+EE179+EF179</f>
        <v>0</v>
      </c>
      <c r="EE179" s="116">
        <f t="shared" ref="EE179" si="4298">SUM(DT179,EA179)</f>
        <v>0</v>
      </c>
      <c r="EF179" s="189">
        <f t="shared" ref="EF179" si="4299">SUM(DU179,EB179)</f>
        <v>0</v>
      </c>
      <c r="EG179" s="129">
        <f t="shared" si="3983"/>
        <v>0</v>
      </c>
      <c r="EH179" s="133">
        <f t="shared" si="3984"/>
        <v>0</v>
      </c>
      <c r="EI179" s="148">
        <f t="shared" si="3985"/>
        <v>0</v>
      </c>
      <c r="EJ179" s="153">
        <f t="shared" ref="EJ179" si="4300">INT(EI179/2)</f>
        <v>0</v>
      </c>
      <c r="EK179" s="167">
        <f t="shared" si="3986"/>
        <v>0</v>
      </c>
      <c r="EL179" s="171">
        <f t="shared" si="3987"/>
        <v>0</v>
      </c>
      <c r="EM179" s="167">
        <f t="shared" si="3988"/>
        <v>0</v>
      </c>
      <c r="EN179" s="171">
        <f t="shared" ref="EN179" si="4301">INT(EM179/2)</f>
        <v>0</v>
      </c>
      <c r="EO179" s="148">
        <f t="shared" si="4207"/>
        <v>0</v>
      </c>
      <c r="EP179" s="153">
        <f t="shared" ref="EP179" si="4302">INT(EO179/2)</f>
        <v>0</v>
      </c>
      <c r="EQ179" s="167">
        <f t="shared" si="4208"/>
        <v>0</v>
      </c>
      <c r="ER179" s="171">
        <f t="shared" ref="ER179" si="4303">INT(EQ179/2)</f>
        <v>0</v>
      </c>
      <c r="ES179" s="148">
        <f t="shared" si="4209"/>
        <v>0</v>
      </c>
      <c r="ET179" s="153">
        <f t="shared" ref="ET179" si="4304">INT(ES179/2)</f>
        <v>0</v>
      </c>
      <c r="EU179" s="167">
        <f t="shared" si="3989"/>
        <v>0</v>
      </c>
      <c r="EV179" s="171">
        <f t="shared" si="3990"/>
        <v>0</v>
      </c>
      <c r="EW179" s="148">
        <f t="shared" si="4210"/>
        <v>0</v>
      </c>
      <c r="EX179" s="153">
        <f t="shared" ref="EX179" si="4305">INT(EW179/2)</f>
        <v>0</v>
      </c>
      <c r="EY179" s="167">
        <f t="shared" si="4211"/>
        <v>0</v>
      </c>
      <c r="EZ179" s="171">
        <f t="shared" ref="EZ179" si="4306">INT(EY179/2)</f>
        <v>0</v>
      </c>
      <c r="FA179" s="148">
        <f t="shared" si="4212"/>
        <v>0</v>
      </c>
      <c r="FB179" s="171">
        <f t="shared" ref="FB179" si="4307">INT(FA179/2)</f>
        <v>0</v>
      </c>
      <c r="FC179" s="148">
        <f t="shared" si="4213"/>
        <v>0</v>
      </c>
      <c r="FD179" s="171">
        <f t="shared" ref="FD179" si="4308">INT(FC179/2)</f>
        <v>0</v>
      </c>
      <c r="FE179" s="167">
        <f t="shared" ref="FE179" si="4309">SUM(EG179,EI179,EK179,EM179,EO179,EQ179,ES179,EU179,EW179,EY179,FA179,FC179)</f>
        <v>0</v>
      </c>
      <c r="FF179" s="171">
        <f t="shared" ref="FF179" si="4310">SUM(EH179,EJ179,EL179,EN179,EP179,ER179,ET179,EV179,EX179,EZ179,FB179,FD179)</f>
        <v>0</v>
      </c>
      <c r="FG179" s="148">
        <f t="shared" si="4214"/>
        <v>0</v>
      </c>
      <c r="FH179" s="199">
        <f t="shared" ref="FH179" si="4311">+FG179</f>
        <v>0</v>
      </c>
      <c r="FI179" s="95"/>
      <c r="FJ179" s="708">
        <f>+FJ178</f>
        <v>0</v>
      </c>
      <c r="FK179" s="38"/>
      <c r="FL179" s="695">
        <f t="shared" si="2883"/>
        <v>0</v>
      </c>
      <c r="FM179" s="696">
        <f t="shared" si="2884"/>
        <v>0</v>
      </c>
      <c r="FN179" s="697" t="str">
        <f t="shared" si="2885"/>
        <v>OK</v>
      </c>
      <c r="FP179" s="695">
        <f t="shared" si="3442"/>
        <v>0</v>
      </c>
      <c r="FQ179" s="696">
        <f t="shared" si="3443"/>
        <v>0</v>
      </c>
      <c r="FR179" s="697" t="str">
        <f t="shared" si="3444"/>
        <v>OK</v>
      </c>
    </row>
    <row r="180" spans="1:174" ht="18" customHeight="1" x14ac:dyDescent="0.2">
      <c r="A180" s="74">
        <f t="shared" si="4262"/>
        <v>0</v>
      </c>
      <c r="B180" s="75">
        <f t="shared" si="4263"/>
        <v>0</v>
      </c>
      <c r="C180" s="235" t="str">
        <f t="shared" si="3447"/>
        <v>福島県</v>
      </c>
      <c r="D180" s="58">
        <f t="shared" si="4264"/>
        <v>83</v>
      </c>
      <c r="E180" s="49" t="s">
        <v>244</v>
      </c>
      <c r="F180" s="486">
        <f>IF(F181=" "," ",+F181)</f>
        <v>0</v>
      </c>
      <c r="G180" s="554"/>
      <c r="H180" s="537"/>
      <c r="I180" s="544"/>
      <c r="J180" s="545"/>
      <c r="K180" s="544"/>
      <c r="L180" s="229"/>
      <c r="M180" s="532"/>
      <c r="N180" s="66"/>
      <c r="O180" s="70" t="str">
        <f>IF(L180="","",VLOOKUP(L180,リスト!$Q$3:$R$25,2,0))</f>
        <v/>
      </c>
      <c r="P180" s="202"/>
      <c r="Q180" s="125"/>
      <c r="R180" s="154" t="str">
        <f>IF(L180="","",VLOOKUP(L180,リスト!$X$3:$Y$25,2,0))</f>
        <v/>
      </c>
      <c r="S180" s="162">
        <f>IF(T180&gt;0,1,0)</f>
        <v>0</v>
      </c>
      <c r="T180" s="143"/>
      <c r="U180" s="112">
        <f t="shared" si="4179"/>
        <v>0</v>
      </c>
      <c r="V180" s="108"/>
      <c r="W180" s="115">
        <f>+U180+V180</f>
        <v>0</v>
      </c>
      <c r="X180" s="115">
        <f>+Y180+Z180</f>
        <v>0</v>
      </c>
      <c r="Y180" s="137">
        <f t="shared" si="4180"/>
        <v>0</v>
      </c>
      <c r="Z180" s="139">
        <f t="shared" si="4181"/>
        <v>0</v>
      </c>
      <c r="AA180" s="180" t="s">
        <v>216</v>
      </c>
      <c r="AB180" s="162">
        <f>IF(AC180&gt;0,1,0)</f>
        <v>0</v>
      </c>
      <c r="AC180" s="143"/>
      <c r="AD180" s="120"/>
      <c r="AE180" s="137">
        <f>+AF180+AG180</f>
        <v>0</v>
      </c>
      <c r="AF180" s="137">
        <f t="shared" si="4182"/>
        <v>0</v>
      </c>
      <c r="AG180" s="139">
        <f t="shared" si="4183"/>
        <v>0</v>
      </c>
      <c r="AH180" s="101" t="str">
        <f>IF(AJ180="","",VLOOKUP(L180,リスト!$AA$3:$AB$25,2,0))</f>
        <v/>
      </c>
      <c r="AI180" s="162">
        <f>IF(AJ180&gt;0,1,0)</f>
        <v>0</v>
      </c>
      <c r="AJ180" s="143"/>
      <c r="AK180" s="156">
        <f t="shared" si="3966"/>
        <v>0</v>
      </c>
      <c r="AL180" s="120"/>
      <c r="AM180" s="162">
        <f>+AK180+AL180</f>
        <v>0</v>
      </c>
      <c r="AN180" s="112">
        <f>+AO180+AP180</f>
        <v>0</v>
      </c>
      <c r="AO180" s="115">
        <f t="shared" si="4184"/>
        <v>0</v>
      </c>
      <c r="AP180" s="173">
        <f t="shared" si="4185"/>
        <v>0</v>
      </c>
      <c r="AQ180" s="183" t="s">
        <v>216</v>
      </c>
      <c r="AR180" s="162">
        <f>IF(AS180&gt;0,1,0)</f>
        <v>0</v>
      </c>
      <c r="AS180" s="143"/>
      <c r="AT180" s="120"/>
      <c r="AU180" s="112">
        <f>+AV180+AW180</f>
        <v>0</v>
      </c>
      <c r="AV180" s="115">
        <f t="shared" si="4186"/>
        <v>0</v>
      </c>
      <c r="AW180" s="176">
        <f t="shared" si="4187"/>
        <v>0</v>
      </c>
      <c r="AX180" s="180" t="s">
        <v>216</v>
      </c>
      <c r="AY180" s="162">
        <f>IF(AZ180&gt;0,1,0)</f>
        <v>0</v>
      </c>
      <c r="AZ180" s="143"/>
      <c r="BA180" s="120"/>
      <c r="BB180" s="112">
        <f>+BC180+BD180</f>
        <v>0</v>
      </c>
      <c r="BC180" s="115">
        <f t="shared" si="4188"/>
        <v>0</v>
      </c>
      <c r="BD180" s="173">
        <f t="shared" si="4189"/>
        <v>0</v>
      </c>
      <c r="BE180" s="180" t="s">
        <v>216</v>
      </c>
      <c r="BF180" s="162">
        <f>IF(BG180&gt;0,1,0)</f>
        <v>0</v>
      </c>
      <c r="BG180" s="143"/>
      <c r="BH180" s="120"/>
      <c r="BI180" s="112">
        <f>+BJ180+BK180</f>
        <v>0</v>
      </c>
      <c r="BJ180" s="115">
        <f t="shared" si="4190"/>
        <v>0</v>
      </c>
      <c r="BK180" s="176">
        <f t="shared" si="4191"/>
        <v>0</v>
      </c>
      <c r="BL180" s="180" t="s">
        <v>216</v>
      </c>
      <c r="BM180" s="162">
        <f>IF(BN180&gt;0,1,0)</f>
        <v>0</v>
      </c>
      <c r="BN180" s="143"/>
      <c r="BO180" s="120"/>
      <c r="BP180" s="112">
        <f>+BQ180+BR180</f>
        <v>0</v>
      </c>
      <c r="BQ180" s="115">
        <f t="shared" si="4192"/>
        <v>0</v>
      </c>
      <c r="BR180" s="176">
        <f t="shared" si="4193"/>
        <v>0</v>
      </c>
      <c r="BS180" s="101">
        <f t="shared" si="3967"/>
        <v>0</v>
      </c>
      <c r="BT180" s="112">
        <f t="shared" si="3968"/>
        <v>0</v>
      </c>
      <c r="BU180" s="112">
        <f t="shared" si="3969"/>
        <v>0</v>
      </c>
      <c r="BV180" s="115">
        <f t="shared" si="3970"/>
        <v>0</v>
      </c>
      <c r="BW180" s="112">
        <f t="shared" si="3971"/>
        <v>0</v>
      </c>
      <c r="BX180" s="188">
        <f t="shared" si="3972"/>
        <v>0</v>
      </c>
      <c r="BY180" s="101" t="str">
        <f>IF(CA180="","",VLOOKUP(L180,リスト!$AD$3:$AE$25,2,0))</f>
        <v/>
      </c>
      <c r="BZ180" s="192">
        <f>IF(CA180&gt;0,1,0)</f>
        <v>0</v>
      </c>
      <c r="CA180" s="143"/>
      <c r="CB180" s="112">
        <f t="shared" si="4194"/>
        <v>0</v>
      </c>
      <c r="CC180" s="120"/>
      <c r="CD180" s="162">
        <f>+CB180+CC180</f>
        <v>0</v>
      </c>
      <c r="CE180" s="112">
        <f>+CF180+CG180</f>
        <v>0</v>
      </c>
      <c r="CF180" s="115">
        <f t="shared" si="4195"/>
        <v>0</v>
      </c>
      <c r="CG180" s="173">
        <f t="shared" si="4196"/>
        <v>0</v>
      </c>
      <c r="CH180" s="180" t="s">
        <v>216</v>
      </c>
      <c r="CI180" s="192">
        <f>IF(CJ180&gt;0,1,0)</f>
        <v>0</v>
      </c>
      <c r="CJ180" s="143"/>
      <c r="CK180" s="120"/>
      <c r="CL180" s="112">
        <f>+CM180+CN180</f>
        <v>0</v>
      </c>
      <c r="CM180" s="115">
        <f t="shared" si="4197"/>
        <v>0</v>
      </c>
      <c r="CN180" s="173">
        <f t="shared" si="4198"/>
        <v>0</v>
      </c>
      <c r="CO180" s="180" t="s">
        <v>216</v>
      </c>
      <c r="CP180" s="192">
        <f>IF(CQ180&gt;0,1,0)</f>
        <v>0</v>
      </c>
      <c r="CQ180" s="143"/>
      <c r="CR180" s="120"/>
      <c r="CS180" s="112">
        <f>+CT180+CU180</f>
        <v>0</v>
      </c>
      <c r="CT180" s="115">
        <f t="shared" si="4199"/>
        <v>0</v>
      </c>
      <c r="CU180" s="173">
        <f t="shared" si="4200"/>
        <v>0</v>
      </c>
      <c r="CV180" s="180" t="s">
        <v>216</v>
      </c>
      <c r="CW180" s="192">
        <f>IF(CX180&gt;0,1,0)</f>
        <v>0</v>
      </c>
      <c r="CX180" s="143"/>
      <c r="CY180" s="120"/>
      <c r="CZ180" s="112">
        <f>+DA180+DB180</f>
        <v>0</v>
      </c>
      <c r="DA180" s="115">
        <f t="shared" si="4201"/>
        <v>0</v>
      </c>
      <c r="DB180" s="173">
        <f t="shared" si="4202"/>
        <v>0</v>
      </c>
      <c r="DC180" s="180" t="s">
        <v>216</v>
      </c>
      <c r="DD180" s="192">
        <f>IF(DE180&gt;0,1,0)</f>
        <v>0</v>
      </c>
      <c r="DE180" s="143"/>
      <c r="DF180" s="120"/>
      <c r="DG180" s="112">
        <f>+DH180+DI180</f>
        <v>0</v>
      </c>
      <c r="DH180" s="115">
        <f t="shared" si="4203"/>
        <v>0</v>
      </c>
      <c r="DI180" s="176">
        <f t="shared" si="4204"/>
        <v>0</v>
      </c>
      <c r="DJ180" s="101">
        <f t="shared" si="3973"/>
        <v>0</v>
      </c>
      <c r="DK180" s="115">
        <f t="shared" si="3974"/>
        <v>0</v>
      </c>
      <c r="DL180" s="115">
        <f t="shared" si="3975"/>
        <v>0</v>
      </c>
      <c r="DM180" s="115">
        <f>+DN180+DO180</f>
        <v>0</v>
      </c>
      <c r="DN180" s="115">
        <f t="shared" si="3976"/>
        <v>0</v>
      </c>
      <c r="DO180" s="176">
        <f t="shared" si="3977"/>
        <v>0</v>
      </c>
      <c r="DP180" s="193">
        <f t="shared" si="3978"/>
        <v>0</v>
      </c>
      <c r="DQ180" s="176">
        <f t="shared" si="3979"/>
        <v>0</v>
      </c>
      <c r="DR180" s="115">
        <f t="shared" si="3422"/>
        <v>0</v>
      </c>
      <c r="DS180" s="115">
        <f>+DT180+DU180</f>
        <v>0</v>
      </c>
      <c r="DT180" s="112">
        <f t="shared" si="3980"/>
        <v>0</v>
      </c>
      <c r="DU180" s="188">
        <f t="shared" si="3981"/>
        <v>0</v>
      </c>
      <c r="DV180" s="101">
        <f t="shared" si="3982"/>
        <v>0</v>
      </c>
      <c r="DW180" s="115">
        <f t="shared" si="3382"/>
        <v>0</v>
      </c>
      <c r="DX180" s="115">
        <f t="shared" si="3383"/>
        <v>0</v>
      </c>
      <c r="DY180" s="115">
        <f>ROUND(DV180*DX180,0)</f>
        <v>0</v>
      </c>
      <c r="DZ180" s="115">
        <f>+EA180+EB180</f>
        <v>0</v>
      </c>
      <c r="EA180" s="115">
        <f t="shared" si="4205"/>
        <v>0</v>
      </c>
      <c r="EB180" s="173">
        <f t="shared" si="4206"/>
        <v>0</v>
      </c>
      <c r="EC180" s="193">
        <f>SUM(DR180,DY180)</f>
        <v>0</v>
      </c>
      <c r="ED180" s="115">
        <f>+EE180+EF180</f>
        <v>0</v>
      </c>
      <c r="EE180" s="115">
        <f>SUM(DT180,EA180)</f>
        <v>0</v>
      </c>
      <c r="EF180" s="188">
        <f>SUM(DU180,EB180)</f>
        <v>0</v>
      </c>
      <c r="EG180" s="128">
        <f t="shared" si="3983"/>
        <v>0</v>
      </c>
      <c r="EH180" s="132">
        <f t="shared" si="3984"/>
        <v>0</v>
      </c>
      <c r="EI180" s="147">
        <f t="shared" si="3985"/>
        <v>0</v>
      </c>
      <c r="EJ180" s="152">
        <f>INT(EI180/2)</f>
        <v>0</v>
      </c>
      <c r="EK180" s="166">
        <f t="shared" si="3986"/>
        <v>0</v>
      </c>
      <c r="EL180" s="170">
        <f t="shared" si="3987"/>
        <v>0</v>
      </c>
      <c r="EM180" s="166">
        <f t="shared" si="3988"/>
        <v>0</v>
      </c>
      <c r="EN180" s="170">
        <f>INT(EM180/2)</f>
        <v>0</v>
      </c>
      <c r="EO180" s="147">
        <f t="shared" si="4207"/>
        <v>0</v>
      </c>
      <c r="EP180" s="170">
        <f>INT(EO180/2)</f>
        <v>0</v>
      </c>
      <c r="EQ180" s="166">
        <f t="shared" si="4208"/>
        <v>0</v>
      </c>
      <c r="ER180" s="170">
        <f>INT(EQ180/2)</f>
        <v>0</v>
      </c>
      <c r="ES180" s="147">
        <f t="shared" si="4209"/>
        <v>0</v>
      </c>
      <c r="ET180" s="152">
        <f>INT(ES180/2)</f>
        <v>0</v>
      </c>
      <c r="EU180" s="166">
        <f t="shared" si="3989"/>
        <v>0</v>
      </c>
      <c r="EV180" s="170">
        <f t="shared" si="3990"/>
        <v>0</v>
      </c>
      <c r="EW180" s="147">
        <f t="shared" si="4210"/>
        <v>0</v>
      </c>
      <c r="EX180" s="152">
        <f>INT(EW180/2)</f>
        <v>0</v>
      </c>
      <c r="EY180" s="166">
        <f t="shared" si="4211"/>
        <v>0</v>
      </c>
      <c r="EZ180" s="170">
        <f>INT(EY180/2)</f>
        <v>0</v>
      </c>
      <c r="FA180" s="147">
        <f t="shared" si="4212"/>
        <v>0</v>
      </c>
      <c r="FB180" s="170">
        <f>INT(FA180/2)</f>
        <v>0</v>
      </c>
      <c r="FC180" s="147">
        <f t="shared" si="4213"/>
        <v>0</v>
      </c>
      <c r="FD180" s="170">
        <f>INT(FC180/2)</f>
        <v>0</v>
      </c>
      <c r="FE180" s="166">
        <f>SUM(EG180,EI180,EK180,EM180,EO180,EQ180,ES180,EU180,EW180,EY180,FA180,FC180)</f>
        <v>0</v>
      </c>
      <c r="FF180" s="170">
        <f>SUM(EH180,EJ180,EL180,EN180,EP180,ER180,ET180,EV180,EX180,EZ180,FB180,FD180)</f>
        <v>0</v>
      </c>
      <c r="FG180" s="147">
        <f t="shared" si="4214"/>
        <v>0</v>
      </c>
      <c r="FH180" s="198">
        <f>+FG180</f>
        <v>0</v>
      </c>
      <c r="FI180" s="201"/>
      <c r="FJ180" s="708">
        <f>+FJ178</f>
        <v>0</v>
      </c>
      <c r="FK180" s="38"/>
      <c r="FL180" s="698">
        <f t="shared" si="2883"/>
        <v>0</v>
      </c>
      <c r="FM180" s="699">
        <f t="shared" si="2884"/>
        <v>0</v>
      </c>
      <c r="FN180" s="700" t="str">
        <f t="shared" si="2885"/>
        <v>OK</v>
      </c>
      <c r="FP180" s="698">
        <f t="shared" si="3442"/>
        <v>0</v>
      </c>
      <c r="FQ180" s="699">
        <f t="shared" si="3443"/>
        <v>0</v>
      </c>
      <c r="FR180" s="700" t="str">
        <f t="shared" si="3444"/>
        <v>OK</v>
      </c>
    </row>
    <row r="181" spans="1:174" ht="18" customHeight="1" x14ac:dyDescent="0.2">
      <c r="A181" s="76">
        <f t="shared" si="4262"/>
        <v>0</v>
      </c>
      <c r="B181" s="77">
        <f t="shared" si="4263"/>
        <v>0</v>
      </c>
      <c r="C181" s="236" t="str">
        <f t="shared" si="3447"/>
        <v>福島県</v>
      </c>
      <c r="D181" s="47">
        <f t="shared" si="4264"/>
        <v>83</v>
      </c>
      <c r="E181" s="56" t="s">
        <v>245</v>
      </c>
      <c r="F181" s="487"/>
      <c r="G181" s="555">
        <f>+G180</f>
        <v>0</v>
      </c>
      <c r="H181" s="536"/>
      <c r="I181" s="542"/>
      <c r="J181" s="543"/>
      <c r="K181" s="542"/>
      <c r="L181" s="64"/>
      <c r="M181" s="531"/>
      <c r="N181" s="67"/>
      <c r="O181" s="71" t="str">
        <f>IF(L181="","",VLOOKUP(L181,リスト!$Q$3:$R$25,2,0))</f>
        <v/>
      </c>
      <c r="P181" s="95"/>
      <c r="Q181" s="126"/>
      <c r="R181" s="102" t="str">
        <f>IF(L181="","",VLOOKUP(L181,リスト!$X$3:$Y$25,2,0))</f>
        <v/>
      </c>
      <c r="S181" s="163">
        <f t="shared" ref="S181" si="4312">IF(T181&gt;0,1,0)</f>
        <v>0</v>
      </c>
      <c r="T181" s="144"/>
      <c r="U181" s="113">
        <f t="shared" si="4179"/>
        <v>0</v>
      </c>
      <c r="V181" s="109"/>
      <c r="W181" s="116">
        <f t="shared" ref="W181" si="4313">+U181+V181</f>
        <v>0</v>
      </c>
      <c r="X181" s="116">
        <f t="shared" ref="X181" si="4314">+Y181+Z181</f>
        <v>0</v>
      </c>
      <c r="Y181" s="138">
        <f t="shared" si="4180"/>
        <v>0</v>
      </c>
      <c r="Z181" s="140">
        <f t="shared" si="4181"/>
        <v>0</v>
      </c>
      <c r="AA181" s="181" t="s">
        <v>216</v>
      </c>
      <c r="AB181" s="163">
        <f t="shared" ref="AB181" si="4315">IF(AC181&gt;0,1,0)</f>
        <v>0</v>
      </c>
      <c r="AC181" s="144"/>
      <c r="AD181" s="121"/>
      <c r="AE181" s="138">
        <f t="shared" ref="AE181" si="4316">+AF181+AG181</f>
        <v>0</v>
      </c>
      <c r="AF181" s="138">
        <f t="shared" si="4182"/>
        <v>0</v>
      </c>
      <c r="AG181" s="140">
        <f t="shared" si="4183"/>
        <v>0</v>
      </c>
      <c r="AH181" s="102" t="str">
        <f>IF(AJ181="","",VLOOKUP(L181,リスト!$AA$3:$AB$25,2,0))</f>
        <v/>
      </c>
      <c r="AI181" s="163">
        <f t="shared" ref="AI181" si="4317">IF(AJ181&gt;0,1,0)</f>
        <v>0</v>
      </c>
      <c r="AJ181" s="144"/>
      <c r="AK181" s="157">
        <f t="shared" si="3966"/>
        <v>0</v>
      </c>
      <c r="AL181" s="121"/>
      <c r="AM181" s="163">
        <f t="shared" ref="AM181" si="4318">+AK181+AL181</f>
        <v>0</v>
      </c>
      <c r="AN181" s="113">
        <f t="shared" ref="AN181" si="4319">+AO181+AP181</f>
        <v>0</v>
      </c>
      <c r="AO181" s="116">
        <f t="shared" si="4184"/>
        <v>0</v>
      </c>
      <c r="AP181" s="174">
        <f t="shared" si="4185"/>
        <v>0</v>
      </c>
      <c r="AQ181" s="184" t="s">
        <v>216</v>
      </c>
      <c r="AR181" s="163">
        <f t="shared" ref="AR181" si="4320">IF(AS181&gt;0,1,0)</f>
        <v>0</v>
      </c>
      <c r="AS181" s="144"/>
      <c r="AT181" s="121"/>
      <c r="AU181" s="113">
        <f t="shared" ref="AU181" si="4321">+AV181+AW181</f>
        <v>0</v>
      </c>
      <c r="AV181" s="116">
        <f t="shared" si="4186"/>
        <v>0</v>
      </c>
      <c r="AW181" s="177">
        <f t="shared" si="4187"/>
        <v>0</v>
      </c>
      <c r="AX181" s="181" t="s">
        <v>216</v>
      </c>
      <c r="AY181" s="163">
        <f t="shared" ref="AY181" si="4322">IF(AZ181&gt;0,1,0)</f>
        <v>0</v>
      </c>
      <c r="AZ181" s="144"/>
      <c r="BA181" s="121"/>
      <c r="BB181" s="113">
        <f t="shared" ref="BB181" si="4323">+BC181+BD181</f>
        <v>0</v>
      </c>
      <c r="BC181" s="116">
        <f t="shared" si="4188"/>
        <v>0</v>
      </c>
      <c r="BD181" s="174">
        <f t="shared" si="4189"/>
        <v>0</v>
      </c>
      <c r="BE181" s="181" t="s">
        <v>216</v>
      </c>
      <c r="BF181" s="163">
        <f t="shared" ref="BF181" si="4324">IF(BG181&gt;0,1,0)</f>
        <v>0</v>
      </c>
      <c r="BG181" s="144"/>
      <c r="BH181" s="121"/>
      <c r="BI181" s="113">
        <f t="shared" ref="BI181" si="4325">+BJ181+BK181</f>
        <v>0</v>
      </c>
      <c r="BJ181" s="116">
        <f t="shared" si="4190"/>
        <v>0</v>
      </c>
      <c r="BK181" s="177">
        <f t="shared" si="4191"/>
        <v>0</v>
      </c>
      <c r="BL181" s="181" t="s">
        <v>216</v>
      </c>
      <c r="BM181" s="163">
        <f t="shared" ref="BM181" si="4326">IF(BN181&gt;0,1,0)</f>
        <v>0</v>
      </c>
      <c r="BN181" s="144"/>
      <c r="BO181" s="121"/>
      <c r="BP181" s="113">
        <f t="shared" ref="BP181" si="4327">+BQ181+BR181</f>
        <v>0</v>
      </c>
      <c r="BQ181" s="116">
        <f t="shared" si="4192"/>
        <v>0</v>
      </c>
      <c r="BR181" s="177">
        <f t="shared" si="4193"/>
        <v>0</v>
      </c>
      <c r="BS181" s="102">
        <f t="shared" si="3967"/>
        <v>0</v>
      </c>
      <c r="BT181" s="113">
        <f t="shared" si="3968"/>
        <v>0</v>
      </c>
      <c r="BU181" s="113">
        <f t="shared" si="3969"/>
        <v>0</v>
      </c>
      <c r="BV181" s="116">
        <f t="shared" si="3970"/>
        <v>0</v>
      </c>
      <c r="BW181" s="113">
        <f t="shared" si="3971"/>
        <v>0</v>
      </c>
      <c r="BX181" s="189">
        <f t="shared" si="3972"/>
        <v>0</v>
      </c>
      <c r="BY181" s="102" t="str">
        <f>IF(CA181="","",VLOOKUP(L181,リスト!$AD$3:$AE$25,2,0))</f>
        <v/>
      </c>
      <c r="BZ181" s="105">
        <f t="shared" ref="BZ181" si="4328">IF(CA181&gt;0,1,0)</f>
        <v>0</v>
      </c>
      <c r="CA181" s="144"/>
      <c r="CB181" s="113">
        <f t="shared" si="4194"/>
        <v>0</v>
      </c>
      <c r="CC181" s="121"/>
      <c r="CD181" s="163">
        <f t="shared" ref="CD181" si="4329">+CB181+CC181</f>
        <v>0</v>
      </c>
      <c r="CE181" s="113">
        <f t="shared" ref="CE181" si="4330">+CF181+CG181</f>
        <v>0</v>
      </c>
      <c r="CF181" s="116">
        <f t="shared" si="4195"/>
        <v>0</v>
      </c>
      <c r="CG181" s="177">
        <f t="shared" si="4196"/>
        <v>0</v>
      </c>
      <c r="CH181" s="181" t="s">
        <v>216</v>
      </c>
      <c r="CI181" s="105">
        <f t="shared" ref="CI181" si="4331">IF(CJ181&gt;0,1,0)</f>
        <v>0</v>
      </c>
      <c r="CJ181" s="144"/>
      <c r="CK181" s="121"/>
      <c r="CL181" s="113">
        <f t="shared" ref="CL181" si="4332">+CM181+CN181</f>
        <v>0</v>
      </c>
      <c r="CM181" s="116">
        <f t="shared" si="4197"/>
        <v>0</v>
      </c>
      <c r="CN181" s="174">
        <f t="shared" si="4198"/>
        <v>0</v>
      </c>
      <c r="CO181" s="181" t="s">
        <v>216</v>
      </c>
      <c r="CP181" s="105">
        <f t="shared" ref="CP181" si="4333">IF(CQ181&gt;0,1,0)</f>
        <v>0</v>
      </c>
      <c r="CQ181" s="144"/>
      <c r="CR181" s="121"/>
      <c r="CS181" s="113">
        <f t="shared" ref="CS181" si="4334">+CT181+CU181</f>
        <v>0</v>
      </c>
      <c r="CT181" s="116">
        <f t="shared" si="4199"/>
        <v>0</v>
      </c>
      <c r="CU181" s="174">
        <f t="shared" si="4200"/>
        <v>0</v>
      </c>
      <c r="CV181" s="181" t="s">
        <v>216</v>
      </c>
      <c r="CW181" s="105">
        <f t="shared" ref="CW181" si="4335">IF(CX181&gt;0,1,0)</f>
        <v>0</v>
      </c>
      <c r="CX181" s="144"/>
      <c r="CY181" s="121"/>
      <c r="CZ181" s="113">
        <f t="shared" ref="CZ181" si="4336">+DA181+DB181</f>
        <v>0</v>
      </c>
      <c r="DA181" s="116">
        <f t="shared" si="4201"/>
        <v>0</v>
      </c>
      <c r="DB181" s="174">
        <f t="shared" si="4202"/>
        <v>0</v>
      </c>
      <c r="DC181" s="181" t="s">
        <v>216</v>
      </c>
      <c r="DD181" s="105">
        <f t="shared" ref="DD181" si="4337">IF(DE181&gt;0,1,0)</f>
        <v>0</v>
      </c>
      <c r="DE181" s="144"/>
      <c r="DF181" s="121"/>
      <c r="DG181" s="113">
        <f t="shared" ref="DG181" si="4338">+DH181+DI181</f>
        <v>0</v>
      </c>
      <c r="DH181" s="116">
        <f t="shared" si="4203"/>
        <v>0</v>
      </c>
      <c r="DI181" s="177">
        <f t="shared" si="4204"/>
        <v>0</v>
      </c>
      <c r="DJ181" s="102">
        <f t="shared" si="3973"/>
        <v>0</v>
      </c>
      <c r="DK181" s="116">
        <f t="shared" si="3974"/>
        <v>0</v>
      </c>
      <c r="DL181" s="116">
        <f t="shared" si="3975"/>
        <v>0</v>
      </c>
      <c r="DM181" s="116">
        <f t="shared" ref="DM181" si="4339">+DN181+DO181</f>
        <v>0</v>
      </c>
      <c r="DN181" s="116">
        <f t="shared" si="3976"/>
        <v>0</v>
      </c>
      <c r="DO181" s="177">
        <f t="shared" si="3977"/>
        <v>0</v>
      </c>
      <c r="DP181" s="194">
        <f t="shared" si="3978"/>
        <v>0</v>
      </c>
      <c r="DQ181" s="177">
        <f t="shared" si="3979"/>
        <v>0</v>
      </c>
      <c r="DR181" s="116">
        <f t="shared" si="3422"/>
        <v>0</v>
      </c>
      <c r="DS181" s="116">
        <f t="shared" ref="DS181" si="4340">+DT181+DU181</f>
        <v>0</v>
      </c>
      <c r="DT181" s="113">
        <f t="shared" si="3980"/>
        <v>0</v>
      </c>
      <c r="DU181" s="189">
        <f t="shared" si="3981"/>
        <v>0</v>
      </c>
      <c r="DV181" s="102">
        <f t="shared" si="3982"/>
        <v>0</v>
      </c>
      <c r="DW181" s="116">
        <f t="shared" si="3382"/>
        <v>0</v>
      </c>
      <c r="DX181" s="116">
        <f t="shared" si="3383"/>
        <v>0</v>
      </c>
      <c r="DY181" s="116">
        <f t="shared" ref="DY181" si="4341">ROUND(DV181*DX181,0)</f>
        <v>0</v>
      </c>
      <c r="DZ181" s="116">
        <f t="shared" ref="DZ181" si="4342">+EA181+EB181</f>
        <v>0</v>
      </c>
      <c r="EA181" s="116">
        <f t="shared" si="4205"/>
        <v>0</v>
      </c>
      <c r="EB181" s="174">
        <f t="shared" si="4206"/>
        <v>0</v>
      </c>
      <c r="EC181" s="194">
        <f t="shared" ref="EC181" si="4343">SUM(DR181,DY181)</f>
        <v>0</v>
      </c>
      <c r="ED181" s="116">
        <f t="shared" ref="ED181" si="4344">+EE181+EF181</f>
        <v>0</v>
      </c>
      <c r="EE181" s="116">
        <f t="shared" ref="EE181" si="4345">SUM(DT181,EA181)</f>
        <v>0</v>
      </c>
      <c r="EF181" s="189">
        <f t="shared" ref="EF181" si="4346">SUM(DU181,EB181)</f>
        <v>0</v>
      </c>
      <c r="EG181" s="129">
        <f t="shared" si="3983"/>
        <v>0</v>
      </c>
      <c r="EH181" s="133">
        <f t="shared" si="3984"/>
        <v>0</v>
      </c>
      <c r="EI181" s="148">
        <f t="shared" si="3985"/>
        <v>0</v>
      </c>
      <c r="EJ181" s="153">
        <f t="shared" ref="EJ181" si="4347">INT(EI181/2)</f>
        <v>0</v>
      </c>
      <c r="EK181" s="167">
        <f t="shared" si="3986"/>
        <v>0</v>
      </c>
      <c r="EL181" s="171">
        <f t="shared" si="3987"/>
        <v>0</v>
      </c>
      <c r="EM181" s="167">
        <f t="shared" si="3988"/>
        <v>0</v>
      </c>
      <c r="EN181" s="171">
        <f t="shared" ref="EN181" si="4348">INT(EM181/2)</f>
        <v>0</v>
      </c>
      <c r="EO181" s="148">
        <f t="shared" si="4207"/>
        <v>0</v>
      </c>
      <c r="EP181" s="153">
        <f t="shared" ref="EP181" si="4349">INT(EO181/2)</f>
        <v>0</v>
      </c>
      <c r="EQ181" s="167">
        <f t="shared" si="4208"/>
        <v>0</v>
      </c>
      <c r="ER181" s="171">
        <f t="shared" ref="ER181" si="4350">INT(EQ181/2)</f>
        <v>0</v>
      </c>
      <c r="ES181" s="148">
        <f t="shared" si="4209"/>
        <v>0</v>
      </c>
      <c r="ET181" s="153">
        <f t="shared" ref="ET181" si="4351">INT(ES181/2)</f>
        <v>0</v>
      </c>
      <c r="EU181" s="167">
        <f t="shared" si="3989"/>
        <v>0</v>
      </c>
      <c r="EV181" s="171">
        <f t="shared" si="3990"/>
        <v>0</v>
      </c>
      <c r="EW181" s="148">
        <f t="shared" si="4210"/>
        <v>0</v>
      </c>
      <c r="EX181" s="153">
        <f t="shared" ref="EX181" si="4352">INT(EW181/2)</f>
        <v>0</v>
      </c>
      <c r="EY181" s="167">
        <f t="shared" si="4211"/>
        <v>0</v>
      </c>
      <c r="EZ181" s="171">
        <f t="shared" ref="EZ181" si="4353">INT(EY181/2)</f>
        <v>0</v>
      </c>
      <c r="FA181" s="148">
        <f t="shared" si="4212"/>
        <v>0</v>
      </c>
      <c r="FB181" s="171">
        <f t="shared" ref="FB181" si="4354">INT(FA181/2)</f>
        <v>0</v>
      </c>
      <c r="FC181" s="148">
        <f t="shared" si="4213"/>
        <v>0</v>
      </c>
      <c r="FD181" s="171">
        <f t="shared" ref="FD181" si="4355">INT(FC181/2)</f>
        <v>0</v>
      </c>
      <c r="FE181" s="167">
        <f t="shared" ref="FE181" si="4356">SUM(EG181,EI181,EK181,EM181,EO181,EQ181,ES181,EU181,EW181,EY181,FA181,FC181)</f>
        <v>0</v>
      </c>
      <c r="FF181" s="171">
        <f t="shared" ref="FF181" si="4357">SUM(EH181,EJ181,EL181,EN181,EP181,ER181,ET181,EV181,EX181,EZ181,FB181,FD181)</f>
        <v>0</v>
      </c>
      <c r="FG181" s="148">
        <f t="shared" si="4214"/>
        <v>0</v>
      </c>
      <c r="FH181" s="199">
        <f t="shared" ref="FH181" si="4358">+FG181</f>
        <v>0</v>
      </c>
      <c r="FI181" s="95"/>
      <c r="FJ181" s="708">
        <f>+FJ180</f>
        <v>0</v>
      </c>
      <c r="FK181" s="38"/>
      <c r="FL181" s="692">
        <f t="shared" si="2883"/>
        <v>0</v>
      </c>
      <c r="FM181" s="693">
        <f t="shared" si="2884"/>
        <v>0</v>
      </c>
      <c r="FN181" s="694" t="str">
        <f t="shared" si="2885"/>
        <v>OK</v>
      </c>
      <c r="FP181" s="692">
        <f t="shared" si="3442"/>
        <v>0</v>
      </c>
      <c r="FQ181" s="693">
        <f t="shared" si="3443"/>
        <v>0</v>
      </c>
      <c r="FR181" s="694" t="str">
        <f t="shared" si="3444"/>
        <v>OK</v>
      </c>
    </row>
    <row r="182" spans="1:174" ht="18" customHeight="1" x14ac:dyDescent="0.2">
      <c r="A182" s="74">
        <f t="shared" si="4262"/>
        <v>0</v>
      </c>
      <c r="B182" s="75">
        <f t="shared" si="4263"/>
        <v>0</v>
      </c>
      <c r="C182" s="235" t="str">
        <f t="shared" si="3447"/>
        <v>福島県</v>
      </c>
      <c r="D182" s="58">
        <f t="shared" si="4264"/>
        <v>84</v>
      </c>
      <c r="E182" s="49" t="s">
        <v>244</v>
      </c>
      <c r="F182" s="486">
        <f>IF(F183=" "," ",+F183)</f>
        <v>0</v>
      </c>
      <c r="G182" s="554"/>
      <c r="H182" s="537"/>
      <c r="I182" s="544"/>
      <c r="J182" s="545"/>
      <c r="K182" s="544"/>
      <c r="L182" s="229"/>
      <c r="M182" s="532"/>
      <c r="N182" s="66"/>
      <c r="O182" s="70" t="str">
        <f>IF(L182="","",VLOOKUP(L182,リスト!$Q$3:$R$25,2,0))</f>
        <v/>
      </c>
      <c r="P182" s="202"/>
      <c r="Q182" s="230"/>
      <c r="R182" s="154" t="str">
        <f>IF(L182="","",VLOOKUP(L182,リスト!$X$3:$Y$25,2,0))</f>
        <v/>
      </c>
      <c r="S182" s="162">
        <f>IF(T182&gt;0,1,0)</f>
        <v>0</v>
      </c>
      <c r="T182" s="143"/>
      <c r="U182" s="112">
        <f t="shared" si="4179"/>
        <v>0</v>
      </c>
      <c r="V182" s="108"/>
      <c r="W182" s="115">
        <f>+U182+V182</f>
        <v>0</v>
      </c>
      <c r="X182" s="115">
        <f>+Y182+Z182</f>
        <v>0</v>
      </c>
      <c r="Y182" s="137">
        <f t="shared" si="4180"/>
        <v>0</v>
      </c>
      <c r="Z182" s="139">
        <f t="shared" si="4181"/>
        <v>0</v>
      </c>
      <c r="AA182" s="180" t="s">
        <v>216</v>
      </c>
      <c r="AB182" s="162">
        <f>IF(AC182&gt;0,1,0)</f>
        <v>0</v>
      </c>
      <c r="AC182" s="143"/>
      <c r="AD182" s="120"/>
      <c r="AE182" s="137">
        <f>+AF182+AG182</f>
        <v>0</v>
      </c>
      <c r="AF182" s="137">
        <f t="shared" si="4182"/>
        <v>0</v>
      </c>
      <c r="AG182" s="139">
        <f t="shared" si="4183"/>
        <v>0</v>
      </c>
      <c r="AH182" s="101" t="str">
        <f>IF(AJ182="","",VLOOKUP(L182,リスト!$AA$3:$AB$25,2,0))</f>
        <v/>
      </c>
      <c r="AI182" s="162">
        <f>IF(AJ182&gt;0,1,0)</f>
        <v>0</v>
      </c>
      <c r="AJ182" s="143"/>
      <c r="AK182" s="156">
        <f t="shared" si="3966"/>
        <v>0</v>
      </c>
      <c r="AL182" s="120"/>
      <c r="AM182" s="162">
        <f>+AK182+AL182</f>
        <v>0</v>
      </c>
      <c r="AN182" s="112">
        <f>+AO182+AP182</f>
        <v>0</v>
      </c>
      <c r="AO182" s="115">
        <f t="shared" si="4184"/>
        <v>0</v>
      </c>
      <c r="AP182" s="173">
        <f t="shared" si="4185"/>
        <v>0</v>
      </c>
      <c r="AQ182" s="183" t="s">
        <v>216</v>
      </c>
      <c r="AR182" s="162">
        <f>IF(AS182&gt;0,1,0)</f>
        <v>0</v>
      </c>
      <c r="AS182" s="143"/>
      <c r="AT182" s="120"/>
      <c r="AU182" s="112">
        <f>+AV182+AW182</f>
        <v>0</v>
      </c>
      <c r="AV182" s="115">
        <f t="shared" si="4186"/>
        <v>0</v>
      </c>
      <c r="AW182" s="176">
        <f t="shared" si="4187"/>
        <v>0</v>
      </c>
      <c r="AX182" s="180" t="s">
        <v>216</v>
      </c>
      <c r="AY182" s="162">
        <f>IF(AZ182&gt;0,1,0)</f>
        <v>0</v>
      </c>
      <c r="AZ182" s="143"/>
      <c r="BA182" s="120"/>
      <c r="BB182" s="112">
        <f>+BC182+BD182</f>
        <v>0</v>
      </c>
      <c r="BC182" s="115">
        <f t="shared" si="4188"/>
        <v>0</v>
      </c>
      <c r="BD182" s="173">
        <f t="shared" si="4189"/>
        <v>0</v>
      </c>
      <c r="BE182" s="180" t="s">
        <v>216</v>
      </c>
      <c r="BF182" s="162">
        <f>IF(BG182&gt;0,1,0)</f>
        <v>0</v>
      </c>
      <c r="BG182" s="143"/>
      <c r="BH182" s="120"/>
      <c r="BI182" s="112">
        <f>+BJ182+BK182</f>
        <v>0</v>
      </c>
      <c r="BJ182" s="115">
        <f t="shared" si="4190"/>
        <v>0</v>
      </c>
      <c r="BK182" s="176">
        <f t="shared" si="4191"/>
        <v>0</v>
      </c>
      <c r="BL182" s="180" t="s">
        <v>216</v>
      </c>
      <c r="BM182" s="162">
        <f>IF(BN182&gt;0,1,0)</f>
        <v>0</v>
      </c>
      <c r="BN182" s="143"/>
      <c r="BO182" s="120"/>
      <c r="BP182" s="112">
        <f>+BQ182+BR182</f>
        <v>0</v>
      </c>
      <c r="BQ182" s="115">
        <f t="shared" si="4192"/>
        <v>0</v>
      </c>
      <c r="BR182" s="176">
        <f t="shared" si="4193"/>
        <v>0</v>
      </c>
      <c r="BS182" s="101">
        <f t="shared" si="3967"/>
        <v>0</v>
      </c>
      <c r="BT182" s="112">
        <f t="shared" si="3968"/>
        <v>0</v>
      </c>
      <c r="BU182" s="112">
        <f t="shared" si="3969"/>
        <v>0</v>
      </c>
      <c r="BV182" s="115">
        <f t="shared" si="3970"/>
        <v>0</v>
      </c>
      <c r="BW182" s="112">
        <f t="shared" si="3971"/>
        <v>0</v>
      </c>
      <c r="BX182" s="188">
        <f t="shared" si="3972"/>
        <v>0</v>
      </c>
      <c r="BY182" s="101" t="str">
        <f>IF(CA182="","",VLOOKUP(L182,リスト!$AD$3:$AE$25,2,0))</f>
        <v/>
      </c>
      <c r="BZ182" s="192">
        <f>IF(CA182&gt;0,1,0)</f>
        <v>0</v>
      </c>
      <c r="CA182" s="143"/>
      <c r="CB182" s="112">
        <f t="shared" si="4194"/>
        <v>0</v>
      </c>
      <c r="CC182" s="120"/>
      <c r="CD182" s="162">
        <f>+CB182+CC182</f>
        <v>0</v>
      </c>
      <c r="CE182" s="112">
        <f>+CF182+CG182</f>
        <v>0</v>
      </c>
      <c r="CF182" s="115">
        <f t="shared" si="4195"/>
        <v>0</v>
      </c>
      <c r="CG182" s="173">
        <f t="shared" si="4196"/>
        <v>0</v>
      </c>
      <c r="CH182" s="180" t="s">
        <v>216</v>
      </c>
      <c r="CI182" s="192">
        <f>IF(CJ182&gt;0,1,0)</f>
        <v>0</v>
      </c>
      <c r="CJ182" s="143"/>
      <c r="CK182" s="120"/>
      <c r="CL182" s="112">
        <f>+CM182+CN182</f>
        <v>0</v>
      </c>
      <c r="CM182" s="115">
        <f t="shared" si="4197"/>
        <v>0</v>
      </c>
      <c r="CN182" s="173">
        <f t="shared" si="4198"/>
        <v>0</v>
      </c>
      <c r="CO182" s="180" t="s">
        <v>216</v>
      </c>
      <c r="CP182" s="192">
        <f>IF(CQ182&gt;0,1,0)</f>
        <v>0</v>
      </c>
      <c r="CQ182" s="143"/>
      <c r="CR182" s="120"/>
      <c r="CS182" s="112">
        <f>+CT182+CU182</f>
        <v>0</v>
      </c>
      <c r="CT182" s="115">
        <f t="shared" si="4199"/>
        <v>0</v>
      </c>
      <c r="CU182" s="173">
        <f t="shared" si="4200"/>
        <v>0</v>
      </c>
      <c r="CV182" s="180" t="s">
        <v>216</v>
      </c>
      <c r="CW182" s="192">
        <f>IF(CX182&gt;0,1,0)</f>
        <v>0</v>
      </c>
      <c r="CX182" s="143"/>
      <c r="CY182" s="120"/>
      <c r="CZ182" s="112">
        <f>+DA182+DB182</f>
        <v>0</v>
      </c>
      <c r="DA182" s="115">
        <f t="shared" si="4201"/>
        <v>0</v>
      </c>
      <c r="DB182" s="173">
        <f t="shared" si="4202"/>
        <v>0</v>
      </c>
      <c r="DC182" s="180" t="s">
        <v>216</v>
      </c>
      <c r="DD182" s="192">
        <f>IF(DE182&gt;0,1,0)</f>
        <v>0</v>
      </c>
      <c r="DE182" s="143"/>
      <c r="DF182" s="120"/>
      <c r="DG182" s="112">
        <f>+DH182+DI182</f>
        <v>0</v>
      </c>
      <c r="DH182" s="115">
        <f t="shared" si="4203"/>
        <v>0</v>
      </c>
      <c r="DI182" s="176">
        <f t="shared" si="4204"/>
        <v>0</v>
      </c>
      <c r="DJ182" s="101">
        <f t="shared" si="3973"/>
        <v>0</v>
      </c>
      <c r="DK182" s="115">
        <f t="shared" si="3974"/>
        <v>0</v>
      </c>
      <c r="DL182" s="115">
        <f t="shared" si="3975"/>
        <v>0</v>
      </c>
      <c r="DM182" s="115">
        <f>+DN182+DO182</f>
        <v>0</v>
      </c>
      <c r="DN182" s="115">
        <f t="shared" si="3976"/>
        <v>0</v>
      </c>
      <c r="DO182" s="176">
        <f t="shared" si="3977"/>
        <v>0</v>
      </c>
      <c r="DP182" s="193">
        <f t="shared" si="3978"/>
        <v>0</v>
      </c>
      <c r="DQ182" s="176">
        <f t="shared" si="3979"/>
        <v>0</v>
      </c>
      <c r="DR182" s="115">
        <f t="shared" si="3422"/>
        <v>0</v>
      </c>
      <c r="DS182" s="115">
        <f>+DT182+DU182</f>
        <v>0</v>
      </c>
      <c r="DT182" s="112">
        <f t="shared" si="3980"/>
        <v>0</v>
      </c>
      <c r="DU182" s="188">
        <f t="shared" si="3981"/>
        <v>0</v>
      </c>
      <c r="DV182" s="101">
        <f t="shared" si="3982"/>
        <v>0</v>
      </c>
      <c r="DW182" s="115">
        <f t="shared" si="3382"/>
        <v>0</v>
      </c>
      <c r="DX182" s="115">
        <f t="shared" si="3383"/>
        <v>0</v>
      </c>
      <c r="DY182" s="115">
        <f>ROUND(DV182*DX182,0)</f>
        <v>0</v>
      </c>
      <c r="DZ182" s="115">
        <f>+EA182+EB182</f>
        <v>0</v>
      </c>
      <c r="EA182" s="115">
        <f t="shared" si="4205"/>
        <v>0</v>
      </c>
      <c r="EB182" s="173">
        <f t="shared" si="4206"/>
        <v>0</v>
      </c>
      <c r="EC182" s="193">
        <f>SUM(DR182,DY182)</f>
        <v>0</v>
      </c>
      <c r="ED182" s="115">
        <f>+EE182+EF182</f>
        <v>0</v>
      </c>
      <c r="EE182" s="115">
        <f>SUM(DT182,EA182)</f>
        <v>0</v>
      </c>
      <c r="EF182" s="188">
        <f>SUM(DU182,EB182)</f>
        <v>0</v>
      </c>
      <c r="EG182" s="128">
        <f t="shared" si="3983"/>
        <v>0</v>
      </c>
      <c r="EH182" s="132">
        <f t="shared" si="3984"/>
        <v>0</v>
      </c>
      <c r="EI182" s="147">
        <f t="shared" si="3985"/>
        <v>0</v>
      </c>
      <c r="EJ182" s="152">
        <f>INT(EI182/2)</f>
        <v>0</v>
      </c>
      <c r="EK182" s="166">
        <f t="shared" si="3986"/>
        <v>0</v>
      </c>
      <c r="EL182" s="170">
        <f t="shared" si="3987"/>
        <v>0</v>
      </c>
      <c r="EM182" s="166">
        <f t="shared" si="3988"/>
        <v>0</v>
      </c>
      <c r="EN182" s="170">
        <f>INT(EM182/2)</f>
        <v>0</v>
      </c>
      <c r="EO182" s="147">
        <f t="shared" si="4207"/>
        <v>0</v>
      </c>
      <c r="EP182" s="170">
        <f>INT(EO182/2)</f>
        <v>0</v>
      </c>
      <c r="EQ182" s="166">
        <f t="shared" si="4208"/>
        <v>0</v>
      </c>
      <c r="ER182" s="170">
        <f>INT(EQ182/2)</f>
        <v>0</v>
      </c>
      <c r="ES182" s="147">
        <f t="shared" si="4209"/>
        <v>0</v>
      </c>
      <c r="ET182" s="152">
        <f>INT(ES182/2)</f>
        <v>0</v>
      </c>
      <c r="EU182" s="166">
        <f t="shared" si="3989"/>
        <v>0</v>
      </c>
      <c r="EV182" s="170">
        <f t="shared" si="3990"/>
        <v>0</v>
      </c>
      <c r="EW182" s="147">
        <f t="shared" si="4210"/>
        <v>0</v>
      </c>
      <c r="EX182" s="152">
        <f>INT(EW182/2)</f>
        <v>0</v>
      </c>
      <c r="EY182" s="166">
        <f t="shared" si="4211"/>
        <v>0</v>
      </c>
      <c r="EZ182" s="170">
        <f>INT(EY182/2)</f>
        <v>0</v>
      </c>
      <c r="FA182" s="147">
        <f t="shared" si="4212"/>
        <v>0</v>
      </c>
      <c r="FB182" s="170">
        <f>INT(FA182/2)</f>
        <v>0</v>
      </c>
      <c r="FC182" s="147">
        <f t="shared" si="4213"/>
        <v>0</v>
      </c>
      <c r="FD182" s="170">
        <f>INT(FC182/2)</f>
        <v>0</v>
      </c>
      <c r="FE182" s="166">
        <f>SUM(EG182,EI182,EK182,EM182,EO182,EQ182,ES182,EU182,EW182,EY182,FA182,FC182)</f>
        <v>0</v>
      </c>
      <c r="FF182" s="170">
        <f>SUM(EH182,EJ182,EL182,EN182,EP182,ER182,ET182,EV182,EX182,EZ182,FB182,FD182)</f>
        <v>0</v>
      </c>
      <c r="FG182" s="147">
        <f t="shared" si="4214"/>
        <v>0</v>
      </c>
      <c r="FH182" s="198">
        <f>+FG182</f>
        <v>0</v>
      </c>
      <c r="FI182" s="201"/>
      <c r="FJ182" s="708">
        <f>+FJ180</f>
        <v>0</v>
      </c>
      <c r="FK182" s="38"/>
      <c r="FL182" s="701">
        <f t="shared" si="2883"/>
        <v>0</v>
      </c>
      <c r="FM182" s="688">
        <f t="shared" si="2884"/>
        <v>0</v>
      </c>
      <c r="FN182" s="702" t="str">
        <f t="shared" si="2885"/>
        <v>OK</v>
      </c>
      <c r="FP182" s="701">
        <f t="shared" si="3442"/>
        <v>0</v>
      </c>
      <c r="FQ182" s="688">
        <f t="shared" si="3443"/>
        <v>0</v>
      </c>
      <c r="FR182" s="702" t="str">
        <f t="shared" si="3444"/>
        <v>OK</v>
      </c>
    </row>
    <row r="183" spans="1:174" ht="18" customHeight="1" x14ac:dyDescent="0.2">
      <c r="A183" s="76">
        <f t="shared" si="4262"/>
        <v>0</v>
      </c>
      <c r="B183" s="77">
        <f t="shared" si="4263"/>
        <v>0</v>
      </c>
      <c r="C183" s="236" t="str">
        <f t="shared" si="3447"/>
        <v>福島県</v>
      </c>
      <c r="D183" s="47">
        <f t="shared" si="4264"/>
        <v>84</v>
      </c>
      <c r="E183" s="56" t="s">
        <v>245</v>
      </c>
      <c r="F183" s="487"/>
      <c r="G183" s="555">
        <f>+G182</f>
        <v>0</v>
      </c>
      <c r="H183" s="536"/>
      <c r="I183" s="542"/>
      <c r="J183" s="543"/>
      <c r="K183" s="542"/>
      <c r="L183" s="64"/>
      <c r="M183" s="531"/>
      <c r="N183" s="67"/>
      <c r="O183" s="71" t="str">
        <f>IF(L183="","",VLOOKUP(L183,リスト!$Q$3:$R$25,2,0))</f>
        <v/>
      </c>
      <c r="P183" s="95"/>
      <c r="Q183" s="124"/>
      <c r="R183" s="102" t="str">
        <f>IF(L183="","",VLOOKUP(L183,リスト!$X$3:$Y$25,2,0))</f>
        <v/>
      </c>
      <c r="S183" s="163">
        <f t="shared" ref="S183" si="4359">IF(T183&gt;0,1,0)</f>
        <v>0</v>
      </c>
      <c r="T183" s="144"/>
      <c r="U183" s="113">
        <f t="shared" si="4179"/>
        <v>0</v>
      </c>
      <c r="V183" s="109"/>
      <c r="W183" s="116">
        <f t="shared" ref="W183" si="4360">+U183+V183</f>
        <v>0</v>
      </c>
      <c r="X183" s="116">
        <f t="shared" ref="X183" si="4361">+Y183+Z183</f>
        <v>0</v>
      </c>
      <c r="Y183" s="138">
        <f t="shared" si="4180"/>
        <v>0</v>
      </c>
      <c r="Z183" s="140">
        <f t="shared" si="4181"/>
        <v>0</v>
      </c>
      <c r="AA183" s="181" t="s">
        <v>216</v>
      </c>
      <c r="AB183" s="163">
        <f t="shared" ref="AB183" si="4362">IF(AC183&gt;0,1,0)</f>
        <v>0</v>
      </c>
      <c r="AC183" s="144"/>
      <c r="AD183" s="121"/>
      <c r="AE183" s="138">
        <f t="shared" ref="AE183" si="4363">+AF183+AG183</f>
        <v>0</v>
      </c>
      <c r="AF183" s="138">
        <f t="shared" si="4182"/>
        <v>0</v>
      </c>
      <c r="AG183" s="140">
        <f t="shared" si="4183"/>
        <v>0</v>
      </c>
      <c r="AH183" s="102" t="str">
        <f>IF(AJ183="","",VLOOKUP(L183,リスト!$AA$3:$AB$25,2,0))</f>
        <v/>
      </c>
      <c r="AI183" s="163">
        <f t="shared" ref="AI183" si="4364">IF(AJ183&gt;0,1,0)</f>
        <v>0</v>
      </c>
      <c r="AJ183" s="144"/>
      <c r="AK183" s="157">
        <f t="shared" si="3966"/>
        <v>0</v>
      </c>
      <c r="AL183" s="121"/>
      <c r="AM183" s="163">
        <f t="shared" ref="AM183" si="4365">+AK183+AL183</f>
        <v>0</v>
      </c>
      <c r="AN183" s="113">
        <f t="shared" ref="AN183" si="4366">+AO183+AP183</f>
        <v>0</v>
      </c>
      <c r="AO183" s="116">
        <f t="shared" si="4184"/>
        <v>0</v>
      </c>
      <c r="AP183" s="174">
        <f t="shared" si="4185"/>
        <v>0</v>
      </c>
      <c r="AQ183" s="184" t="s">
        <v>216</v>
      </c>
      <c r="AR183" s="163">
        <f t="shared" ref="AR183" si="4367">IF(AS183&gt;0,1,0)</f>
        <v>0</v>
      </c>
      <c r="AS183" s="144"/>
      <c r="AT183" s="121"/>
      <c r="AU183" s="113">
        <f t="shared" ref="AU183" si="4368">+AV183+AW183</f>
        <v>0</v>
      </c>
      <c r="AV183" s="116">
        <f t="shared" si="4186"/>
        <v>0</v>
      </c>
      <c r="AW183" s="177">
        <f t="shared" si="4187"/>
        <v>0</v>
      </c>
      <c r="AX183" s="181" t="s">
        <v>216</v>
      </c>
      <c r="AY183" s="163">
        <f t="shared" ref="AY183" si="4369">IF(AZ183&gt;0,1,0)</f>
        <v>0</v>
      </c>
      <c r="AZ183" s="144"/>
      <c r="BA183" s="121"/>
      <c r="BB183" s="113">
        <f t="shared" ref="BB183" si="4370">+BC183+BD183</f>
        <v>0</v>
      </c>
      <c r="BC183" s="116">
        <f t="shared" si="4188"/>
        <v>0</v>
      </c>
      <c r="BD183" s="174">
        <f t="shared" si="4189"/>
        <v>0</v>
      </c>
      <c r="BE183" s="181" t="s">
        <v>216</v>
      </c>
      <c r="BF183" s="163">
        <f t="shared" ref="BF183" si="4371">IF(BG183&gt;0,1,0)</f>
        <v>0</v>
      </c>
      <c r="BG183" s="144"/>
      <c r="BH183" s="121"/>
      <c r="BI183" s="113">
        <f t="shared" ref="BI183" si="4372">+BJ183+BK183</f>
        <v>0</v>
      </c>
      <c r="BJ183" s="116">
        <f t="shared" si="4190"/>
        <v>0</v>
      </c>
      <c r="BK183" s="177">
        <f t="shared" si="4191"/>
        <v>0</v>
      </c>
      <c r="BL183" s="181" t="s">
        <v>216</v>
      </c>
      <c r="BM183" s="163">
        <f t="shared" ref="BM183" si="4373">IF(BN183&gt;0,1,0)</f>
        <v>0</v>
      </c>
      <c r="BN183" s="144"/>
      <c r="BO183" s="121"/>
      <c r="BP183" s="113">
        <f t="shared" ref="BP183" si="4374">+BQ183+BR183</f>
        <v>0</v>
      </c>
      <c r="BQ183" s="116">
        <f t="shared" si="4192"/>
        <v>0</v>
      </c>
      <c r="BR183" s="177">
        <f t="shared" si="4193"/>
        <v>0</v>
      </c>
      <c r="BS183" s="102">
        <f t="shared" si="3967"/>
        <v>0</v>
      </c>
      <c r="BT183" s="113">
        <f t="shared" si="3968"/>
        <v>0</v>
      </c>
      <c r="BU183" s="113">
        <f t="shared" si="3969"/>
        <v>0</v>
      </c>
      <c r="BV183" s="116">
        <f t="shared" si="3970"/>
        <v>0</v>
      </c>
      <c r="BW183" s="113">
        <f t="shared" si="3971"/>
        <v>0</v>
      </c>
      <c r="BX183" s="189">
        <f t="shared" si="3972"/>
        <v>0</v>
      </c>
      <c r="BY183" s="102" t="str">
        <f>IF(CA183="","",VLOOKUP(L183,リスト!$AD$3:$AE$25,2,0))</f>
        <v/>
      </c>
      <c r="BZ183" s="105">
        <f t="shared" ref="BZ183" si="4375">IF(CA183&gt;0,1,0)</f>
        <v>0</v>
      </c>
      <c r="CA183" s="144"/>
      <c r="CB183" s="113">
        <f t="shared" si="4194"/>
        <v>0</v>
      </c>
      <c r="CC183" s="121"/>
      <c r="CD183" s="163">
        <f t="shared" ref="CD183" si="4376">+CB183+CC183</f>
        <v>0</v>
      </c>
      <c r="CE183" s="113">
        <f t="shared" ref="CE183" si="4377">+CF183+CG183</f>
        <v>0</v>
      </c>
      <c r="CF183" s="116">
        <f t="shared" si="4195"/>
        <v>0</v>
      </c>
      <c r="CG183" s="177">
        <f t="shared" si="4196"/>
        <v>0</v>
      </c>
      <c r="CH183" s="181" t="s">
        <v>216</v>
      </c>
      <c r="CI183" s="105">
        <f t="shared" ref="CI183" si="4378">IF(CJ183&gt;0,1,0)</f>
        <v>0</v>
      </c>
      <c r="CJ183" s="144"/>
      <c r="CK183" s="121"/>
      <c r="CL183" s="113">
        <f t="shared" ref="CL183" si="4379">+CM183+CN183</f>
        <v>0</v>
      </c>
      <c r="CM183" s="116">
        <f t="shared" si="4197"/>
        <v>0</v>
      </c>
      <c r="CN183" s="174">
        <f t="shared" si="4198"/>
        <v>0</v>
      </c>
      <c r="CO183" s="181" t="s">
        <v>216</v>
      </c>
      <c r="CP183" s="105">
        <f t="shared" ref="CP183" si="4380">IF(CQ183&gt;0,1,0)</f>
        <v>0</v>
      </c>
      <c r="CQ183" s="144"/>
      <c r="CR183" s="121"/>
      <c r="CS183" s="113">
        <f t="shared" ref="CS183" si="4381">+CT183+CU183</f>
        <v>0</v>
      </c>
      <c r="CT183" s="116">
        <f t="shared" si="4199"/>
        <v>0</v>
      </c>
      <c r="CU183" s="174">
        <f t="shared" si="4200"/>
        <v>0</v>
      </c>
      <c r="CV183" s="181" t="s">
        <v>216</v>
      </c>
      <c r="CW183" s="105">
        <f t="shared" ref="CW183" si="4382">IF(CX183&gt;0,1,0)</f>
        <v>0</v>
      </c>
      <c r="CX183" s="144"/>
      <c r="CY183" s="121"/>
      <c r="CZ183" s="113">
        <f t="shared" ref="CZ183" si="4383">+DA183+DB183</f>
        <v>0</v>
      </c>
      <c r="DA183" s="116">
        <f t="shared" si="4201"/>
        <v>0</v>
      </c>
      <c r="DB183" s="174">
        <f t="shared" si="4202"/>
        <v>0</v>
      </c>
      <c r="DC183" s="181" t="s">
        <v>216</v>
      </c>
      <c r="DD183" s="105">
        <f t="shared" ref="DD183" si="4384">IF(DE183&gt;0,1,0)</f>
        <v>0</v>
      </c>
      <c r="DE183" s="144"/>
      <c r="DF183" s="121"/>
      <c r="DG183" s="113">
        <f t="shared" ref="DG183" si="4385">+DH183+DI183</f>
        <v>0</v>
      </c>
      <c r="DH183" s="116">
        <f t="shared" si="4203"/>
        <v>0</v>
      </c>
      <c r="DI183" s="177">
        <f t="shared" si="4204"/>
        <v>0</v>
      </c>
      <c r="DJ183" s="102">
        <f t="shared" si="3973"/>
        <v>0</v>
      </c>
      <c r="DK183" s="116">
        <f t="shared" si="3974"/>
        <v>0</v>
      </c>
      <c r="DL183" s="116">
        <f t="shared" si="3975"/>
        <v>0</v>
      </c>
      <c r="DM183" s="116">
        <f t="shared" ref="DM183" si="4386">+DN183+DO183</f>
        <v>0</v>
      </c>
      <c r="DN183" s="116">
        <f t="shared" si="3976"/>
        <v>0</v>
      </c>
      <c r="DO183" s="177">
        <f t="shared" si="3977"/>
        <v>0</v>
      </c>
      <c r="DP183" s="194">
        <f t="shared" si="3978"/>
        <v>0</v>
      </c>
      <c r="DQ183" s="177">
        <f t="shared" si="3979"/>
        <v>0</v>
      </c>
      <c r="DR183" s="116">
        <f t="shared" si="3422"/>
        <v>0</v>
      </c>
      <c r="DS183" s="116">
        <f t="shared" ref="DS183" si="4387">+DT183+DU183</f>
        <v>0</v>
      </c>
      <c r="DT183" s="113">
        <f t="shared" si="3980"/>
        <v>0</v>
      </c>
      <c r="DU183" s="189">
        <f t="shared" si="3981"/>
        <v>0</v>
      </c>
      <c r="DV183" s="102">
        <f t="shared" si="3982"/>
        <v>0</v>
      </c>
      <c r="DW183" s="116">
        <f t="shared" si="3382"/>
        <v>0</v>
      </c>
      <c r="DX183" s="116">
        <f t="shared" si="3383"/>
        <v>0</v>
      </c>
      <c r="DY183" s="116">
        <f t="shared" ref="DY183" si="4388">ROUND(DV183*DX183,0)</f>
        <v>0</v>
      </c>
      <c r="DZ183" s="116">
        <f t="shared" ref="DZ183" si="4389">+EA183+EB183</f>
        <v>0</v>
      </c>
      <c r="EA183" s="116">
        <f t="shared" si="4205"/>
        <v>0</v>
      </c>
      <c r="EB183" s="174">
        <f t="shared" si="4206"/>
        <v>0</v>
      </c>
      <c r="EC183" s="194">
        <f t="shared" ref="EC183" si="4390">SUM(DR183,DY183)</f>
        <v>0</v>
      </c>
      <c r="ED183" s="116">
        <f t="shared" ref="ED183" si="4391">+EE183+EF183</f>
        <v>0</v>
      </c>
      <c r="EE183" s="116">
        <f t="shared" ref="EE183" si="4392">SUM(DT183,EA183)</f>
        <v>0</v>
      </c>
      <c r="EF183" s="189">
        <f t="shared" ref="EF183" si="4393">SUM(DU183,EB183)</f>
        <v>0</v>
      </c>
      <c r="EG183" s="129">
        <f t="shared" si="3983"/>
        <v>0</v>
      </c>
      <c r="EH183" s="133">
        <f t="shared" si="3984"/>
        <v>0</v>
      </c>
      <c r="EI183" s="148">
        <f t="shared" si="3985"/>
        <v>0</v>
      </c>
      <c r="EJ183" s="153">
        <f t="shared" ref="EJ183" si="4394">INT(EI183/2)</f>
        <v>0</v>
      </c>
      <c r="EK183" s="167">
        <f t="shared" si="3986"/>
        <v>0</v>
      </c>
      <c r="EL183" s="171">
        <f t="shared" si="3987"/>
        <v>0</v>
      </c>
      <c r="EM183" s="167">
        <f t="shared" si="3988"/>
        <v>0</v>
      </c>
      <c r="EN183" s="171">
        <f t="shared" ref="EN183" si="4395">INT(EM183/2)</f>
        <v>0</v>
      </c>
      <c r="EO183" s="148">
        <f t="shared" si="4207"/>
        <v>0</v>
      </c>
      <c r="EP183" s="153">
        <f t="shared" ref="EP183" si="4396">INT(EO183/2)</f>
        <v>0</v>
      </c>
      <c r="EQ183" s="167">
        <f t="shared" si="4208"/>
        <v>0</v>
      </c>
      <c r="ER183" s="171">
        <f t="shared" ref="ER183" si="4397">INT(EQ183/2)</f>
        <v>0</v>
      </c>
      <c r="ES183" s="148">
        <f t="shared" si="4209"/>
        <v>0</v>
      </c>
      <c r="ET183" s="153">
        <f t="shared" ref="ET183" si="4398">INT(ES183/2)</f>
        <v>0</v>
      </c>
      <c r="EU183" s="167">
        <f t="shared" si="3989"/>
        <v>0</v>
      </c>
      <c r="EV183" s="171">
        <f t="shared" si="3990"/>
        <v>0</v>
      </c>
      <c r="EW183" s="148">
        <f t="shared" si="4210"/>
        <v>0</v>
      </c>
      <c r="EX183" s="153">
        <f t="shared" ref="EX183" si="4399">INT(EW183/2)</f>
        <v>0</v>
      </c>
      <c r="EY183" s="167">
        <f t="shared" si="4211"/>
        <v>0</v>
      </c>
      <c r="EZ183" s="171">
        <f t="shared" ref="EZ183" si="4400">INT(EY183/2)</f>
        <v>0</v>
      </c>
      <c r="FA183" s="148">
        <f t="shared" si="4212"/>
        <v>0</v>
      </c>
      <c r="FB183" s="171">
        <f t="shared" ref="FB183" si="4401">INT(FA183/2)</f>
        <v>0</v>
      </c>
      <c r="FC183" s="148">
        <f t="shared" si="4213"/>
        <v>0</v>
      </c>
      <c r="FD183" s="171">
        <f t="shared" ref="FD183" si="4402">INT(FC183/2)</f>
        <v>0</v>
      </c>
      <c r="FE183" s="167">
        <f t="shared" ref="FE183" si="4403">SUM(EG183,EI183,EK183,EM183,EO183,EQ183,ES183,EU183,EW183,EY183,FA183,FC183)</f>
        <v>0</v>
      </c>
      <c r="FF183" s="171">
        <f t="shared" ref="FF183" si="4404">SUM(EH183,EJ183,EL183,EN183,EP183,ER183,ET183,EV183,EX183,EZ183,FB183,FD183)</f>
        <v>0</v>
      </c>
      <c r="FG183" s="148">
        <f t="shared" si="4214"/>
        <v>0</v>
      </c>
      <c r="FH183" s="199">
        <f t="shared" ref="FH183" si="4405">+FG183</f>
        <v>0</v>
      </c>
      <c r="FI183" s="95"/>
      <c r="FJ183" s="708">
        <f>+FJ182</f>
        <v>0</v>
      </c>
      <c r="FK183" s="38"/>
      <c r="FL183" s="695">
        <f t="shared" si="2883"/>
        <v>0</v>
      </c>
      <c r="FM183" s="696">
        <f t="shared" si="2884"/>
        <v>0</v>
      </c>
      <c r="FN183" s="697" t="str">
        <f t="shared" si="2885"/>
        <v>OK</v>
      </c>
      <c r="FP183" s="695">
        <f t="shared" si="3442"/>
        <v>0</v>
      </c>
      <c r="FQ183" s="696">
        <f t="shared" si="3443"/>
        <v>0</v>
      </c>
      <c r="FR183" s="697" t="str">
        <f t="shared" si="3444"/>
        <v>OK</v>
      </c>
    </row>
    <row r="184" spans="1:174" ht="18" customHeight="1" x14ac:dyDescent="0.2">
      <c r="A184" s="74">
        <f t="shared" si="4262"/>
        <v>0</v>
      </c>
      <c r="B184" s="75">
        <f t="shared" si="4263"/>
        <v>0</v>
      </c>
      <c r="C184" s="235" t="str">
        <f t="shared" si="3447"/>
        <v>福島県</v>
      </c>
      <c r="D184" s="58">
        <f t="shared" si="4264"/>
        <v>85</v>
      </c>
      <c r="E184" s="49" t="s">
        <v>244</v>
      </c>
      <c r="F184" s="486">
        <f>IF(F185=" "," ",+F185)</f>
        <v>0</v>
      </c>
      <c r="G184" s="554"/>
      <c r="H184" s="537"/>
      <c r="I184" s="544"/>
      <c r="J184" s="545"/>
      <c r="K184" s="544"/>
      <c r="L184" s="229"/>
      <c r="M184" s="532"/>
      <c r="N184" s="66"/>
      <c r="O184" s="70" t="str">
        <f>IF(L184="","",VLOOKUP(L184,リスト!$Q$3:$R$25,2,0))</f>
        <v/>
      </c>
      <c r="P184" s="202"/>
      <c r="Q184" s="125"/>
      <c r="R184" s="154" t="str">
        <f>IF(L184="","",VLOOKUP(L184,リスト!$X$3:$Y$25,2,0))</f>
        <v/>
      </c>
      <c r="S184" s="162">
        <f>IF(T184&gt;0,1,0)</f>
        <v>0</v>
      </c>
      <c r="T184" s="143"/>
      <c r="U184" s="112">
        <f t="shared" si="4179"/>
        <v>0</v>
      </c>
      <c r="V184" s="108"/>
      <c r="W184" s="115">
        <f>+U184+V184</f>
        <v>0</v>
      </c>
      <c r="X184" s="115">
        <f>+Y184+Z184</f>
        <v>0</v>
      </c>
      <c r="Y184" s="137">
        <f t="shared" si="4180"/>
        <v>0</v>
      </c>
      <c r="Z184" s="139">
        <f t="shared" si="4181"/>
        <v>0</v>
      </c>
      <c r="AA184" s="180" t="s">
        <v>216</v>
      </c>
      <c r="AB184" s="162">
        <f>IF(AC184&gt;0,1,0)</f>
        <v>0</v>
      </c>
      <c r="AC184" s="143"/>
      <c r="AD184" s="120"/>
      <c r="AE184" s="137">
        <f>+AF184+AG184</f>
        <v>0</v>
      </c>
      <c r="AF184" s="137">
        <f t="shared" si="4182"/>
        <v>0</v>
      </c>
      <c r="AG184" s="139">
        <f t="shared" si="4183"/>
        <v>0</v>
      </c>
      <c r="AH184" s="101" t="str">
        <f>IF(AJ184="","",VLOOKUP(L184,リスト!$AA$3:$AB$25,2,0))</f>
        <v/>
      </c>
      <c r="AI184" s="162">
        <f>IF(AJ184&gt;0,1,0)</f>
        <v>0</v>
      </c>
      <c r="AJ184" s="143"/>
      <c r="AK184" s="156">
        <f t="shared" si="3966"/>
        <v>0</v>
      </c>
      <c r="AL184" s="120"/>
      <c r="AM184" s="162">
        <f>+AK184+AL184</f>
        <v>0</v>
      </c>
      <c r="AN184" s="112">
        <f>+AO184+AP184</f>
        <v>0</v>
      </c>
      <c r="AO184" s="115">
        <f t="shared" si="4184"/>
        <v>0</v>
      </c>
      <c r="AP184" s="173">
        <f t="shared" si="4185"/>
        <v>0</v>
      </c>
      <c r="AQ184" s="183" t="s">
        <v>216</v>
      </c>
      <c r="AR184" s="162">
        <f>IF(AS184&gt;0,1,0)</f>
        <v>0</v>
      </c>
      <c r="AS184" s="143"/>
      <c r="AT184" s="120"/>
      <c r="AU184" s="112">
        <f>+AV184+AW184</f>
        <v>0</v>
      </c>
      <c r="AV184" s="115">
        <f t="shared" si="4186"/>
        <v>0</v>
      </c>
      <c r="AW184" s="176">
        <f t="shared" si="4187"/>
        <v>0</v>
      </c>
      <c r="AX184" s="180" t="s">
        <v>216</v>
      </c>
      <c r="AY184" s="162">
        <f>IF(AZ184&gt;0,1,0)</f>
        <v>0</v>
      </c>
      <c r="AZ184" s="143"/>
      <c r="BA184" s="120"/>
      <c r="BB184" s="112">
        <f>+BC184+BD184</f>
        <v>0</v>
      </c>
      <c r="BC184" s="115">
        <f t="shared" si="4188"/>
        <v>0</v>
      </c>
      <c r="BD184" s="173">
        <f t="shared" si="4189"/>
        <v>0</v>
      </c>
      <c r="BE184" s="180" t="s">
        <v>216</v>
      </c>
      <c r="BF184" s="162">
        <f>IF(BG184&gt;0,1,0)</f>
        <v>0</v>
      </c>
      <c r="BG184" s="143"/>
      <c r="BH184" s="120"/>
      <c r="BI184" s="112">
        <f>+BJ184+BK184</f>
        <v>0</v>
      </c>
      <c r="BJ184" s="115">
        <f t="shared" si="4190"/>
        <v>0</v>
      </c>
      <c r="BK184" s="176">
        <f t="shared" si="4191"/>
        <v>0</v>
      </c>
      <c r="BL184" s="180" t="s">
        <v>216</v>
      </c>
      <c r="BM184" s="162">
        <f>IF(BN184&gt;0,1,0)</f>
        <v>0</v>
      </c>
      <c r="BN184" s="143"/>
      <c r="BO184" s="120"/>
      <c r="BP184" s="112">
        <f>+BQ184+BR184</f>
        <v>0</v>
      </c>
      <c r="BQ184" s="115">
        <f t="shared" si="4192"/>
        <v>0</v>
      </c>
      <c r="BR184" s="176">
        <f t="shared" si="4193"/>
        <v>0</v>
      </c>
      <c r="BS184" s="101">
        <f t="shared" si="3967"/>
        <v>0</v>
      </c>
      <c r="BT184" s="112">
        <f t="shared" si="3968"/>
        <v>0</v>
      </c>
      <c r="BU184" s="112">
        <f t="shared" si="3969"/>
        <v>0</v>
      </c>
      <c r="BV184" s="115">
        <f t="shared" si="3970"/>
        <v>0</v>
      </c>
      <c r="BW184" s="112">
        <f t="shared" si="3971"/>
        <v>0</v>
      </c>
      <c r="BX184" s="188">
        <f t="shared" si="3972"/>
        <v>0</v>
      </c>
      <c r="BY184" s="101" t="str">
        <f>IF(CA184="","",VLOOKUP(L184,リスト!$AD$3:$AE$25,2,0))</f>
        <v/>
      </c>
      <c r="BZ184" s="192">
        <f>IF(CA184&gt;0,1,0)</f>
        <v>0</v>
      </c>
      <c r="CA184" s="143"/>
      <c r="CB184" s="112">
        <f t="shared" si="4194"/>
        <v>0</v>
      </c>
      <c r="CC184" s="120"/>
      <c r="CD184" s="162">
        <f>+CB184+CC184</f>
        <v>0</v>
      </c>
      <c r="CE184" s="112">
        <f>+CF184+CG184</f>
        <v>0</v>
      </c>
      <c r="CF184" s="115">
        <f t="shared" si="4195"/>
        <v>0</v>
      </c>
      <c r="CG184" s="173">
        <f t="shared" si="4196"/>
        <v>0</v>
      </c>
      <c r="CH184" s="180" t="s">
        <v>216</v>
      </c>
      <c r="CI184" s="192">
        <f>IF(CJ184&gt;0,1,0)</f>
        <v>0</v>
      </c>
      <c r="CJ184" s="143"/>
      <c r="CK184" s="120"/>
      <c r="CL184" s="112">
        <f>+CM184+CN184</f>
        <v>0</v>
      </c>
      <c r="CM184" s="115">
        <f t="shared" si="4197"/>
        <v>0</v>
      </c>
      <c r="CN184" s="173">
        <f t="shared" si="4198"/>
        <v>0</v>
      </c>
      <c r="CO184" s="180" t="s">
        <v>216</v>
      </c>
      <c r="CP184" s="192">
        <f>IF(CQ184&gt;0,1,0)</f>
        <v>0</v>
      </c>
      <c r="CQ184" s="143"/>
      <c r="CR184" s="120"/>
      <c r="CS184" s="112">
        <f>+CT184+CU184</f>
        <v>0</v>
      </c>
      <c r="CT184" s="115">
        <f t="shared" si="4199"/>
        <v>0</v>
      </c>
      <c r="CU184" s="173">
        <f t="shared" si="4200"/>
        <v>0</v>
      </c>
      <c r="CV184" s="180" t="s">
        <v>216</v>
      </c>
      <c r="CW184" s="192">
        <f>IF(CX184&gt;0,1,0)</f>
        <v>0</v>
      </c>
      <c r="CX184" s="143"/>
      <c r="CY184" s="120"/>
      <c r="CZ184" s="112">
        <f>+DA184+DB184</f>
        <v>0</v>
      </c>
      <c r="DA184" s="115">
        <f t="shared" si="4201"/>
        <v>0</v>
      </c>
      <c r="DB184" s="173">
        <f t="shared" si="4202"/>
        <v>0</v>
      </c>
      <c r="DC184" s="180" t="s">
        <v>216</v>
      </c>
      <c r="DD184" s="192">
        <f>IF(DE184&gt;0,1,0)</f>
        <v>0</v>
      </c>
      <c r="DE184" s="143"/>
      <c r="DF184" s="120"/>
      <c r="DG184" s="112">
        <f>+DH184+DI184</f>
        <v>0</v>
      </c>
      <c r="DH184" s="115">
        <f t="shared" si="4203"/>
        <v>0</v>
      </c>
      <c r="DI184" s="176">
        <f t="shared" si="4204"/>
        <v>0</v>
      </c>
      <c r="DJ184" s="101">
        <f t="shared" si="3973"/>
        <v>0</v>
      </c>
      <c r="DK184" s="115">
        <f t="shared" si="3974"/>
        <v>0</v>
      </c>
      <c r="DL184" s="115">
        <f t="shared" si="3975"/>
        <v>0</v>
      </c>
      <c r="DM184" s="115">
        <f>+DN184+DO184</f>
        <v>0</v>
      </c>
      <c r="DN184" s="115">
        <f t="shared" si="3976"/>
        <v>0</v>
      </c>
      <c r="DO184" s="176">
        <f t="shared" si="3977"/>
        <v>0</v>
      </c>
      <c r="DP184" s="193">
        <f t="shared" si="3978"/>
        <v>0</v>
      </c>
      <c r="DQ184" s="176">
        <f t="shared" si="3979"/>
        <v>0</v>
      </c>
      <c r="DR184" s="115">
        <f t="shared" si="3422"/>
        <v>0</v>
      </c>
      <c r="DS184" s="115">
        <f>+DT184+DU184</f>
        <v>0</v>
      </c>
      <c r="DT184" s="112">
        <f t="shared" si="3980"/>
        <v>0</v>
      </c>
      <c r="DU184" s="188">
        <f t="shared" si="3981"/>
        <v>0</v>
      </c>
      <c r="DV184" s="101">
        <f t="shared" si="3982"/>
        <v>0</v>
      </c>
      <c r="DW184" s="115">
        <f t="shared" si="3382"/>
        <v>0</v>
      </c>
      <c r="DX184" s="115">
        <f t="shared" si="3383"/>
        <v>0</v>
      </c>
      <c r="DY184" s="115">
        <f>ROUND(DV184*DX184,0)</f>
        <v>0</v>
      </c>
      <c r="DZ184" s="115">
        <f>+EA184+EB184</f>
        <v>0</v>
      </c>
      <c r="EA184" s="115">
        <f t="shared" si="4205"/>
        <v>0</v>
      </c>
      <c r="EB184" s="173">
        <f t="shared" si="4206"/>
        <v>0</v>
      </c>
      <c r="EC184" s="193">
        <f>SUM(DR184,DY184)</f>
        <v>0</v>
      </c>
      <c r="ED184" s="115">
        <f>+EE184+EF184</f>
        <v>0</v>
      </c>
      <c r="EE184" s="115">
        <f>SUM(DT184,EA184)</f>
        <v>0</v>
      </c>
      <c r="EF184" s="188">
        <f>SUM(DU184,EB184)</f>
        <v>0</v>
      </c>
      <c r="EG184" s="128">
        <f t="shared" si="3983"/>
        <v>0</v>
      </c>
      <c r="EH184" s="132">
        <f t="shared" si="3984"/>
        <v>0</v>
      </c>
      <c r="EI184" s="147">
        <f t="shared" si="3985"/>
        <v>0</v>
      </c>
      <c r="EJ184" s="152">
        <f>INT(EI184/2)</f>
        <v>0</v>
      </c>
      <c r="EK184" s="166">
        <f t="shared" si="3986"/>
        <v>0</v>
      </c>
      <c r="EL184" s="170">
        <f t="shared" si="3987"/>
        <v>0</v>
      </c>
      <c r="EM184" s="166">
        <f t="shared" si="3988"/>
        <v>0</v>
      </c>
      <c r="EN184" s="170">
        <f>INT(EM184/2)</f>
        <v>0</v>
      </c>
      <c r="EO184" s="147">
        <f t="shared" si="4207"/>
        <v>0</v>
      </c>
      <c r="EP184" s="170">
        <f>INT(EO184/2)</f>
        <v>0</v>
      </c>
      <c r="EQ184" s="166">
        <f t="shared" si="4208"/>
        <v>0</v>
      </c>
      <c r="ER184" s="170">
        <f>INT(EQ184/2)</f>
        <v>0</v>
      </c>
      <c r="ES184" s="147">
        <f t="shared" si="4209"/>
        <v>0</v>
      </c>
      <c r="ET184" s="152">
        <f>INT(ES184/2)</f>
        <v>0</v>
      </c>
      <c r="EU184" s="166">
        <f t="shared" si="3989"/>
        <v>0</v>
      </c>
      <c r="EV184" s="170">
        <f t="shared" si="3990"/>
        <v>0</v>
      </c>
      <c r="EW184" s="147">
        <f t="shared" si="4210"/>
        <v>0</v>
      </c>
      <c r="EX184" s="152">
        <f>INT(EW184/2)</f>
        <v>0</v>
      </c>
      <c r="EY184" s="166">
        <f t="shared" si="4211"/>
        <v>0</v>
      </c>
      <c r="EZ184" s="170">
        <f>INT(EY184/2)</f>
        <v>0</v>
      </c>
      <c r="FA184" s="147">
        <f t="shared" si="4212"/>
        <v>0</v>
      </c>
      <c r="FB184" s="170">
        <f>INT(FA184/2)</f>
        <v>0</v>
      </c>
      <c r="FC184" s="147">
        <f t="shared" si="4213"/>
        <v>0</v>
      </c>
      <c r="FD184" s="170">
        <f>INT(FC184/2)</f>
        <v>0</v>
      </c>
      <c r="FE184" s="166">
        <f>SUM(EG184,EI184,EK184,EM184,EO184,EQ184,ES184,EU184,EW184,EY184,FA184,FC184)</f>
        <v>0</v>
      </c>
      <c r="FF184" s="170">
        <f>SUM(EH184,EJ184,EL184,EN184,EP184,ER184,ET184,EV184,EX184,EZ184,FB184,FD184)</f>
        <v>0</v>
      </c>
      <c r="FG184" s="147">
        <f t="shared" si="4214"/>
        <v>0</v>
      </c>
      <c r="FH184" s="198">
        <f>+FG184</f>
        <v>0</v>
      </c>
      <c r="FI184" s="201"/>
      <c r="FJ184" s="708">
        <f>+FJ182</f>
        <v>0</v>
      </c>
      <c r="FK184" s="38"/>
      <c r="FL184" s="698">
        <f t="shared" si="2883"/>
        <v>0</v>
      </c>
      <c r="FM184" s="699">
        <f t="shared" si="2884"/>
        <v>0</v>
      </c>
      <c r="FN184" s="700" t="str">
        <f t="shared" si="2885"/>
        <v>OK</v>
      </c>
      <c r="FP184" s="698">
        <f t="shared" si="3442"/>
        <v>0</v>
      </c>
      <c r="FQ184" s="699">
        <f t="shared" si="3443"/>
        <v>0</v>
      </c>
      <c r="FR184" s="700" t="str">
        <f t="shared" si="3444"/>
        <v>OK</v>
      </c>
    </row>
    <row r="185" spans="1:174" ht="18" customHeight="1" x14ac:dyDescent="0.2">
      <c r="A185" s="76">
        <f t="shared" si="4262"/>
        <v>0</v>
      </c>
      <c r="B185" s="77">
        <f t="shared" si="4263"/>
        <v>0</v>
      </c>
      <c r="C185" s="236" t="str">
        <f t="shared" si="3447"/>
        <v>福島県</v>
      </c>
      <c r="D185" s="47">
        <f t="shared" si="4264"/>
        <v>85</v>
      </c>
      <c r="E185" s="56" t="s">
        <v>245</v>
      </c>
      <c r="F185" s="487"/>
      <c r="G185" s="555">
        <f>+G184</f>
        <v>0</v>
      </c>
      <c r="H185" s="536"/>
      <c r="I185" s="542"/>
      <c r="J185" s="543"/>
      <c r="K185" s="542"/>
      <c r="L185" s="64"/>
      <c r="M185" s="531"/>
      <c r="N185" s="67"/>
      <c r="O185" s="71" t="str">
        <f>IF(L185="","",VLOOKUP(L185,リスト!$Q$3:$R$25,2,0))</f>
        <v/>
      </c>
      <c r="P185" s="95"/>
      <c r="Q185" s="126"/>
      <c r="R185" s="102" t="str">
        <f>IF(L185="","",VLOOKUP(L185,リスト!$X$3:$Y$25,2,0))</f>
        <v/>
      </c>
      <c r="S185" s="163">
        <f t="shared" ref="S185" si="4406">IF(T185&gt;0,1,0)</f>
        <v>0</v>
      </c>
      <c r="T185" s="144"/>
      <c r="U185" s="113">
        <f t="shared" si="4179"/>
        <v>0</v>
      </c>
      <c r="V185" s="109"/>
      <c r="W185" s="116">
        <f t="shared" ref="W185" si="4407">+U185+V185</f>
        <v>0</v>
      </c>
      <c r="X185" s="116">
        <f t="shared" ref="X185" si="4408">+Y185+Z185</f>
        <v>0</v>
      </c>
      <c r="Y185" s="138">
        <f t="shared" si="4180"/>
        <v>0</v>
      </c>
      <c r="Z185" s="140">
        <f t="shared" si="4181"/>
        <v>0</v>
      </c>
      <c r="AA185" s="181" t="s">
        <v>216</v>
      </c>
      <c r="AB185" s="163">
        <f t="shared" ref="AB185" si="4409">IF(AC185&gt;0,1,0)</f>
        <v>0</v>
      </c>
      <c r="AC185" s="144"/>
      <c r="AD185" s="121"/>
      <c r="AE185" s="138">
        <f t="shared" ref="AE185" si="4410">+AF185+AG185</f>
        <v>0</v>
      </c>
      <c r="AF185" s="138">
        <f t="shared" si="4182"/>
        <v>0</v>
      </c>
      <c r="AG185" s="140">
        <f t="shared" si="4183"/>
        <v>0</v>
      </c>
      <c r="AH185" s="102" t="str">
        <f>IF(AJ185="","",VLOOKUP(L185,リスト!$AA$3:$AB$25,2,0))</f>
        <v/>
      </c>
      <c r="AI185" s="163">
        <f t="shared" ref="AI185" si="4411">IF(AJ185&gt;0,1,0)</f>
        <v>0</v>
      </c>
      <c r="AJ185" s="144"/>
      <c r="AK185" s="157">
        <f t="shared" si="3966"/>
        <v>0</v>
      </c>
      <c r="AL185" s="121"/>
      <c r="AM185" s="163">
        <f t="shared" ref="AM185" si="4412">+AK185+AL185</f>
        <v>0</v>
      </c>
      <c r="AN185" s="113">
        <f t="shared" ref="AN185" si="4413">+AO185+AP185</f>
        <v>0</v>
      </c>
      <c r="AO185" s="116">
        <f t="shared" si="4184"/>
        <v>0</v>
      </c>
      <c r="AP185" s="174">
        <f t="shared" si="4185"/>
        <v>0</v>
      </c>
      <c r="AQ185" s="184" t="s">
        <v>216</v>
      </c>
      <c r="AR185" s="163">
        <f t="shared" ref="AR185" si="4414">IF(AS185&gt;0,1,0)</f>
        <v>0</v>
      </c>
      <c r="AS185" s="144"/>
      <c r="AT185" s="121"/>
      <c r="AU185" s="113">
        <f t="shared" ref="AU185" si="4415">+AV185+AW185</f>
        <v>0</v>
      </c>
      <c r="AV185" s="116">
        <f t="shared" si="4186"/>
        <v>0</v>
      </c>
      <c r="AW185" s="177">
        <f t="shared" si="4187"/>
        <v>0</v>
      </c>
      <c r="AX185" s="181" t="s">
        <v>216</v>
      </c>
      <c r="AY185" s="163">
        <f t="shared" ref="AY185" si="4416">IF(AZ185&gt;0,1,0)</f>
        <v>0</v>
      </c>
      <c r="AZ185" s="144"/>
      <c r="BA185" s="121"/>
      <c r="BB185" s="113">
        <f t="shared" ref="BB185" si="4417">+BC185+BD185</f>
        <v>0</v>
      </c>
      <c r="BC185" s="116">
        <f t="shared" si="4188"/>
        <v>0</v>
      </c>
      <c r="BD185" s="174">
        <f t="shared" si="4189"/>
        <v>0</v>
      </c>
      <c r="BE185" s="181" t="s">
        <v>216</v>
      </c>
      <c r="BF185" s="163">
        <f t="shared" ref="BF185" si="4418">IF(BG185&gt;0,1,0)</f>
        <v>0</v>
      </c>
      <c r="BG185" s="144"/>
      <c r="BH185" s="121"/>
      <c r="BI185" s="113">
        <f t="shared" ref="BI185" si="4419">+BJ185+BK185</f>
        <v>0</v>
      </c>
      <c r="BJ185" s="116">
        <f t="shared" si="4190"/>
        <v>0</v>
      </c>
      <c r="BK185" s="177">
        <f t="shared" si="4191"/>
        <v>0</v>
      </c>
      <c r="BL185" s="181" t="s">
        <v>216</v>
      </c>
      <c r="BM185" s="163">
        <f t="shared" ref="BM185" si="4420">IF(BN185&gt;0,1,0)</f>
        <v>0</v>
      </c>
      <c r="BN185" s="144"/>
      <c r="BO185" s="121"/>
      <c r="BP185" s="113">
        <f t="shared" ref="BP185" si="4421">+BQ185+BR185</f>
        <v>0</v>
      </c>
      <c r="BQ185" s="116">
        <f t="shared" si="4192"/>
        <v>0</v>
      </c>
      <c r="BR185" s="177">
        <f t="shared" si="4193"/>
        <v>0</v>
      </c>
      <c r="BS185" s="102">
        <f t="shared" si="3967"/>
        <v>0</v>
      </c>
      <c r="BT185" s="113">
        <f t="shared" si="3968"/>
        <v>0</v>
      </c>
      <c r="BU185" s="113">
        <f t="shared" si="3969"/>
        <v>0</v>
      </c>
      <c r="BV185" s="116">
        <f t="shared" si="3970"/>
        <v>0</v>
      </c>
      <c r="BW185" s="113">
        <f t="shared" si="3971"/>
        <v>0</v>
      </c>
      <c r="BX185" s="189">
        <f t="shared" si="3972"/>
        <v>0</v>
      </c>
      <c r="BY185" s="102" t="str">
        <f>IF(CA185="","",VLOOKUP(L185,リスト!$AD$3:$AE$25,2,0))</f>
        <v/>
      </c>
      <c r="BZ185" s="105">
        <f t="shared" ref="BZ185" si="4422">IF(CA185&gt;0,1,0)</f>
        <v>0</v>
      </c>
      <c r="CA185" s="144"/>
      <c r="CB185" s="113">
        <f t="shared" si="4194"/>
        <v>0</v>
      </c>
      <c r="CC185" s="121"/>
      <c r="CD185" s="163">
        <f t="shared" ref="CD185" si="4423">+CB185+CC185</f>
        <v>0</v>
      </c>
      <c r="CE185" s="113">
        <f t="shared" ref="CE185" si="4424">+CF185+CG185</f>
        <v>0</v>
      </c>
      <c r="CF185" s="116">
        <f t="shared" si="4195"/>
        <v>0</v>
      </c>
      <c r="CG185" s="177">
        <f t="shared" si="4196"/>
        <v>0</v>
      </c>
      <c r="CH185" s="181" t="s">
        <v>216</v>
      </c>
      <c r="CI185" s="105">
        <f t="shared" ref="CI185" si="4425">IF(CJ185&gt;0,1,0)</f>
        <v>0</v>
      </c>
      <c r="CJ185" s="144"/>
      <c r="CK185" s="121"/>
      <c r="CL185" s="113">
        <f t="shared" ref="CL185" si="4426">+CM185+CN185</f>
        <v>0</v>
      </c>
      <c r="CM185" s="116">
        <f t="shared" si="4197"/>
        <v>0</v>
      </c>
      <c r="CN185" s="174">
        <f t="shared" si="4198"/>
        <v>0</v>
      </c>
      <c r="CO185" s="181" t="s">
        <v>216</v>
      </c>
      <c r="CP185" s="105">
        <f t="shared" ref="CP185" si="4427">IF(CQ185&gt;0,1,0)</f>
        <v>0</v>
      </c>
      <c r="CQ185" s="144"/>
      <c r="CR185" s="121"/>
      <c r="CS185" s="113">
        <f t="shared" ref="CS185" si="4428">+CT185+CU185</f>
        <v>0</v>
      </c>
      <c r="CT185" s="116">
        <f t="shared" si="4199"/>
        <v>0</v>
      </c>
      <c r="CU185" s="174">
        <f t="shared" si="4200"/>
        <v>0</v>
      </c>
      <c r="CV185" s="181" t="s">
        <v>216</v>
      </c>
      <c r="CW185" s="105">
        <f t="shared" ref="CW185" si="4429">IF(CX185&gt;0,1,0)</f>
        <v>0</v>
      </c>
      <c r="CX185" s="144"/>
      <c r="CY185" s="121"/>
      <c r="CZ185" s="113">
        <f t="shared" ref="CZ185" si="4430">+DA185+DB185</f>
        <v>0</v>
      </c>
      <c r="DA185" s="116">
        <f t="shared" si="4201"/>
        <v>0</v>
      </c>
      <c r="DB185" s="174">
        <f t="shared" si="4202"/>
        <v>0</v>
      </c>
      <c r="DC185" s="181" t="s">
        <v>216</v>
      </c>
      <c r="DD185" s="105">
        <f t="shared" ref="DD185" si="4431">IF(DE185&gt;0,1,0)</f>
        <v>0</v>
      </c>
      <c r="DE185" s="144"/>
      <c r="DF185" s="121"/>
      <c r="DG185" s="113">
        <f t="shared" ref="DG185" si="4432">+DH185+DI185</f>
        <v>0</v>
      </c>
      <c r="DH185" s="116">
        <f t="shared" si="4203"/>
        <v>0</v>
      </c>
      <c r="DI185" s="177">
        <f t="shared" si="4204"/>
        <v>0</v>
      </c>
      <c r="DJ185" s="102">
        <f t="shared" si="3973"/>
        <v>0</v>
      </c>
      <c r="DK185" s="116">
        <f t="shared" si="3974"/>
        <v>0</v>
      </c>
      <c r="DL185" s="116">
        <f t="shared" si="3975"/>
        <v>0</v>
      </c>
      <c r="DM185" s="116">
        <f t="shared" ref="DM185" si="4433">+DN185+DO185</f>
        <v>0</v>
      </c>
      <c r="DN185" s="116">
        <f t="shared" si="3976"/>
        <v>0</v>
      </c>
      <c r="DO185" s="177">
        <f t="shared" si="3977"/>
        <v>0</v>
      </c>
      <c r="DP185" s="194">
        <f t="shared" si="3978"/>
        <v>0</v>
      </c>
      <c r="DQ185" s="177">
        <f t="shared" si="3979"/>
        <v>0</v>
      </c>
      <c r="DR185" s="116">
        <f t="shared" si="3422"/>
        <v>0</v>
      </c>
      <c r="DS185" s="116">
        <f t="shared" ref="DS185" si="4434">+DT185+DU185</f>
        <v>0</v>
      </c>
      <c r="DT185" s="113">
        <f t="shared" si="3980"/>
        <v>0</v>
      </c>
      <c r="DU185" s="189">
        <f t="shared" si="3981"/>
        <v>0</v>
      </c>
      <c r="DV185" s="102">
        <f t="shared" si="3982"/>
        <v>0</v>
      </c>
      <c r="DW185" s="116">
        <f t="shared" si="3382"/>
        <v>0</v>
      </c>
      <c r="DX185" s="116">
        <f t="shared" si="3383"/>
        <v>0</v>
      </c>
      <c r="DY185" s="116">
        <f t="shared" ref="DY185" si="4435">ROUND(DV185*DX185,0)</f>
        <v>0</v>
      </c>
      <c r="DZ185" s="116">
        <f t="shared" ref="DZ185" si="4436">+EA185+EB185</f>
        <v>0</v>
      </c>
      <c r="EA185" s="116">
        <f t="shared" si="4205"/>
        <v>0</v>
      </c>
      <c r="EB185" s="174">
        <f t="shared" si="4206"/>
        <v>0</v>
      </c>
      <c r="EC185" s="194">
        <f t="shared" ref="EC185" si="4437">SUM(DR185,DY185)</f>
        <v>0</v>
      </c>
      <c r="ED185" s="116">
        <f t="shared" ref="ED185" si="4438">+EE185+EF185</f>
        <v>0</v>
      </c>
      <c r="EE185" s="116">
        <f t="shared" ref="EE185" si="4439">SUM(DT185,EA185)</f>
        <v>0</v>
      </c>
      <c r="EF185" s="189">
        <f t="shared" ref="EF185" si="4440">SUM(DU185,EB185)</f>
        <v>0</v>
      </c>
      <c r="EG185" s="129">
        <f t="shared" si="3983"/>
        <v>0</v>
      </c>
      <c r="EH185" s="133">
        <f t="shared" si="3984"/>
        <v>0</v>
      </c>
      <c r="EI185" s="148">
        <f t="shared" si="3985"/>
        <v>0</v>
      </c>
      <c r="EJ185" s="153">
        <f t="shared" ref="EJ185" si="4441">INT(EI185/2)</f>
        <v>0</v>
      </c>
      <c r="EK185" s="167">
        <f t="shared" si="3986"/>
        <v>0</v>
      </c>
      <c r="EL185" s="171">
        <f t="shared" si="3987"/>
        <v>0</v>
      </c>
      <c r="EM185" s="167">
        <f t="shared" si="3988"/>
        <v>0</v>
      </c>
      <c r="EN185" s="171">
        <f t="shared" ref="EN185" si="4442">INT(EM185/2)</f>
        <v>0</v>
      </c>
      <c r="EO185" s="148">
        <f t="shared" si="4207"/>
        <v>0</v>
      </c>
      <c r="EP185" s="153">
        <f t="shared" ref="EP185" si="4443">INT(EO185/2)</f>
        <v>0</v>
      </c>
      <c r="EQ185" s="167">
        <f t="shared" si="4208"/>
        <v>0</v>
      </c>
      <c r="ER185" s="171">
        <f t="shared" ref="ER185" si="4444">INT(EQ185/2)</f>
        <v>0</v>
      </c>
      <c r="ES185" s="148">
        <f t="shared" si="4209"/>
        <v>0</v>
      </c>
      <c r="ET185" s="153">
        <f t="shared" ref="ET185" si="4445">INT(ES185/2)</f>
        <v>0</v>
      </c>
      <c r="EU185" s="167">
        <f t="shared" si="3989"/>
        <v>0</v>
      </c>
      <c r="EV185" s="171">
        <f t="shared" si="3990"/>
        <v>0</v>
      </c>
      <c r="EW185" s="148">
        <f t="shared" si="4210"/>
        <v>0</v>
      </c>
      <c r="EX185" s="153">
        <f t="shared" ref="EX185" si="4446">INT(EW185/2)</f>
        <v>0</v>
      </c>
      <c r="EY185" s="167">
        <f t="shared" si="4211"/>
        <v>0</v>
      </c>
      <c r="EZ185" s="171">
        <f t="shared" ref="EZ185" si="4447">INT(EY185/2)</f>
        <v>0</v>
      </c>
      <c r="FA185" s="148">
        <f t="shared" si="4212"/>
        <v>0</v>
      </c>
      <c r="FB185" s="171">
        <f t="shared" ref="FB185" si="4448">INT(FA185/2)</f>
        <v>0</v>
      </c>
      <c r="FC185" s="148">
        <f t="shared" si="4213"/>
        <v>0</v>
      </c>
      <c r="FD185" s="171">
        <f t="shared" ref="FD185" si="4449">INT(FC185/2)</f>
        <v>0</v>
      </c>
      <c r="FE185" s="167">
        <f t="shared" ref="FE185" si="4450">SUM(EG185,EI185,EK185,EM185,EO185,EQ185,ES185,EU185,EW185,EY185,FA185,FC185)</f>
        <v>0</v>
      </c>
      <c r="FF185" s="171">
        <f t="shared" ref="FF185" si="4451">SUM(EH185,EJ185,EL185,EN185,EP185,ER185,ET185,EV185,EX185,EZ185,FB185,FD185)</f>
        <v>0</v>
      </c>
      <c r="FG185" s="148">
        <f t="shared" si="4214"/>
        <v>0</v>
      </c>
      <c r="FH185" s="199">
        <f t="shared" ref="FH185" si="4452">+FG185</f>
        <v>0</v>
      </c>
      <c r="FI185" s="95"/>
      <c r="FJ185" s="708">
        <f>+FJ184</f>
        <v>0</v>
      </c>
      <c r="FK185" s="38"/>
      <c r="FL185" s="692">
        <f t="shared" si="2883"/>
        <v>0</v>
      </c>
      <c r="FM185" s="693">
        <f t="shared" si="2884"/>
        <v>0</v>
      </c>
      <c r="FN185" s="694" t="str">
        <f t="shared" si="2885"/>
        <v>OK</v>
      </c>
      <c r="FP185" s="692">
        <f t="shared" si="3442"/>
        <v>0</v>
      </c>
      <c r="FQ185" s="693">
        <f t="shared" si="3443"/>
        <v>0</v>
      </c>
      <c r="FR185" s="694" t="str">
        <f t="shared" si="3444"/>
        <v>OK</v>
      </c>
    </row>
    <row r="186" spans="1:174" ht="18" customHeight="1" x14ac:dyDescent="0.2">
      <c r="A186" s="74">
        <f t="shared" si="4262"/>
        <v>0</v>
      </c>
      <c r="B186" s="75">
        <f t="shared" si="4263"/>
        <v>0</v>
      </c>
      <c r="C186" s="235" t="str">
        <f t="shared" si="3447"/>
        <v>福島県</v>
      </c>
      <c r="D186" s="58">
        <f t="shared" si="4264"/>
        <v>86</v>
      </c>
      <c r="E186" s="49" t="s">
        <v>244</v>
      </c>
      <c r="F186" s="486">
        <f>IF(F187=" "," ",+F187)</f>
        <v>0</v>
      </c>
      <c r="G186" s="554"/>
      <c r="H186" s="537"/>
      <c r="I186" s="544"/>
      <c r="J186" s="545"/>
      <c r="K186" s="544"/>
      <c r="L186" s="229"/>
      <c r="M186" s="532"/>
      <c r="N186" s="66"/>
      <c r="O186" s="70" t="str">
        <f>IF(L186="","",VLOOKUP(L186,リスト!$Q$3:$R$25,2,0))</f>
        <v/>
      </c>
      <c r="P186" s="202"/>
      <c r="Q186" s="230"/>
      <c r="R186" s="154" t="str">
        <f>IF(L186="","",VLOOKUP(L186,リスト!$X$3:$Y$25,2,0))</f>
        <v/>
      </c>
      <c r="S186" s="162">
        <f>IF(T186&gt;0,1,0)</f>
        <v>0</v>
      </c>
      <c r="T186" s="143"/>
      <c r="U186" s="112">
        <f t="shared" si="4179"/>
        <v>0</v>
      </c>
      <c r="V186" s="108"/>
      <c r="W186" s="115">
        <f>+U186+V186</f>
        <v>0</v>
      </c>
      <c r="X186" s="115">
        <f>+Y186+Z186</f>
        <v>0</v>
      </c>
      <c r="Y186" s="137">
        <f t="shared" si="4180"/>
        <v>0</v>
      </c>
      <c r="Z186" s="139">
        <f t="shared" si="4181"/>
        <v>0</v>
      </c>
      <c r="AA186" s="180" t="s">
        <v>216</v>
      </c>
      <c r="AB186" s="162">
        <f>IF(AC186&gt;0,1,0)</f>
        <v>0</v>
      </c>
      <c r="AC186" s="143"/>
      <c r="AD186" s="120"/>
      <c r="AE186" s="137">
        <f>+AF186+AG186</f>
        <v>0</v>
      </c>
      <c r="AF186" s="137">
        <f t="shared" si="4182"/>
        <v>0</v>
      </c>
      <c r="AG186" s="139">
        <f t="shared" si="4183"/>
        <v>0</v>
      </c>
      <c r="AH186" s="101" t="str">
        <f>IF(AJ186="","",VLOOKUP(L186,リスト!$AA$3:$AB$25,2,0))</f>
        <v/>
      </c>
      <c r="AI186" s="162">
        <f>IF(AJ186&gt;0,1,0)</f>
        <v>0</v>
      </c>
      <c r="AJ186" s="143"/>
      <c r="AK186" s="156">
        <f t="shared" si="3966"/>
        <v>0</v>
      </c>
      <c r="AL186" s="120"/>
      <c r="AM186" s="162">
        <f>+AK186+AL186</f>
        <v>0</v>
      </c>
      <c r="AN186" s="112">
        <f>+AO186+AP186</f>
        <v>0</v>
      </c>
      <c r="AO186" s="115">
        <f t="shared" si="4184"/>
        <v>0</v>
      </c>
      <c r="AP186" s="173">
        <f t="shared" si="4185"/>
        <v>0</v>
      </c>
      <c r="AQ186" s="183" t="s">
        <v>216</v>
      </c>
      <c r="AR186" s="162">
        <f>IF(AS186&gt;0,1,0)</f>
        <v>0</v>
      </c>
      <c r="AS186" s="143"/>
      <c r="AT186" s="120"/>
      <c r="AU186" s="112">
        <f>+AV186+AW186</f>
        <v>0</v>
      </c>
      <c r="AV186" s="115">
        <f t="shared" si="4186"/>
        <v>0</v>
      </c>
      <c r="AW186" s="176">
        <f t="shared" si="4187"/>
        <v>0</v>
      </c>
      <c r="AX186" s="180" t="s">
        <v>216</v>
      </c>
      <c r="AY186" s="162">
        <f>IF(AZ186&gt;0,1,0)</f>
        <v>0</v>
      </c>
      <c r="AZ186" s="143"/>
      <c r="BA186" s="120"/>
      <c r="BB186" s="112">
        <f>+BC186+BD186</f>
        <v>0</v>
      </c>
      <c r="BC186" s="115">
        <f t="shared" si="4188"/>
        <v>0</v>
      </c>
      <c r="BD186" s="173">
        <f t="shared" si="4189"/>
        <v>0</v>
      </c>
      <c r="BE186" s="180" t="s">
        <v>216</v>
      </c>
      <c r="BF186" s="162">
        <f>IF(BG186&gt;0,1,0)</f>
        <v>0</v>
      </c>
      <c r="BG186" s="143"/>
      <c r="BH186" s="120"/>
      <c r="BI186" s="112">
        <f>+BJ186+BK186</f>
        <v>0</v>
      </c>
      <c r="BJ186" s="115">
        <f t="shared" si="4190"/>
        <v>0</v>
      </c>
      <c r="BK186" s="176">
        <f t="shared" si="4191"/>
        <v>0</v>
      </c>
      <c r="BL186" s="180" t="s">
        <v>216</v>
      </c>
      <c r="BM186" s="162">
        <f>IF(BN186&gt;0,1,0)</f>
        <v>0</v>
      </c>
      <c r="BN186" s="143"/>
      <c r="BO186" s="120"/>
      <c r="BP186" s="112">
        <f>+BQ186+BR186</f>
        <v>0</v>
      </c>
      <c r="BQ186" s="115">
        <f t="shared" si="4192"/>
        <v>0</v>
      </c>
      <c r="BR186" s="176">
        <f t="shared" si="4193"/>
        <v>0</v>
      </c>
      <c r="BS186" s="101">
        <f t="shared" si="3967"/>
        <v>0</v>
      </c>
      <c r="BT186" s="112">
        <f t="shared" si="3968"/>
        <v>0</v>
      </c>
      <c r="BU186" s="112">
        <f t="shared" si="3969"/>
        <v>0</v>
      </c>
      <c r="BV186" s="115">
        <f t="shared" si="3970"/>
        <v>0</v>
      </c>
      <c r="BW186" s="112">
        <f t="shared" si="3971"/>
        <v>0</v>
      </c>
      <c r="BX186" s="188">
        <f t="shared" si="3972"/>
        <v>0</v>
      </c>
      <c r="BY186" s="101" t="str">
        <f>IF(CA186="","",VLOOKUP(L186,リスト!$AD$3:$AE$25,2,0))</f>
        <v/>
      </c>
      <c r="BZ186" s="192">
        <f>IF(CA186&gt;0,1,0)</f>
        <v>0</v>
      </c>
      <c r="CA186" s="143"/>
      <c r="CB186" s="112">
        <f t="shared" si="4194"/>
        <v>0</v>
      </c>
      <c r="CC186" s="120"/>
      <c r="CD186" s="162">
        <f>+CB186+CC186</f>
        <v>0</v>
      </c>
      <c r="CE186" s="112">
        <f>+CF186+CG186</f>
        <v>0</v>
      </c>
      <c r="CF186" s="115">
        <f t="shared" si="4195"/>
        <v>0</v>
      </c>
      <c r="CG186" s="173">
        <f t="shared" si="4196"/>
        <v>0</v>
      </c>
      <c r="CH186" s="180" t="s">
        <v>216</v>
      </c>
      <c r="CI186" s="192">
        <f>IF(CJ186&gt;0,1,0)</f>
        <v>0</v>
      </c>
      <c r="CJ186" s="143"/>
      <c r="CK186" s="120"/>
      <c r="CL186" s="112">
        <f>+CM186+CN186</f>
        <v>0</v>
      </c>
      <c r="CM186" s="115">
        <f t="shared" si="4197"/>
        <v>0</v>
      </c>
      <c r="CN186" s="173">
        <f t="shared" si="4198"/>
        <v>0</v>
      </c>
      <c r="CO186" s="180" t="s">
        <v>216</v>
      </c>
      <c r="CP186" s="192">
        <f>IF(CQ186&gt;0,1,0)</f>
        <v>0</v>
      </c>
      <c r="CQ186" s="143"/>
      <c r="CR186" s="120"/>
      <c r="CS186" s="112">
        <f>+CT186+CU186</f>
        <v>0</v>
      </c>
      <c r="CT186" s="115">
        <f t="shared" si="4199"/>
        <v>0</v>
      </c>
      <c r="CU186" s="173">
        <f t="shared" si="4200"/>
        <v>0</v>
      </c>
      <c r="CV186" s="180" t="s">
        <v>216</v>
      </c>
      <c r="CW186" s="192">
        <f>IF(CX186&gt;0,1,0)</f>
        <v>0</v>
      </c>
      <c r="CX186" s="143"/>
      <c r="CY186" s="120"/>
      <c r="CZ186" s="112">
        <f>+DA186+DB186</f>
        <v>0</v>
      </c>
      <c r="DA186" s="115">
        <f t="shared" si="4201"/>
        <v>0</v>
      </c>
      <c r="DB186" s="173">
        <f t="shared" si="4202"/>
        <v>0</v>
      </c>
      <c r="DC186" s="180" t="s">
        <v>216</v>
      </c>
      <c r="DD186" s="192">
        <f>IF(DE186&gt;0,1,0)</f>
        <v>0</v>
      </c>
      <c r="DE186" s="143"/>
      <c r="DF186" s="120"/>
      <c r="DG186" s="112">
        <f>+DH186+DI186</f>
        <v>0</v>
      </c>
      <c r="DH186" s="115">
        <f t="shared" si="4203"/>
        <v>0</v>
      </c>
      <c r="DI186" s="176">
        <f t="shared" si="4204"/>
        <v>0</v>
      </c>
      <c r="DJ186" s="101">
        <f t="shared" si="3973"/>
        <v>0</v>
      </c>
      <c r="DK186" s="115">
        <f t="shared" si="3974"/>
        <v>0</v>
      </c>
      <c r="DL186" s="115">
        <f t="shared" si="3975"/>
        <v>0</v>
      </c>
      <c r="DM186" s="115">
        <f>+DN186+DO186</f>
        <v>0</v>
      </c>
      <c r="DN186" s="115">
        <f t="shared" si="3976"/>
        <v>0</v>
      </c>
      <c r="DO186" s="176">
        <f t="shared" si="3977"/>
        <v>0</v>
      </c>
      <c r="DP186" s="193">
        <f t="shared" si="3978"/>
        <v>0</v>
      </c>
      <c r="DQ186" s="176">
        <f t="shared" si="3979"/>
        <v>0</v>
      </c>
      <c r="DR186" s="115">
        <f t="shared" si="3422"/>
        <v>0</v>
      </c>
      <c r="DS186" s="115">
        <f>+DT186+DU186</f>
        <v>0</v>
      </c>
      <c r="DT186" s="112">
        <f t="shared" si="3980"/>
        <v>0</v>
      </c>
      <c r="DU186" s="188">
        <f t="shared" si="3981"/>
        <v>0</v>
      </c>
      <c r="DV186" s="101">
        <f t="shared" si="3982"/>
        <v>0</v>
      </c>
      <c r="DW186" s="115">
        <f t="shared" si="3382"/>
        <v>0</v>
      </c>
      <c r="DX186" s="115">
        <f t="shared" si="3383"/>
        <v>0</v>
      </c>
      <c r="DY186" s="115">
        <f>ROUND(DV186*DX186,0)</f>
        <v>0</v>
      </c>
      <c r="DZ186" s="115">
        <f>+EA186+EB186</f>
        <v>0</v>
      </c>
      <c r="EA186" s="115">
        <f t="shared" si="4205"/>
        <v>0</v>
      </c>
      <c r="EB186" s="173">
        <f t="shared" si="4206"/>
        <v>0</v>
      </c>
      <c r="EC186" s="193">
        <f>SUM(DR186,DY186)</f>
        <v>0</v>
      </c>
      <c r="ED186" s="115">
        <f>+EE186+EF186</f>
        <v>0</v>
      </c>
      <c r="EE186" s="115">
        <f>SUM(DT186,EA186)</f>
        <v>0</v>
      </c>
      <c r="EF186" s="188">
        <f>SUM(DU186,EB186)</f>
        <v>0</v>
      </c>
      <c r="EG186" s="128">
        <f t="shared" si="3983"/>
        <v>0</v>
      </c>
      <c r="EH186" s="132">
        <f t="shared" si="3984"/>
        <v>0</v>
      </c>
      <c r="EI186" s="147">
        <f t="shared" si="3985"/>
        <v>0</v>
      </c>
      <c r="EJ186" s="152">
        <f>INT(EI186/2)</f>
        <v>0</v>
      </c>
      <c r="EK186" s="166">
        <f t="shared" si="3986"/>
        <v>0</v>
      </c>
      <c r="EL186" s="170">
        <f t="shared" si="3987"/>
        <v>0</v>
      </c>
      <c r="EM186" s="166">
        <f t="shared" si="3988"/>
        <v>0</v>
      </c>
      <c r="EN186" s="170">
        <f>INT(EM186/2)</f>
        <v>0</v>
      </c>
      <c r="EO186" s="147">
        <f t="shared" si="4207"/>
        <v>0</v>
      </c>
      <c r="EP186" s="170">
        <f>INT(EO186/2)</f>
        <v>0</v>
      </c>
      <c r="EQ186" s="166">
        <f t="shared" si="4208"/>
        <v>0</v>
      </c>
      <c r="ER186" s="170">
        <f>INT(EQ186/2)</f>
        <v>0</v>
      </c>
      <c r="ES186" s="147">
        <f t="shared" si="4209"/>
        <v>0</v>
      </c>
      <c r="ET186" s="152">
        <f>INT(ES186/2)</f>
        <v>0</v>
      </c>
      <c r="EU186" s="166">
        <f t="shared" si="3989"/>
        <v>0</v>
      </c>
      <c r="EV186" s="170">
        <f t="shared" si="3990"/>
        <v>0</v>
      </c>
      <c r="EW186" s="147">
        <f t="shared" si="4210"/>
        <v>0</v>
      </c>
      <c r="EX186" s="152">
        <f>INT(EW186/2)</f>
        <v>0</v>
      </c>
      <c r="EY186" s="166">
        <f t="shared" si="4211"/>
        <v>0</v>
      </c>
      <c r="EZ186" s="170">
        <f>INT(EY186/2)</f>
        <v>0</v>
      </c>
      <c r="FA186" s="147">
        <f t="shared" si="4212"/>
        <v>0</v>
      </c>
      <c r="FB186" s="170">
        <f>INT(FA186/2)</f>
        <v>0</v>
      </c>
      <c r="FC186" s="147">
        <f t="shared" si="4213"/>
        <v>0</v>
      </c>
      <c r="FD186" s="170">
        <f>INT(FC186/2)</f>
        <v>0</v>
      </c>
      <c r="FE186" s="166">
        <f>SUM(EG186,EI186,EK186,EM186,EO186,EQ186,ES186,EU186,EW186,EY186,FA186,FC186)</f>
        <v>0</v>
      </c>
      <c r="FF186" s="170">
        <f>SUM(EH186,EJ186,EL186,EN186,EP186,ER186,ET186,EV186,EX186,EZ186,FB186,FD186)</f>
        <v>0</v>
      </c>
      <c r="FG186" s="147">
        <f t="shared" si="4214"/>
        <v>0</v>
      </c>
      <c r="FH186" s="198">
        <f>+FG186</f>
        <v>0</v>
      </c>
      <c r="FI186" s="201"/>
      <c r="FJ186" s="708">
        <f>+FJ184</f>
        <v>0</v>
      </c>
      <c r="FK186" s="38"/>
      <c r="FL186" s="698">
        <f t="shared" si="2883"/>
        <v>0</v>
      </c>
      <c r="FM186" s="699">
        <f t="shared" si="2884"/>
        <v>0</v>
      </c>
      <c r="FN186" s="700" t="str">
        <f t="shared" si="2885"/>
        <v>OK</v>
      </c>
      <c r="FP186" s="698">
        <f t="shared" si="3442"/>
        <v>0</v>
      </c>
      <c r="FQ186" s="699">
        <f t="shared" si="3443"/>
        <v>0</v>
      </c>
      <c r="FR186" s="700" t="str">
        <f t="shared" si="3444"/>
        <v>OK</v>
      </c>
    </row>
    <row r="187" spans="1:174" ht="18" customHeight="1" x14ac:dyDescent="0.2">
      <c r="A187" s="76">
        <f t="shared" si="4262"/>
        <v>0</v>
      </c>
      <c r="B187" s="77">
        <f t="shared" si="4263"/>
        <v>0</v>
      </c>
      <c r="C187" s="236" t="str">
        <f t="shared" si="3447"/>
        <v>福島県</v>
      </c>
      <c r="D187" s="47">
        <f t="shared" si="4264"/>
        <v>86</v>
      </c>
      <c r="E187" s="56" t="s">
        <v>245</v>
      </c>
      <c r="F187" s="487"/>
      <c r="G187" s="555">
        <f>+G186</f>
        <v>0</v>
      </c>
      <c r="H187" s="536"/>
      <c r="I187" s="542"/>
      <c r="J187" s="543"/>
      <c r="K187" s="542"/>
      <c r="L187" s="64"/>
      <c r="M187" s="531"/>
      <c r="N187" s="67"/>
      <c r="O187" s="71" t="str">
        <f>IF(L187="","",VLOOKUP(L187,リスト!$Q$3:$R$25,2,0))</f>
        <v/>
      </c>
      <c r="P187" s="95"/>
      <c r="Q187" s="124"/>
      <c r="R187" s="102" t="str">
        <f>IF(L187="","",VLOOKUP(L187,リスト!$X$3:$Y$25,2,0))</f>
        <v/>
      </c>
      <c r="S187" s="163">
        <f t="shared" ref="S187" si="4453">IF(T187&gt;0,1,0)</f>
        <v>0</v>
      </c>
      <c r="T187" s="144"/>
      <c r="U187" s="113">
        <f t="shared" si="4179"/>
        <v>0</v>
      </c>
      <c r="V187" s="109"/>
      <c r="W187" s="116">
        <f t="shared" ref="W187" si="4454">+U187+V187</f>
        <v>0</v>
      </c>
      <c r="X187" s="116">
        <f t="shared" ref="X187" si="4455">+Y187+Z187</f>
        <v>0</v>
      </c>
      <c r="Y187" s="138">
        <f t="shared" si="4180"/>
        <v>0</v>
      </c>
      <c r="Z187" s="140">
        <f t="shared" si="4181"/>
        <v>0</v>
      </c>
      <c r="AA187" s="181" t="s">
        <v>216</v>
      </c>
      <c r="AB187" s="163">
        <f t="shared" ref="AB187" si="4456">IF(AC187&gt;0,1,0)</f>
        <v>0</v>
      </c>
      <c r="AC187" s="144"/>
      <c r="AD187" s="121"/>
      <c r="AE187" s="138">
        <f t="shared" ref="AE187" si="4457">+AF187+AG187</f>
        <v>0</v>
      </c>
      <c r="AF187" s="138">
        <f t="shared" si="4182"/>
        <v>0</v>
      </c>
      <c r="AG187" s="140">
        <f t="shared" si="4183"/>
        <v>0</v>
      </c>
      <c r="AH187" s="102" t="str">
        <f>IF(AJ187="","",VLOOKUP(L187,リスト!$AA$3:$AB$25,2,0))</f>
        <v/>
      </c>
      <c r="AI187" s="163">
        <f t="shared" ref="AI187" si="4458">IF(AJ187&gt;0,1,0)</f>
        <v>0</v>
      </c>
      <c r="AJ187" s="144"/>
      <c r="AK187" s="157">
        <f t="shared" si="3966"/>
        <v>0</v>
      </c>
      <c r="AL187" s="121"/>
      <c r="AM187" s="163">
        <f t="shared" ref="AM187" si="4459">+AK187+AL187</f>
        <v>0</v>
      </c>
      <c r="AN187" s="113">
        <f t="shared" ref="AN187" si="4460">+AO187+AP187</f>
        <v>0</v>
      </c>
      <c r="AO187" s="116">
        <f t="shared" si="4184"/>
        <v>0</v>
      </c>
      <c r="AP187" s="174">
        <f t="shared" si="4185"/>
        <v>0</v>
      </c>
      <c r="AQ187" s="184" t="s">
        <v>216</v>
      </c>
      <c r="AR187" s="163">
        <f t="shared" ref="AR187" si="4461">IF(AS187&gt;0,1,0)</f>
        <v>0</v>
      </c>
      <c r="AS187" s="144"/>
      <c r="AT187" s="121"/>
      <c r="AU187" s="113">
        <f t="shared" ref="AU187" si="4462">+AV187+AW187</f>
        <v>0</v>
      </c>
      <c r="AV187" s="116">
        <f t="shared" si="4186"/>
        <v>0</v>
      </c>
      <c r="AW187" s="177">
        <f t="shared" si="4187"/>
        <v>0</v>
      </c>
      <c r="AX187" s="181" t="s">
        <v>216</v>
      </c>
      <c r="AY187" s="163">
        <f t="shared" ref="AY187" si="4463">IF(AZ187&gt;0,1,0)</f>
        <v>0</v>
      </c>
      <c r="AZ187" s="144"/>
      <c r="BA187" s="121"/>
      <c r="BB187" s="113">
        <f t="shared" ref="BB187" si="4464">+BC187+BD187</f>
        <v>0</v>
      </c>
      <c r="BC187" s="116">
        <f t="shared" si="4188"/>
        <v>0</v>
      </c>
      <c r="BD187" s="174">
        <f t="shared" si="4189"/>
        <v>0</v>
      </c>
      <c r="BE187" s="181" t="s">
        <v>216</v>
      </c>
      <c r="BF187" s="163">
        <f t="shared" ref="BF187" si="4465">IF(BG187&gt;0,1,0)</f>
        <v>0</v>
      </c>
      <c r="BG187" s="144"/>
      <c r="BH187" s="121"/>
      <c r="BI187" s="113">
        <f t="shared" ref="BI187" si="4466">+BJ187+BK187</f>
        <v>0</v>
      </c>
      <c r="BJ187" s="116">
        <f t="shared" si="4190"/>
        <v>0</v>
      </c>
      <c r="BK187" s="177">
        <f t="shared" si="4191"/>
        <v>0</v>
      </c>
      <c r="BL187" s="181" t="s">
        <v>216</v>
      </c>
      <c r="BM187" s="163">
        <f t="shared" ref="BM187" si="4467">IF(BN187&gt;0,1,0)</f>
        <v>0</v>
      </c>
      <c r="BN187" s="144"/>
      <c r="BO187" s="121"/>
      <c r="BP187" s="113">
        <f t="shared" ref="BP187" si="4468">+BQ187+BR187</f>
        <v>0</v>
      </c>
      <c r="BQ187" s="116">
        <f t="shared" si="4192"/>
        <v>0</v>
      </c>
      <c r="BR187" s="177">
        <f t="shared" si="4193"/>
        <v>0</v>
      </c>
      <c r="BS187" s="102">
        <f t="shared" si="3967"/>
        <v>0</v>
      </c>
      <c r="BT187" s="113">
        <f t="shared" si="3968"/>
        <v>0</v>
      </c>
      <c r="BU187" s="113">
        <f t="shared" si="3969"/>
        <v>0</v>
      </c>
      <c r="BV187" s="116">
        <f t="shared" si="3970"/>
        <v>0</v>
      </c>
      <c r="BW187" s="113">
        <f t="shared" si="3971"/>
        <v>0</v>
      </c>
      <c r="BX187" s="189">
        <f t="shared" si="3972"/>
        <v>0</v>
      </c>
      <c r="BY187" s="102" t="str">
        <f>IF(CA187="","",VLOOKUP(L187,リスト!$AD$3:$AE$25,2,0))</f>
        <v/>
      </c>
      <c r="BZ187" s="105">
        <f t="shared" ref="BZ187" si="4469">IF(CA187&gt;0,1,0)</f>
        <v>0</v>
      </c>
      <c r="CA187" s="144"/>
      <c r="CB187" s="113">
        <f t="shared" si="4194"/>
        <v>0</v>
      </c>
      <c r="CC187" s="121"/>
      <c r="CD187" s="163">
        <f t="shared" ref="CD187" si="4470">+CB187+CC187</f>
        <v>0</v>
      </c>
      <c r="CE187" s="113">
        <f t="shared" ref="CE187" si="4471">+CF187+CG187</f>
        <v>0</v>
      </c>
      <c r="CF187" s="116">
        <f t="shared" si="4195"/>
        <v>0</v>
      </c>
      <c r="CG187" s="177">
        <f t="shared" si="4196"/>
        <v>0</v>
      </c>
      <c r="CH187" s="181" t="s">
        <v>216</v>
      </c>
      <c r="CI187" s="105">
        <f t="shared" ref="CI187" si="4472">IF(CJ187&gt;0,1,0)</f>
        <v>0</v>
      </c>
      <c r="CJ187" s="144"/>
      <c r="CK187" s="121"/>
      <c r="CL187" s="113">
        <f t="shared" ref="CL187" si="4473">+CM187+CN187</f>
        <v>0</v>
      </c>
      <c r="CM187" s="116">
        <f t="shared" si="4197"/>
        <v>0</v>
      </c>
      <c r="CN187" s="174">
        <f t="shared" si="4198"/>
        <v>0</v>
      </c>
      <c r="CO187" s="181" t="s">
        <v>216</v>
      </c>
      <c r="CP187" s="105">
        <f t="shared" ref="CP187" si="4474">IF(CQ187&gt;0,1,0)</f>
        <v>0</v>
      </c>
      <c r="CQ187" s="144"/>
      <c r="CR187" s="121"/>
      <c r="CS187" s="113">
        <f t="shared" ref="CS187" si="4475">+CT187+CU187</f>
        <v>0</v>
      </c>
      <c r="CT187" s="116">
        <f t="shared" si="4199"/>
        <v>0</v>
      </c>
      <c r="CU187" s="174">
        <f t="shared" si="4200"/>
        <v>0</v>
      </c>
      <c r="CV187" s="181" t="s">
        <v>216</v>
      </c>
      <c r="CW187" s="105">
        <f t="shared" ref="CW187" si="4476">IF(CX187&gt;0,1,0)</f>
        <v>0</v>
      </c>
      <c r="CX187" s="144"/>
      <c r="CY187" s="121"/>
      <c r="CZ187" s="113">
        <f t="shared" ref="CZ187" si="4477">+DA187+DB187</f>
        <v>0</v>
      </c>
      <c r="DA187" s="116">
        <f t="shared" si="4201"/>
        <v>0</v>
      </c>
      <c r="DB187" s="174">
        <f t="shared" si="4202"/>
        <v>0</v>
      </c>
      <c r="DC187" s="181" t="s">
        <v>216</v>
      </c>
      <c r="DD187" s="105">
        <f t="shared" ref="DD187" si="4478">IF(DE187&gt;0,1,0)</f>
        <v>0</v>
      </c>
      <c r="DE187" s="144"/>
      <c r="DF187" s="121"/>
      <c r="DG187" s="113">
        <f t="shared" ref="DG187" si="4479">+DH187+DI187</f>
        <v>0</v>
      </c>
      <c r="DH187" s="116">
        <f t="shared" si="4203"/>
        <v>0</v>
      </c>
      <c r="DI187" s="177">
        <f t="shared" si="4204"/>
        <v>0</v>
      </c>
      <c r="DJ187" s="102">
        <f t="shared" si="3973"/>
        <v>0</v>
      </c>
      <c r="DK187" s="116">
        <f t="shared" si="3974"/>
        <v>0</v>
      </c>
      <c r="DL187" s="116">
        <f t="shared" si="3975"/>
        <v>0</v>
      </c>
      <c r="DM187" s="116">
        <f t="shared" ref="DM187" si="4480">+DN187+DO187</f>
        <v>0</v>
      </c>
      <c r="DN187" s="116">
        <f t="shared" si="3976"/>
        <v>0</v>
      </c>
      <c r="DO187" s="177">
        <f t="shared" si="3977"/>
        <v>0</v>
      </c>
      <c r="DP187" s="194">
        <f t="shared" si="3978"/>
        <v>0</v>
      </c>
      <c r="DQ187" s="177">
        <f t="shared" si="3979"/>
        <v>0</v>
      </c>
      <c r="DR187" s="116">
        <f t="shared" si="3422"/>
        <v>0</v>
      </c>
      <c r="DS187" s="116">
        <f t="shared" ref="DS187" si="4481">+DT187+DU187</f>
        <v>0</v>
      </c>
      <c r="DT187" s="113">
        <f t="shared" si="3980"/>
        <v>0</v>
      </c>
      <c r="DU187" s="189">
        <f t="shared" si="3981"/>
        <v>0</v>
      </c>
      <c r="DV187" s="102">
        <f t="shared" si="3982"/>
        <v>0</v>
      </c>
      <c r="DW187" s="116">
        <f t="shared" si="3382"/>
        <v>0</v>
      </c>
      <c r="DX187" s="116">
        <f t="shared" si="3383"/>
        <v>0</v>
      </c>
      <c r="DY187" s="116">
        <f t="shared" ref="DY187" si="4482">ROUND(DV187*DX187,0)</f>
        <v>0</v>
      </c>
      <c r="DZ187" s="116">
        <f t="shared" ref="DZ187" si="4483">+EA187+EB187</f>
        <v>0</v>
      </c>
      <c r="EA187" s="116">
        <f t="shared" si="4205"/>
        <v>0</v>
      </c>
      <c r="EB187" s="174">
        <f t="shared" si="4206"/>
        <v>0</v>
      </c>
      <c r="EC187" s="194">
        <f t="shared" ref="EC187" si="4484">SUM(DR187,DY187)</f>
        <v>0</v>
      </c>
      <c r="ED187" s="116">
        <f t="shared" ref="ED187" si="4485">+EE187+EF187</f>
        <v>0</v>
      </c>
      <c r="EE187" s="116">
        <f t="shared" ref="EE187" si="4486">SUM(DT187,EA187)</f>
        <v>0</v>
      </c>
      <c r="EF187" s="189">
        <f t="shared" ref="EF187" si="4487">SUM(DU187,EB187)</f>
        <v>0</v>
      </c>
      <c r="EG187" s="129">
        <f t="shared" si="3983"/>
        <v>0</v>
      </c>
      <c r="EH187" s="133">
        <f t="shared" si="3984"/>
        <v>0</v>
      </c>
      <c r="EI187" s="148">
        <f t="shared" si="3985"/>
        <v>0</v>
      </c>
      <c r="EJ187" s="153">
        <f t="shared" ref="EJ187" si="4488">INT(EI187/2)</f>
        <v>0</v>
      </c>
      <c r="EK187" s="167">
        <f t="shared" si="3986"/>
        <v>0</v>
      </c>
      <c r="EL187" s="171">
        <f t="shared" si="3987"/>
        <v>0</v>
      </c>
      <c r="EM187" s="167">
        <f t="shared" si="3988"/>
        <v>0</v>
      </c>
      <c r="EN187" s="171">
        <f t="shared" ref="EN187" si="4489">INT(EM187/2)</f>
        <v>0</v>
      </c>
      <c r="EO187" s="148">
        <f t="shared" si="4207"/>
        <v>0</v>
      </c>
      <c r="EP187" s="153">
        <f t="shared" ref="EP187" si="4490">INT(EO187/2)</f>
        <v>0</v>
      </c>
      <c r="EQ187" s="167">
        <f t="shared" si="4208"/>
        <v>0</v>
      </c>
      <c r="ER187" s="171">
        <f t="shared" ref="ER187" si="4491">INT(EQ187/2)</f>
        <v>0</v>
      </c>
      <c r="ES187" s="148">
        <f t="shared" si="4209"/>
        <v>0</v>
      </c>
      <c r="ET187" s="153">
        <f t="shared" ref="ET187" si="4492">INT(ES187/2)</f>
        <v>0</v>
      </c>
      <c r="EU187" s="167">
        <f t="shared" si="3989"/>
        <v>0</v>
      </c>
      <c r="EV187" s="171">
        <f t="shared" si="3990"/>
        <v>0</v>
      </c>
      <c r="EW187" s="148">
        <f t="shared" si="4210"/>
        <v>0</v>
      </c>
      <c r="EX187" s="153">
        <f t="shared" ref="EX187" si="4493">INT(EW187/2)</f>
        <v>0</v>
      </c>
      <c r="EY187" s="167">
        <f t="shared" si="4211"/>
        <v>0</v>
      </c>
      <c r="EZ187" s="171">
        <f t="shared" ref="EZ187" si="4494">INT(EY187/2)</f>
        <v>0</v>
      </c>
      <c r="FA187" s="148">
        <f t="shared" si="4212"/>
        <v>0</v>
      </c>
      <c r="FB187" s="171">
        <f t="shared" ref="FB187" si="4495">INT(FA187/2)</f>
        <v>0</v>
      </c>
      <c r="FC187" s="148">
        <f t="shared" si="4213"/>
        <v>0</v>
      </c>
      <c r="FD187" s="171">
        <f t="shared" ref="FD187" si="4496">INT(FC187/2)</f>
        <v>0</v>
      </c>
      <c r="FE187" s="167">
        <f t="shared" ref="FE187" si="4497">SUM(EG187,EI187,EK187,EM187,EO187,EQ187,ES187,EU187,EW187,EY187,FA187,FC187)</f>
        <v>0</v>
      </c>
      <c r="FF187" s="171">
        <f t="shared" ref="FF187" si="4498">SUM(EH187,EJ187,EL187,EN187,EP187,ER187,ET187,EV187,EX187,EZ187,FB187,FD187)</f>
        <v>0</v>
      </c>
      <c r="FG187" s="148">
        <f t="shared" si="4214"/>
        <v>0</v>
      </c>
      <c r="FH187" s="199">
        <f t="shared" ref="FH187" si="4499">+FG187</f>
        <v>0</v>
      </c>
      <c r="FI187" s="95"/>
      <c r="FJ187" s="708">
        <f>+FJ186</f>
        <v>0</v>
      </c>
      <c r="FK187" s="38"/>
      <c r="FL187" s="692">
        <f t="shared" si="2883"/>
        <v>0</v>
      </c>
      <c r="FM187" s="693">
        <f t="shared" si="2884"/>
        <v>0</v>
      </c>
      <c r="FN187" s="694" t="str">
        <f t="shared" si="2885"/>
        <v>OK</v>
      </c>
      <c r="FP187" s="692">
        <f t="shared" si="3442"/>
        <v>0</v>
      </c>
      <c r="FQ187" s="693">
        <f t="shared" si="3443"/>
        <v>0</v>
      </c>
      <c r="FR187" s="694" t="str">
        <f t="shared" si="3444"/>
        <v>OK</v>
      </c>
    </row>
    <row r="188" spans="1:174" ht="18" customHeight="1" x14ac:dyDescent="0.2">
      <c r="A188" s="74">
        <f t="shared" si="4262"/>
        <v>0</v>
      </c>
      <c r="B188" s="75">
        <f t="shared" si="4263"/>
        <v>0</v>
      </c>
      <c r="C188" s="235" t="str">
        <f t="shared" si="3447"/>
        <v>福島県</v>
      </c>
      <c r="D188" s="58">
        <f t="shared" si="4264"/>
        <v>87</v>
      </c>
      <c r="E188" s="49" t="s">
        <v>244</v>
      </c>
      <c r="F188" s="486">
        <f>IF(F189=" "," ",+F189)</f>
        <v>0</v>
      </c>
      <c r="G188" s="554"/>
      <c r="H188" s="537"/>
      <c r="I188" s="544"/>
      <c r="J188" s="545"/>
      <c r="K188" s="544"/>
      <c r="L188" s="229"/>
      <c r="M188" s="532"/>
      <c r="N188" s="66"/>
      <c r="O188" s="70" t="str">
        <f>IF(L188="","",VLOOKUP(L188,リスト!$Q$3:$R$25,2,0))</f>
        <v/>
      </c>
      <c r="P188" s="202"/>
      <c r="Q188" s="125"/>
      <c r="R188" s="154" t="str">
        <f>IF(L188="","",VLOOKUP(L188,リスト!$X$3:$Y$25,2,0))</f>
        <v/>
      </c>
      <c r="S188" s="162">
        <f>IF(T188&gt;0,1,0)</f>
        <v>0</v>
      </c>
      <c r="T188" s="143"/>
      <c r="U188" s="112">
        <f t="shared" si="4179"/>
        <v>0</v>
      </c>
      <c r="V188" s="108"/>
      <c r="W188" s="115">
        <f>+U188+V188</f>
        <v>0</v>
      </c>
      <c r="X188" s="115">
        <f>+Y188+Z188</f>
        <v>0</v>
      </c>
      <c r="Y188" s="137">
        <f t="shared" si="4180"/>
        <v>0</v>
      </c>
      <c r="Z188" s="139">
        <f t="shared" si="4181"/>
        <v>0</v>
      </c>
      <c r="AA188" s="180" t="s">
        <v>216</v>
      </c>
      <c r="AB188" s="162">
        <f>IF(AC188&gt;0,1,0)</f>
        <v>0</v>
      </c>
      <c r="AC188" s="143"/>
      <c r="AD188" s="120"/>
      <c r="AE188" s="137">
        <f>+AF188+AG188</f>
        <v>0</v>
      </c>
      <c r="AF188" s="137">
        <f t="shared" si="4182"/>
        <v>0</v>
      </c>
      <c r="AG188" s="139">
        <f t="shared" si="4183"/>
        <v>0</v>
      </c>
      <c r="AH188" s="101" t="str">
        <f>IF(AJ188="","",VLOOKUP(L188,リスト!$AA$3:$AB$25,2,0))</f>
        <v/>
      </c>
      <c r="AI188" s="162">
        <f>IF(AJ188&gt;0,1,0)</f>
        <v>0</v>
      </c>
      <c r="AJ188" s="143"/>
      <c r="AK188" s="156">
        <f t="shared" si="3966"/>
        <v>0</v>
      </c>
      <c r="AL188" s="120"/>
      <c r="AM188" s="162">
        <f>+AK188+AL188</f>
        <v>0</v>
      </c>
      <c r="AN188" s="112">
        <f>+AO188+AP188</f>
        <v>0</v>
      </c>
      <c r="AO188" s="115">
        <f t="shared" si="4184"/>
        <v>0</v>
      </c>
      <c r="AP188" s="173">
        <f t="shared" si="4185"/>
        <v>0</v>
      </c>
      <c r="AQ188" s="183" t="s">
        <v>216</v>
      </c>
      <c r="AR188" s="162">
        <f>IF(AS188&gt;0,1,0)</f>
        <v>0</v>
      </c>
      <c r="AS188" s="143"/>
      <c r="AT188" s="120"/>
      <c r="AU188" s="112">
        <f>+AV188+AW188</f>
        <v>0</v>
      </c>
      <c r="AV188" s="115">
        <f t="shared" si="4186"/>
        <v>0</v>
      </c>
      <c r="AW188" s="176">
        <f t="shared" si="4187"/>
        <v>0</v>
      </c>
      <c r="AX188" s="180" t="s">
        <v>216</v>
      </c>
      <c r="AY188" s="162">
        <f>IF(AZ188&gt;0,1,0)</f>
        <v>0</v>
      </c>
      <c r="AZ188" s="143"/>
      <c r="BA188" s="120"/>
      <c r="BB188" s="112">
        <f>+BC188+BD188</f>
        <v>0</v>
      </c>
      <c r="BC188" s="115">
        <f t="shared" si="4188"/>
        <v>0</v>
      </c>
      <c r="BD188" s="173">
        <f t="shared" si="4189"/>
        <v>0</v>
      </c>
      <c r="BE188" s="180" t="s">
        <v>216</v>
      </c>
      <c r="BF188" s="162">
        <f>IF(BG188&gt;0,1,0)</f>
        <v>0</v>
      </c>
      <c r="BG188" s="143"/>
      <c r="BH188" s="120"/>
      <c r="BI188" s="112">
        <f>+BJ188+BK188</f>
        <v>0</v>
      </c>
      <c r="BJ188" s="115">
        <f t="shared" si="4190"/>
        <v>0</v>
      </c>
      <c r="BK188" s="176">
        <f t="shared" si="4191"/>
        <v>0</v>
      </c>
      <c r="BL188" s="180" t="s">
        <v>216</v>
      </c>
      <c r="BM188" s="162">
        <f>IF(BN188&gt;0,1,0)</f>
        <v>0</v>
      </c>
      <c r="BN188" s="143"/>
      <c r="BO188" s="120"/>
      <c r="BP188" s="112">
        <f>+BQ188+BR188</f>
        <v>0</v>
      </c>
      <c r="BQ188" s="115">
        <f t="shared" si="4192"/>
        <v>0</v>
      </c>
      <c r="BR188" s="176">
        <f t="shared" si="4193"/>
        <v>0</v>
      </c>
      <c r="BS188" s="101">
        <f t="shared" si="3967"/>
        <v>0</v>
      </c>
      <c r="BT188" s="112">
        <f t="shared" si="3968"/>
        <v>0</v>
      </c>
      <c r="BU188" s="112">
        <f t="shared" si="3969"/>
        <v>0</v>
      </c>
      <c r="BV188" s="115">
        <f t="shared" si="3970"/>
        <v>0</v>
      </c>
      <c r="BW188" s="112">
        <f t="shared" si="3971"/>
        <v>0</v>
      </c>
      <c r="BX188" s="188">
        <f t="shared" si="3972"/>
        <v>0</v>
      </c>
      <c r="BY188" s="101" t="str">
        <f>IF(CA188="","",VLOOKUP(L188,リスト!$AD$3:$AE$25,2,0))</f>
        <v/>
      </c>
      <c r="BZ188" s="192">
        <f>IF(CA188&gt;0,1,0)</f>
        <v>0</v>
      </c>
      <c r="CA188" s="143"/>
      <c r="CB188" s="112">
        <f t="shared" si="4194"/>
        <v>0</v>
      </c>
      <c r="CC188" s="120"/>
      <c r="CD188" s="162">
        <f>+CB188+CC188</f>
        <v>0</v>
      </c>
      <c r="CE188" s="112">
        <f>+CF188+CG188</f>
        <v>0</v>
      </c>
      <c r="CF188" s="115">
        <f t="shared" si="4195"/>
        <v>0</v>
      </c>
      <c r="CG188" s="173">
        <f t="shared" si="4196"/>
        <v>0</v>
      </c>
      <c r="CH188" s="180" t="s">
        <v>216</v>
      </c>
      <c r="CI188" s="192">
        <f>IF(CJ188&gt;0,1,0)</f>
        <v>0</v>
      </c>
      <c r="CJ188" s="143"/>
      <c r="CK188" s="120"/>
      <c r="CL188" s="112">
        <f>+CM188+CN188</f>
        <v>0</v>
      </c>
      <c r="CM188" s="115">
        <f t="shared" si="4197"/>
        <v>0</v>
      </c>
      <c r="CN188" s="173">
        <f t="shared" si="4198"/>
        <v>0</v>
      </c>
      <c r="CO188" s="180" t="s">
        <v>216</v>
      </c>
      <c r="CP188" s="192">
        <f>IF(CQ188&gt;0,1,0)</f>
        <v>0</v>
      </c>
      <c r="CQ188" s="143"/>
      <c r="CR188" s="120"/>
      <c r="CS188" s="112">
        <f>+CT188+CU188</f>
        <v>0</v>
      </c>
      <c r="CT188" s="115">
        <f t="shared" si="4199"/>
        <v>0</v>
      </c>
      <c r="CU188" s="173">
        <f t="shared" si="4200"/>
        <v>0</v>
      </c>
      <c r="CV188" s="180" t="s">
        <v>216</v>
      </c>
      <c r="CW188" s="192">
        <f>IF(CX188&gt;0,1,0)</f>
        <v>0</v>
      </c>
      <c r="CX188" s="143"/>
      <c r="CY188" s="120"/>
      <c r="CZ188" s="112">
        <f>+DA188+DB188</f>
        <v>0</v>
      </c>
      <c r="DA188" s="115">
        <f t="shared" si="4201"/>
        <v>0</v>
      </c>
      <c r="DB188" s="173">
        <f t="shared" si="4202"/>
        <v>0</v>
      </c>
      <c r="DC188" s="180" t="s">
        <v>216</v>
      </c>
      <c r="DD188" s="192">
        <f>IF(DE188&gt;0,1,0)</f>
        <v>0</v>
      </c>
      <c r="DE188" s="143"/>
      <c r="DF188" s="120"/>
      <c r="DG188" s="112">
        <f>+DH188+DI188</f>
        <v>0</v>
      </c>
      <c r="DH188" s="115">
        <f t="shared" si="4203"/>
        <v>0</v>
      </c>
      <c r="DI188" s="176">
        <f t="shared" si="4204"/>
        <v>0</v>
      </c>
      <c r="DJ188" s="101">
        <f t="shared" si="3973"/>
        <v>0</v>
      </c>
      <c r="DK188" s="115">
        <f t="shared" si="3974"/>
        <v>0</v>
      </c>
      <c r="DL188" s="115">
        <f t="shared" si="3975"/>
        <v>0</v>
      </c>
      <c r="DM188" s="115">
        <f>+DN188+DO188</f>
        <v>0</v>
      </c>
      <c r="DN188" s="115">
        <f t="shared" si="3976"/>
        <v>0</v>
      </c>
      <c r="DO188" s="176">
        <f t="shared" si="3977"/>
        <v>0</v>
      </c>
      <c r="DP188" s="193">
        <f t="shared" si="3978"/>
        <v>0</v>
      </c>
      <c r="DQ188" s="176">
        <f t="shared" si="3979"/>
        <v>0</v>
      </c>
      <c r="DR188" s="115">
        <f t="shared" si="3422"/>
        <v>0</v>
      </c>
      <c r="DS188" s="115">
        <f>+DT188+DU188</f>
        <v>0</v>
      </c>
      <c r="DT188" s="112">
        <f t="shared" si="3980"/>
        <v>0</v>
      </c>
      <c r="DU188" s="188">
        <f t="shared" si="3981"/>
        <v>0</v>
      </c>
      <c r="DV188" s="101">
        <f t="shared" si="3982"/>
        <v>0</v>
      </c>
      <c r="DW188" s="115">
        <f t="shared" si="3382"/>
        <v>0</v>
      </c>
      <c r="DX188" s="115">
        <f t="shared" si="3383"/>
        <v>0</v>
      </c>
      <c r="DY188" s="115">
        <f>ROUND(DV188*DX188,0)</f>
        <v>0</v>
      </c>
      <c r="DZ188" s="115">
        <f>+EA188+EB188</f>
        <v>0</v>
      </c>
      <c r="EA188" s="115">
        <f t="shared" si="4205"/>
        <v>0</v>
      </c>
      <c r="EB188" s="173">
        <f t="shared" si="4206"/>
        <v>0</v>
      </c>
      <c r="EC188" s="193">
        <f>SUM(DR188,DY188)</f>
        <v>0</v>
      </c>
      <c r="ED188" s="115">
        <f>+EE188+EF188</f>
        <v>0</v>
      </c>
      <c r="EE188" s="115">
        <f>SUM(DT188,EA188)</f>
        <v>0</v>
      </c>
      <c r="EF188" s="188">
        <f>SUM(DU188,EB188)</f>
        <v>0</v>
      </c>
      <c r="EG188" s="128">
        <f t="shared" si="3983"/>
        <v>0</v>
      </c>
      <c r="EH188" s="132">
        <f t="shared" si="3984"/>
        <v>0</v>
      </c>
      <c r="EI188" s="147">
        <f t="shared" si="3985"/>
        <v>0</v>
      </c>
      <c r="EJ188" s="152">
        <f>INT(EI188/2)</f>
        <v>0</v>
      </c>
      <c r="EK188" s="166">
        <f t="shared" si="3986"/>
        <v>0</v>
      </c>
      <c r="EL188" s="170">
        <f t="shared" si="3987"/>
        <v>0</v>
      </c>
      <c r="EM188" s="166">
        <f t="shared" si="3988"/>
        <v>0</v>
      </c>
      <c r="EN188" s="170">
        <f>INT(EM188/2)</f>
        <v>0</v>
      </c>
      <c r="EO188" s="147">
        <f t="shared" si="4207"/>
        <v>0</v>
      </c>
      <c r="EP188" s="170">
        <f>INT(EO188/2)</f>
        <v>0</v>
      </c>
      <c r="EQ188" s="166">
        <f t="shared" si="4208"/>
        <v>0</v>
      </c>
      <c r="ER188" s="170">
        <f>INT(EQ188/2)</f>
        <v>0</v>
      </c>
      <c r="ES188" s="147">
        <f t="shared" si="4209"/>
        <v>0</v>
      </c>
      <c r="ET188" s="152">
        <f>INT(ES188/2)</f>
        <v>0</v>
      </c>
      <c r="EU188" s="166">
        <f t="shared" si="3989"/>
        <v>0</v>
      </c>
      <c r="EV188" s="170">
        <f t="shared" si="3990"/>
        <v>0</v>
      </c>
      <c r="EW188" s="147">
        <f t="shared" si="4210"/>
        <v>0</v>
      </c>
      <c r="EX188" s="152">
        <f>INT(EW188/2)</f>
        <v>0</v>
      </c>
      <c r="EY188" s="166">
        <f t="shared" si="4211"/>
        <v>0</v>
      </c>
      <c r="EZ188" s="170">
        <f>INT(EY188/2)</f>
        <v>0</v>
      </c>
      <c r="FA188" s="147">
        <f t="shared" si="4212"/>
        <v>0</v>
      </c>
      <c r="FB188" s="170">
        <f>INT(FA188/2)</f>
        <v>0</v>
      </c>
      <c r="FC188" s="147">
        <f t="shared" si="4213"/>
        <v>0</v>
      </c>
      <c r="FD188" s="170">
        <f>INT(FC188/2)</f>
        <v>0</v>
      </c>
      <c r="FE188" s="166">
        <f>SUM(EG188,EI188,EK188,EM188,EO188,EQ188,ES188,EU188,EW188,EY188,FA188,FC188)</f>
        <v>0</v>
      </c>
      <c r="FF188" s="170">
        <f>SUM(EH188,EJ188,EL188,EN188,EP188,ER188,ET188,EV188,EX188,EZ188,FB188,FD188)</f>
        <v>0</v>
      </c>
      <c r="FG188" s="147">
        <f t="shared" si="4214"/>
        <v>0</v>
      </c>
      <c r="FH188" s="198">
        <f>+FG188</f>
        <v>0</v>
      </c>
      <c r="FI188" s="201"/>
      <c r="FJ188" s="708">
        <f>+FJ186</f>
        <v>0</v>
      </c>
      <c r="FK188" s="38"/>
      <c r="FL188" s="701">
        <f t="shared" ref="FL188:FL213" si="4500">IF(T188&gt;0,ROUND(O188/1000,5),0)</f>
        <v>0</v>
      </c>
      <c r="FM188" s="688">
        <f t="shared" ref="FM188:FM213" si="4501">IF(T188&gt;0,ROUND(N188/T188,5),0)</f>
        <v>0</v>
      </c>
      <c r="FN188" s="702" t="str">
        <f t="shared" ref="FN188:FN213" si="4502">IF(FM188&gt;=FL188,"OK","下限本数を下回っています")</f>
        <v>OK</v>
      </c>
      <c r="FP188" s="701">
        <f t="shared" si="3442"/>
        <v>0</v>
      </c>
      <c r="FQ188" s="688">
        <f t="shared" si="3443"/>
        <v>0</v>
      </c>
      <c r="FR188" s="702" t="str">
        <f t="shared" si="3444"/>
        <v>OK</v>
      </c>
    </row>
    <row r="189" spans="1:174" ht="18" customHeight="1" x14ac:dyDescent="0.2">
      <c r="A189" s="76">
        <f t="shared" si="4262"/>
        <v>0</v>
      </c>
      <c r="B189" s="77">
        <f t="shared" si="4263"/>
        <v>0</v>
      </c>
      <c r="C189" s="236" t="str">
        <f t="shared" si="3447"/>
        <v>福島県</v>
      </c>
      <c r="D189" s="47">
        <f t="shared" si="4264"/>
        <v>87</v>
      </c>
      <c r="E189" s="56" t="s">
        <v>245</v>
      </c>
      <c r="F189" s="487"/>
      <c r="G189" s="555">
        <f>+G188</f>
        <v>0</v>
      </c>
      <c r="H189" s="536"/>
      <c r="I189" s="542"/>
      <c r="J189" s="543"/>
      <c r="K189" s="542"/>
      <c r="L189" s="64"/>
      <c r="M189" s="531"/>
      <c r="N189" s="67"/>
      <c r="O189" s="71" t="str">
        <f>IF(L189="","",VLOOKUP(L189,リスト!$Q$3:$R$25,2,0))</f>
        <v/>
      </c>
      <c r="P189" s="95"/>
      <c r="Q189" s="126"/>
      <c r="R189" s="102" t="str">
        <f>IF(L189="","",VLOOKUP(L189,リスト!$X$3:$Y$25,2,0))</f>
        <v/>
      </c>
      <c r="S189" s="163">
        <f t="shared" ref="S189" si="4503">IF(T189&gt;0,1,0)</f>
        <v>0</v>
      </c>
      <c r="T189" s="144"/>
      <c r="U189" s="113">
        <f t="shared" si="4179"/>
        <v>0</v>
      </c>
      <c r="V189" s="109"/>
      <c r="W189" s="116">
        <f t="shared" ref="W189" si="4504">+U189+V189</f>
        <v>0</v>
      </c>
      <c r="X189" s="116">
        <f t="shared" ref="X189" si="4505">+Y189+Z189</f>
        <v>0</v>
      </c>
      <c r="Y189" s="138">
        <f t="shared" si="4180"/>
        <v>0</v>
      </c>
      <c r="Z189" s="140">
        <f t="shared" si="4181"/>
        <v>0</v>
      </c>
      <c r="AA189" s="181" t="s">
        <v>216</v>
      </c>
      <c r="AB189" s="163">
        <f t="shared" ref="AB189" si="4506">IF(AC189&gt;0,1,0)</f>
        <v>0</v>
      </c>
      <c r="AC189" s="144"/>
      <c r="AD189" s="121"/>
      <c r="AE189" s="138">
        <f t="shared" ref="AE189" si="4507">+AF189+AG189</f>
        <v>0</v>
      </c>
      <c r="AF189" s="138">
        <f t="shared" si="4182"/>
        <v>0</v>
      </c>
      <c r="AG189" s="140">
        <f t="shared" si="4183"/>
        <v>0</v>
      </c>
      <c r="AH189" s="102" t="str">
        <f>IF(AJ189="","",VLOOKUP(L189,リスト!$AA$3:$AB$25,2,0))</f>
        <v/>
      </c>
      <c r="AI189" s="163">
        <f t="shared" ref="AI189" si="4508">IF(AJ189&gt;0,1,0)</f>
        <v>0</v>
      </c>
      <c r="AJ189" s="144"/>
      <c r="AK189" s="157">
        <f t="shared" si="3966"/>
        <v>0</v>
      </c>
      <c r="AL189" s="121"/>
      <c r="AM189" s="163">
        <f t="shared" ref="AM189" si="4509">+AK189+AL189</f>
        <v>0</v>
      </c>
      <c r="AN189" s="113">
        <f t="shared" ref="AN189" si="4510">+AO189+AP189</f>
        <v>0</v>
      </c>
      <c r="AO189" s="116">
        <f t="shared" si="4184"/>
        <v>0</v>
      </c>
      <c r="AP189" s="174">
        <f t="shared" si="4185"/>
        <v>0</v>
      </c>
      <c r="AQ189" s="184" t="s">
        <v>216</v>
      </c>
      <c r="AR189" s="163">
        <f t="shared" ref="AR189" si="4511">IF(AS189&gt;0,1,0)</f>
        <v>0</v>
      </c>
      <c r="AS189" s="144"/>
      <c r="AT189" s="121"/>
      <c r="AU189" s="113">
        <f t="shared" ref="AU189" si="4512">+AV189+AW189</f>
        <v>0</v>
      </c>
      <c r="AV189" s="116">
        <f t="shared" si="4186"/>
        <v>0</v>
      </c>
      <c r="AW189" s="177">
        <f t="shared" si="4187"/>
        <v>0</v>
      </c>
      <c r="AX189" s="181" t="s">
        <v>216</v>
      </c>
      <c r="AY189" s="163">
        <f t="shared" ref="AY189" si="4513">IF(AZ189&gt;0,1,0)</f>
        <v>0</v>
      </c>
      <c r="AZ189" s="144"/>
      <c r="BA189" s="121"/>
      <c r="BB189" s="113">
        <f t="shared" ref="BB189" si="4514">+BC189+BD189</f>
        <v>0</v>
      </c>
      <c r="BC189" s="116">
        <f t="shared" si="4188"/>
        <v>0</v>
      </c>
      <c r="BD189" s="174">
        <f t="shared" si="4189"/>
        <v>0</v>
      </c>
      <c r="BE189" s="181" t="s">
        <v>216</v>
      </c>
      <c r="BF189" s="163">
        <f t="shared" ref="BF189" si="4515">IF(BG189&gt;0,1,0)</f>
        <v>0</v>
      </c>
      <c r="BG189" s="144"/>
      <c r="BH189" s="121"/>
      <c r="BI189" s="113">
        <f t="shared" ref="BI189" si="4516">+BJ189+BK189</f>
        <v>0</v>
      </c>
      <c r="BJ189" s="116">
        <f t="shared" si="4190"/>
        <v>0</v>
      </c>
      <c r="BK189" s="177">
        <f t="shared" si="4191"/>
        <v>0</v>
      </c>
      <c r="BL189" s="181" t="s">
        <v>216</v>
      </c>
      <c r="BM189" s="163">
        <f t="shared" ref="BM189" si="4517">IF(BN189&gt;0,1,0)</f>
        <v>0</v>
      </c>
      <c r="BN189" s="144"/>
      <c r="BO189" s="121"/>
      <c r="BP189" s="113">
        <f t="shared" ref="BP189" si="4518">+BQ189+BR189</f>
        <v>0</v>
      </c>
      <c r="BQ189" s="116">
        <f t="shared" si="4192"/>
        <v>0</v>
      </c>
      <c r="BR189" s="177">
        <f t="shared" si="4193"/>
        <v>0</v>
      </c>
      <c r="BS189" s="102">
        <f t="shared" si="3967"/>
        <v>0</v>
      </c>
      <c r="BT189" s="113">
        <f t="shared" si="3968"/>
        <v>0</v>
      </c>
      <c r="BU189" s="113">
        <f t="shared" si="3969"/>
        <v>0</v>
      </c>
      <c r="BV189" s="116">
        <f t="shared" si="3970"/>
        <v>0</v>
      </c>
      <c r="BW189" s="113">
        <f t="shared" si="3971"/>
        <v>0</v>
      </c>
      <c r="BX189" s="189">
        <f t="shared" si="3972"/>
        <v>0</v>
      </c>
      <c r="BY189" s="102" t="str">
        <f>IF(CA189="","",VLOOKUP(L189,リスト!$AD$3:$AE$25,2,0))</f>
        <v/>
      </c>
      <c r="BZ189" s="105">
        <f t="shared" ref="BZ189" si="4519">IF(CA189&gt;0,1,0)</f>
        <v>0</v>
      </c>
      <c r="CA189" s="144"/>
      <c r="CB189" s="113">
        <f t="shared" si="4194"/>
        <v>0</v>
      </c>
      <c r="CC189" s="121"/>
      <c r="CD189" s="163">
        <f t="shared" ref="CD189" si="4520">+CB189+CC189</f>
        <v>0</v>
      </c>
      <c r="CE189" s="113">
        <f t="shared" ref="CE189" si="4521">+CF189+CG189</f>
        <v>0</v>
      </c>
      <c r="CF189" s="116">
        <f t="shared" si="4195"/>
        <v>0</v>
      </c>
      <c r="CG189" s="177">
        <f t="shared" si="4196"/>
        <v>0</v>
      </c>
      <c r="CH189" s="181" t="s">
        <v>216</v>
      </c>
      <c r="CI189" s="105">
        <f t="shared" ref="CI189" si="4522">IF(CJ189&gt;0,1,0)</f>
        <v>0</v>
      </c>
      <c r="CJ189" s="144"/>
      <c r="CK189" s="121"/>
      <c r="CL189" s="113">
        <f t="shared" ref="CL189" si="4523">+CM189+CN189</f>
        <v>0</v>
      </c>
      <c r="CM189" s="116">
        <f t="shared" si="4197"/>
        <v>0</v>
      </c>
      <c r="CN189" s="174">
        <f t="shared" si="4198"/>
        <v>0</v>
      </c>
      <c r="CO189" s="181" t="s">
        <v>216</v>
      </c>
      <c r="CP189" s="105">
        <f t="shared" ref="CP189" si="4524">IF(CQ189&gt;0,1,0)</f>
        <v>0</v>
      </c>
      <c r="CQ189" s="144"/>
      <c r="CR189" s="121"/>
      <c r="CS189" s="113">
        <f t="shared" ref="CS189" si="4525">+CT189+CU189</f>
        <v>0</v>
      </c>
      <c r="CT189" s="116">
        <f t="shared" si="4199"/>
        <v>0</v>
      </c>
      <c r="CU189" s="174">
        <f t="shared" si="4200"/>
        <v>0</v>
      </c>
      <c r="CV189" s="181" t="s">
        <v>216</v>
      </c>
      <c r="CW189" s="105">
        <f t="shared" ref="CW189" si="4526">IF(CX189&gt;0,1,0)</f>
        <v>0</v>
      </c>
      <c r="CX189" s="144"/>
      <c r="CY189" s="121"/>
      <c r="CZ189" s="113">
        <f t="shared" ref="CZ189" si="4527">+DA189+DB189</f>
        <v>0</v>
      </c>
      <c r="DA189" s="116">
        <f t="shared" si="4201"/>
        <v>0</v>
      </c>
      <c r="DB189" s="174">
        <f t="shared" si="4202"/>
        <v>0</v>
      </c>
      <c r="DC189" s="181" t="s">
        <v>216</v>
      </c>
      <c r="DD189" s="105">
        <f t="shared" ref="DD189" si="4528">IF(DE189&gt;0,1,0)</f>
        <v>0</v>
      </c>
      <c r="DE189" s="144"/>
      <c r="DF189" s="121"/>
      <c r="DG189" s="113">
        <f t="shared" ref="DG189" si="4529">+DH189+DI189</f>
        <v>0</v>
      </c>
      <c r="DH189" s="116">
        <f t="shared" si="4203"/>
        <v>0</v>
      </c>
      <c r="DI189" s="177">
        <f t="shared" si="4204"/>
        <v>0</v>
      </c>
      <c r="DJ189" s="102">
        <f t="shared" si="3973"/>
        <v>0</v>
      </c>
      <c r="DK189" s="116">
        <f t="shared" si="3974"/>
        <v>0</v>
      </c>
      <c r="DL189" s="116">
        <f t="shared" si="3975"/>
        <v>0</v>
      </c>
      <c r="DM189" s="116">
        <f t="shared" ref="DM189" si="4530">+DN189+DO189</f>
        <v>0</v>
      </c>
      <c r="DN189" s="116">
        <f t="shared" si="3976"/>
        <v>0</v>
      </c>
      <c r="DO189" s="177">
        <f t="shared" si="3977"/>
        <v>0</v>
      </c>
      <c r="DP189" s="194">
        <f t="shared" si="3978"/>
        <v>0</v>
      </c>
      <c r="DQ189" s="177">
        <f t="shared" si="3979"/>
        <v>0</v>
      </c>
      <c r="DR189" s="116">
        <f t="shared" si="3422"/>
        <v>0</v>
      </c>
      <c r="DS189" s="116">
        <f t="shared" ref="DS189" si="4531">+DT189+DU189</f>
        <v>0</v>
      </c>
      <c r="DT189" s="113">
        <f t="shared" si="3980"/>
        <v>0</v>
      </c>
      <c r="DU189" s="189">
        <f t="shared" si="3981"/>
        <v>0</v>
      </c>
      <c r="DV189" s="102">
        <f t="shared" si="3982"/>
        <v>0</v>
      </c>
      <c r="DW189" s="116">
        <f t="shared" si="3382"/>
        <v>0</v>
      </c>
      <c r="DX189" s="116">
        <f t="shared" si="3383"/>
        <v>0</v>
      </c>
      <c r="DY189" s="116">
        <f t="shared" ref="DY189" si="4532">ROUND(DV189*DX189,0)</f>
        <v>0</v>
      </c>
      <c r="DZ189" s="116">
        <f t="shared" ref="DZ189" si="4533">+EA189+EB189</f>
        <v>0</v>
      </c>
      <c r="EA189" s="116">
        <f t="shared" si="4205"/>
        <v>0</v>
      </c>
      <c r="EB189" s="174">
        <f t="shared" si="4206"/>
        <v>0</v>
      </c>
      <c r="EC189" s="194">
        <f t="shared" ref="EC189" si="4534">SUM(DR189,DY189)</f>
        <v>0</v>
      </c>
      <c r="ED189" s="116">
        <f t="shared" ref="ED189" si="4535">+EE189+EF189</f>
        <v>0</v>
      </c>
      <c r="EE189" s="116">
        <f t="shared" ref="EE189" si="4536">SUM(DT189,EA189)</f>
        <v>0</v>
      </c>
      <c r="EF189" s="189">
        <f t="shared" ref="EF189" si="4537">SUM(DU189,EB189)</f>
        <v>0</v>
      </c>
      <c r="EG189" s="129">
        <f t="shared" si="3983"/>
        <v>0</v>
      </c>
      <c r="EH189" s="133">
        <f t="shared" si="3984"/>
        <v>0</v>
      </c>
      <c r="EI189" s="148">
        <f t="shared" si="3985"/>
        <v>0</v>
      </c>
      <c r="EJ189" s="153">
        <f t="shared" ref="EJ189" si="4538">INT(EI189/2)</f>
        <v>0</v>
      </c>
      <c r="EK189" s="167">
        <f t="shared" si="3986"/>
        <v>0</v>
      </c>
      <c r="EL189" s="171">
        <f t="shared" si="3987"/>
        <v>0</v>
      </c>
      <c r="EM189" s="167">
        <f t="shared" si="3988"/>
        <v>0</v>
      </c>
      <c r="EN189" s="171">
        <f t="shared" ref="EN189" si="4539">INT(EM189/2)</f>
        <v>0</v>
      </c>
      <c r="EO189" s="148">
        <f t="shared" si="4207"/>
        <v>0</v>
      </c>
      <c r="EP189" s="153">
        <f t="shared" ref="EP189" si="4540">INT(EO189/2)</f>
        <v>0</v>
      </c>
      <c r="EQ189" s="167">
        <f t="shared" si="4208"/>
        <v>0</v>
      </c>
      <c r="ER189" s="171">
        <f t="shared" ref="ER189" si="4541">INT(EQ189/2)</f>
        <v>0</v>
      </c>
      <c r="ES189" s="148">
        <f t="shared" si="4209"/>
        <v>0</v>
      </c>
      <c r="ET189" s="153">
        <f t="shared" ref="ET189" si="4542">INT(ES189/2)</f>
        <v>0</v>
      </c>
      <c r="EU189" s="167">
        <f t="shared" si="3989"/>
        <v>0</v>
      </c>
      <c r="EV189" s="171">
        <f t="shared" si="3990"/>
        <v>0</v>
      </c>
      <c r="EW189" s="148">
        <f t="shared" si="4210"/>
        <v>0</v>
      </c>
      <c r="EX189" s="153">
        <f t="shared" ref="EX189" si="4543">INT(EW189/2)</f>
        <v>0</v>
      </c>
      <c r="EY189" s="167">
        <f t="shared" si="4211"/>
        <v>0</v>
      </c>
      <c r="EZ189" s="171">
        <f t="shared" ref="EZ189" si="4544">INT(EY189/2)</f>
        <v>0</v>
      </c>
      <c r="FA189" s="148">
        <f t="shared" si="4212"/>
        <v>0</v>
      </c>
      <c r="FB189" s="171">
        <f t="shared" ref="FB189" si="4545">INT(FA189/2)</f>
        <v>0</v>
      </c>
      <c r="FC189" s="148">
        <f t="shared" si="4213"/>
        <v>0</v>
      </c>
      <c r="FD189" s="171">
        <f t="shared" ref="FD189" si="4546">INT(FC189/2)</f>
        <v>0</v>
      </c>
      <c r="FE189" s="167">
        <f t="shared" ref="FE189" si="4547">SUM(EG189,EI189,EK189,EM189,EO189,EQ189,ES189,EU189,EW189,EY189,FA189,FC189)</f>
        <v>0</v>
      </c>
      <c r="FF189" s="171">
        <f t="shared" ref="FF189" si="4548">SUM(EH189,EJ189,EL189,EN189,EP189,ER189,ET189,EV189,EX189,EZ189,FB189,FD189)</f>
        <v>0</v>
      </c>
      <c r="FG189" s="148">
        <f t="shared" si="4214"/>
        <v>0</v>
      </c>
      <c r="FH189" s="199">
        <f t="shared" ref="FH189" si="4549">+FG189</f>
        <v>0</v>
      </c>
      <c r="FI189" s="95"/>
      <c r="FJ189" s="708">
        <f>+FJ188</f>
        <v>0</v>
      </c>
      <c r="FK189" s="38"/>
      <c r="FL189" s="695">
        <f t="shared" si="4500"/>
        <v>0</v>
      </c>
      <c r="FM189" s="696">
        <f t="shared" si="4501"/>
        <v>0</v>
      </c>
      <c r="FN189" s="697" t="str">
        <f t="shared" si="4502"/>
        <v>OK</v>
      </c>
      <c r="FP189" s="695">
        <f t="shared" si="3442"/>
        <v>0</v>
      </c>
      <c r="FQ189" s="696">
        <f t="shared" si="3443"/>
        <v>0</v>
      </c>
      <c r="FR189" s="697" t="str">
        <f t="shared" si="3444"/>
        <v>OK</v>
      </c>
    </row>
    <row r="190" spans="1:174" ht="18" customHeight="1" x14ac:dyDescent="0.2">
      <c r="A190" s="74">
        <f t="shared" si="4262"/>
        <v>0</v>
      </c>
      <c r="B190" s="75">
        <f t="shared" si="4263"/>
        <v>0</v>
      </c>
      <c r="C190" s="235" t="str">
        <f t="shared" si="3447"/>
        <v>福島県</v>
      </c>
      <c r="D190" s="58">
        <f t="shared" si="4264"/>
        <v>88</v>
      </c>
      <c r="E190" s="49" t="s">
        <v>244</v>
      </c>
      <c r="F190" s="486">
        <f>IF(F191=" "," ",+F191)</f>
        <v>0</v>
      </c>
      <c r="G190" s="554"/>
      <c r="H190" s="537"/>
      <c r="I190" s="544"/>
      <c r="J190" s="545"/>
      <c r="K190" s="544"/>
      <c r="L190" s="229"/>
      <c r="M190" s="532"/>
      <c r="N190" s="66"/>
      <c r="O190" s="70" t="str">
        <f>IF(L190="","",VLOOKUP(L190,リスト!$Q$3:$R$25,2,0))</f>
        <v/>
      </c>
      <c r="P190" s="202"/>
      <c r="Q190" s="230"/>
      <c r="R190" s="154" t="str">
        <f>IF(L190="","",VLOOKUP(L190,リスト!$X$3:$Y$25,2,0))</f>
        <v/>
      </c>
      <c r="S190" s="162">
        <f>IF(T190&gt;0,1,0)</f>
        <v>0</v>
      </c>
      <c r="T190" s="143"/>
      <c r="U190" s="112">
        <f t="shared" si="4179"/>
        <v>0</v>
      </c>
      <c r="V190" s="108"/>
      <c r="W190" s="115">
        <f>+U190+V190</f>
        <v>0</v>
      </c>
      <c r="X190" s="115">
        <f>+Y190+Z190</f>
        <v>0</v>
      </c>
      <c r="Y190" s="137">
        <f t="shared" si="4180"/>
        <v>0</v>
      </c>
      <c r="Z190" s="139">
        <f t="shared" si="4181"/>
        <v>0</v>
      </c>
      <c r="AA190" s="180" t="s">
        <v>216</v>
      </c>
      <c r="AB190" s="162">
        <f>IF(AC190&gt;0,1,0)</f>
        <v>0</v>
      </c>
      <c r="AC190" s="143"/>
      <c r="AD190" s="120"/>
      <c r="AE190" s="137">
        <f>+AF190+AG190</f>
        <v>0</v>
      </c>
      <c r="AF190" s="137">
        <f t="shared" si="4182"/>
        <v>0</v>
      </c>
      <c r="AG190" s="139">
        <f t="shared" si="4183"/>
        <v>0</v>
      </c>
      <c r="AH190" s="101" t="str">
        <f>IF(AJ190="","",VLOOKUP(L190,リスト!$AA$3:$AB$25,2,0))</f>
        <v/>
      </c>
      <c r="AI190" s="162">
        <f>IF(AJ190&gt;0,1,0)</f>
        <v>0</v>
      </c>
      <c r="AJ190" s="143"/>
      <c r="AK190" s="156">
        <f t="shared" si="3966"/>
        <v>0</v>
      </c>
      <c r="AL190" s="120"/>
      <c r="AM190" s="162">
        <f>+AK190+AL190</f>
        <v>0</v>
      </c>
      <c r="AN190" s="112">
        <f>+AO190+AP190</f>
        <v>0</v>
      </c>
      <c r="AO190" s="115">
        <f t="shared" si="4184"/>
        <v>0</v>
      </c>
      <c r="AP190" s="173">
        <f t="shared" si="4185"/>
        <v>0</v>
      </c>
      <c r="AQ190" s="183" t="s">
        <v>216</v>
      </c>
      <c r="AR190" s="162">
        <f>IF(AS190&gt;0,1,0)</f>
        <v>0</v>
      </c>
      <c r="AS190" s="143"/>
      <c r="AT190" s="120"/>
      <c r="AU190" s="112">
        <f>+AV190+AW190</f>
        <v>0</v>
      </c>
      <c r="AV190" s="115">
        <f t="shared" si="4186"/>
        <v>0</v>
      </c>
      <c r="AW190" s="176">
        <f t="shared" si="4187"/>
        <v>0</v>
      </c>
      <c r="AX190" s="180" t="s">
        <v>216</v>
      </c>
      <c r="AY190" s="162">
        <f>IF(AZ190&gt;0,1,0)</f>
        <v>0</v>
      </c>
      <c r="AZ190" s="143"/>
      <c r="BA190" s="120"/>
      <c r="BB190" s="112">
        <f>+BC190+BD190</f>
        <v>0</v>
      </c>
      <c r="BC190" s="115">
        <f t="shared" si="4188"/>
        <v>0</v>
      </c>
      <c r="BD190" s="173">
        <f t="shared" si="4189"/>
        <v>0</v>
      </c>
      <c r="BE190" s="180" t="s">
        <v>216</v>
      </c>
      <c r="BF190" s="162">
        <f>IF(BG190&gt;0,1,0)</f>
        <v>0</v>
      </c>
      <c r="BG190" s="143"/>
      <c r="BH190" s="120"/>
      <c r="BI190" s="112">
        <f>+BJ190+BK190</f>
        <v>0</v>
      </c>
      <c r="BJ190" s="115">
        <f t="shared" si="4190"/>
        <v>0</v>
      </c>
      <c r="BK190" s="176">
        <f t="shared" si="4191"/>
        <v>0</v>
      </c>
      <c r="BL190" s="180" t="s">
        <v>216</v>
      </c>
      <c r="BM190" s="162">
        <f>IF(BN190&gt;0,1,0)</f>
        <v>0</v>
      </c>
      <c r="BN190" s="143"/>
      <c r="BO190" s="120"/>
      <c r="BP190" s="112">
        <f>+BQ190+BR190</f>
        <v>0</v>
      </c>
      <c r="BQ190" s="115">
        <f t="shared" si="4192"/>
        <v>0</v>
      </c>
      <c r="BR190" s="176">
        <f t="shared" si="4193"/>
        <v>0</v>
      </c>
      <c r="BS190" s="101">
        <f t="shared" si="3967"/>
        <v>0</v>
      </c>
      <c r="BT190" s="112">
        <f t="shared" si="3968"/>
        <v>0</v>
      </c>
      <c r="BU190" s="112">
        <f t="shared" si="3969"/>
        <v>0</v>
      </c>
      <c r="BV190" s="115">
        <f t="shared" si="3970"/>
        <v>0</v>
      </c>
      <c r="BW190" s="112">
        <f t="shared" si="3971"/>
        <v>0</v>
      </c>
      <c r="BX190" s="188">
        <f t="shared" si="3972"/>
        <v>0</v>
      </c>
      <c r="BY190" s="101" t="str">
        <f>IF(CA190="","",VLOOKUP(L190,リスト!$AD$3:$AE$25,2,0))</f>
        <v/>
      </c>
      <c r="BZ190" s="192">
        <f>IF(CA190&gt;0,1,0)</f>
        <v>0</v>
      </c>
      <c r="CA190" s="143"/>
      <c r="CB190" s="112">
        <f t="shared" si="4194"/>
        <v>0</v>
      </c>
      <c r="CC190" s="120"/>
      <c r="CD190" s="162">
        <f>+CB190+CC190</f>
        <v>0</v>
      </c>
      <c r="CE190" s="112">
        <f>+CF190+CG190</f>
        <v>0</v>
      </c>
      <c r="CF190" s="115">
        <f t="shared" si="4195"/>
        <v>0</v>
      </c>
      <c r="CG190" s="173">
        <f t="shared" si="4196"/>
        <v>0</v>
      </c>
      <c r="CH190" s="180" t="s">
        <v>216</v>
      </c>
      <c r="CI190" s="192">
        <f>IF(CJ190&gt;0,1,0)</f>
        <v>0</v>
      </c>
      <c r="CJ190" s="143"/>
      <c r="CK190" s="120"/>
      <c r="CL190" s="112">
        <f>+CM190+CN190</f>
        <v>0</v>
      </c>
      <c r="CM190" s="115">
        <f t="shared" si="4197"/>
        <v>0</v>
      </c>
      <c r="CN190" s="173">
        <f t="shared" si="4198"/>
        <v>0</v>
      </c>
      <c r="CO190" s="180" t="s">
        <v>216</v>
      </c>
      <c r="CP190" s="192">
        <f>IF(CQ190&gt;0,1,0)</f>
        <v>0</v>
      </c>
      <c r="CQ190" s="143"/>
      <c r="CR190" s="120"/>
      <c r="CS190" s="112">
        <f>+CT190+CU190</f>
        <v>0</v>
      </c>
      <c r="CT190" s="115">
        <f t="shared" si="4199"/>
        <v>0</v>
      </c>
      <c r="CU190" s="173">
        <f t="shared" si="4200"/>
        <v>0</v>
      </c>
      <c r="CV190" s="180" t="s">
        <v>216</v>
      </c>
      <c r="CW190" s="192">
        <f>IF(CX190&gt;0,1,0)</f>
        <v>0</v>
      </c>
      <c r="CX190" s="143"/>
      <c r="CY190" s="120"/>
      <c r="CZ190" s="112">
        <f>+DA190+DB190</f>
        <v>0</v>
      </c>
      <c r="DA190" s="115">
        <f t="shared" si="4201"/>
        <v>0</v>
      </c>
      <c r="DB190" s="173">
        <f t="shared" si="4202"/>
        <v>0</v>
      </c>
      <c r="DC190" s="180" t="s">
        <v>216</v>
      </c>
      <c r="DD190" s="192">
        <f>IF(DE190&gt;0,1,0)</f>
        <v>0</v>
      </c>
      <c r="DE190" s="143"/>
      <c r="DF190" s="120"/>
      <c r="DG190" s="112">
        <f>+DH190+DI190</f>
        <v>0</v>
      </c>
      <c r="DH190" s="115">
        <f t="shared" si="4203"/>
        <v>0</v>
      </c>
      <c r="DI190" s="176">
        <f t="shared" si="4204"/>
        <v>0</v>
      </c>
      <c r="DJ190" s="101">
        <f t="shared" si="3973"/>
        <v>0</v>
      </c>
      <c r="DK190" s="115">
        <f t="shared" si="3974"/>
        <v>0</v>
      </c>
      <c r="DL190" s="115">
        <f t="shared" si="3975"/>
        <v>0</v>
      </c>
      <c r="DM190" s="115">
        <f>+DN190+DO190</f>
        <v>0</v>
      </c>
      <c r="DN190" s="115">
        <f t="shared" si="3976"/>
        <v>0</v>
      </c>
      <c r="DO190" s="176">
        <f t="shared" si="3977"/>
        <v>0</v>
      </c>
      <c r="DP190" s="193">
        <f t="shared" si="3978"/>
        <v>0</v>
      </c>
      <c r="DQ190" s="176">
        <f t="shared" si="3979"/>
        <v>0</v>
      </c>
      <c r="DR190" s="115">
        <f t="shared" si="3422"/>
        <v>0</v>
      </c>
      <c r="DS190" s="115">
        <f>+DT190+DU190</f>
        <v>0</v>
      </c>
      <c r="DT190" s="112">
        <f t="shared" si="3980"/>
        <v>0</v>
      </c>
      <c r="DU190" s="188">
        <f t="shared" si="3981"/>
        <v>0</v>
      </c>
      <c r="DV190" s="101">
        <f t="shared" si="3982"/>
        <v>0</v>
      </c>
      <c r="DW190" s="115">
        <f t="shared" si="3382"/>
        <v>0</v>
      </c>
      <c r="DX190" s="115">
        <f t="shared" si="3383"/>
        <v>0</v>
      </c>
      <c r="DY190" s="115">
        <f>ROUND(DV190*DX190,0)</f>
        <v>0</v>
      </c>
      <c r="DZ190" s="115">
        <f>+EA190+EB190</f>
        <v>0</v>
      </c>
      <c r="EA190" s="115">
        <f t="shared" si="4205"/>
        <v>0</v>
      </c>
      <c r="EB190" s="173">
        <f t="shared" si="4206"/>
        <v>0</v>
      </c>
      <c r="EC190" s="193">
        <f>SUM(DR190,DY190)</f>
        <v>0</v>
      </c>
      <c r="ED190" s="115">
        <f>+EE190+EF190</f>
        <v>0</v>
      </c>
      <c r="EE190" s="115">
        <f>SUM(DT190,EA190)</f>
        <v>0</v>
      </c>
      <c r="EF190" s="188">
        <f>SUM(DU190,EB190)</f>
        <v>0</v>
      </c>
      <c r="EG190" s="128">
        <f t="shared" si="3983"/>
        <v>0</v>
      </c>
      <c r="EH190" s="132">
        <f t="shared" si="3984"/>
        <v>0</v>
      </c>
      <c r="EI190" s="147">
        <f t="shared" si="3985"/>
        <v>0</v>
      </c>
      <c r="EJ190" s="152">
        <f>INT(EI190/2)</f>
        <v>0</v>
      </c>
      <c r="EK190" s="166">
        <f t="shared" si="3986"/>
        <v>0</v>
      </c>
      <c r="EL190" s="170">
        <f t="shared" si="3987"/>
        <v>0</v>
      </c>
      <c r="EM190" s="166">
        <f t="shared" si="3988"/>
        <v>0</v>
      </c>
      <c r="EN190" s="170">
        <f>INT(EM190/2)</f>
        <v>0</v>
      </c>
      <c r="EO190" s="147">
        <f t="shared" si="4207"/>
        <v>0</v>
      </c>
      <c r="EP190" s="170">
        <f>INT(EO190/2)</f>
        <v>0</v>
      </c>
      <c r="EQ190" s="166">
        <f t="shared" si="4208"/>
        <v>0</v>
      </c>
      <c r="ER190" s="170">
        <f>INT(EQ190/2)</f>
        <v>0</v>
      </c>
      <c r="ES190" s="147">
        <f t="shared" si="4209"/>
        <v>0</v>
      </c>
      <c r="ET190" s="152">
        <f>INT(ES190/2)</f>
        <v>0</v>
      </c>
      <c r="EU190" s="166">
        <f t="shared" si="3989"/>
        <v>0</v>
      </c>
      <c r="EV190" s="170">
        <f t="shared" si="3990"/>
        <v>0</v>
      </c>
      <c r="EW190" s="147">
        <f t="shared" si="4210"/>
        <v>0</v>
      </c>
      <c r="EX190" s="152">
        <f>INT(EW190/2)</f>
        <v>0</v>
      </c>
      <c r="EY190" s="166">
        <f t="shared" si="4211"/>
        <v>0</v>
      </c>
      <c r="EZ190" s="170">
        <f>INT(EY190/2)</f>
        <v>0</v>
      </c>
      <c r="FA190" s="147">
        <f t="shared" si="4212"/>
        <v>0</v>
      </c>
      <c r="FB190" s="170">
        <f>INT(FA190/2)</f>
        <v>0</v>
      </c>
      <c r="FC190" s="147">
        <f t="shared" si="4213"/>
        <v>0</v>
      </c>
      <c r="FD190" s="170">
        <f>INT(FC190/2)</f>
        <v>0</v>
      </c>
      <c r="FE190" s="166">
        <f>SUM(EG190,EI190,EK190,EM190,EO190,EQ190,ES190,EU190,EW190,EY190,FA190,FC190)</f>
        <v>0</v>
      </c>
      <c r="FF190" s="170">
        <f>SUM(EH190,EJ190,EL190,EN190,EP190,ER190,ET190,EV190,EX190,EZ190,FB190,FD190)</f>
        <v>0</v>
      </c>
      <c r="FG190" s="147">
        <f t="shared" si="4214"/>
        <v>0</v>
      </c>
      <c r="FH190" s="198">
        <f>+FG190</f>
        <v>0</v>
      </c>
      <c r="FI190" s="201"/>
      <c r="FJ190" s="708">
        <f>+FJ188</f>
        <v>0</v>
      </c>
      <c r="FK190" s="38"/>
      <c r="FL190" s="698">
        <f t="shared" si="4500"/>
        <v>0</v>
      </c>
      <c r="FM190" s="699">
        <f t="shared" si="4501"/>
        <v>0</v>
      </c>
      <c r="FN190" s="700" t="str">
        <f t="shared" si="4502"/>
        <v>OK</v>
      </c>
      <c r="FP190" s="698">
        <f t="shared" si="3442"/>
        <v>0</v>
      </c>
      <c r="FQ190" s="699">
        <f t="shared" si="3443"/>
        <v>0</v>
      </c>
      <c r="FR190" s="700" t="str">
        <f t="shared" si="3444"/>
        <v>OK</v>
      </c>
    </row>
    <row r="191" spans="1:174" ht="18" customHeight="1" x14ac:dyDescent="0.2">
      <c r="A191" s="76">
        <f t="shared" si="4262"/>
        <v>0</v>
      </c>
      <c r="B191" s="77">
        <f t="shared" si="4263"/>
        <v>0</v>
      </c>
      <c r="C191" s="236" t="str">
        <f t="shared" si="3447"/>
        <v>福島県</v>
      </c>
      <c r="D191" s="47">
        <f t="shared" si="4264"/>
        <v>88</v>
      </c>
      <c r="E191" s="56" t="s">
        <v>245</v>
      </c>
      <c r="F191" s="487"/>
      <c r="G191" s="555">
        <f>+G190</f>
        <v>0</v>
      </c>
      <c r="H191" s="536"/>
      <c r="I191" s="542"/>
      <c r="J191" s="543"/>
      <c r="K191" s="542"/>
      <c r="L191" s="64"/>
      <c r="M191" s="531"/>
      <c r="N191" s="67"/>
      <c r="O191" s="71" t="str">
        <f>IF(L191="","",VLOOKUP(L191,リスト!$Q$3:$R$25,2,0))</f>
        <v/>
      </c>
      <c r="P191" s="95"/>
      <c r="Q191" s="124"/>
      <c r="R191" s="102" t="str">
        <f>IF(L191="","",VLOOKUP(L191,リスト!$X$3:$Y$25,2,0))</f>
        <v/>
      </c>
      <c r="S191" s="163">
        <f t="shared" ref="S191" si="4550">IF(T191&gt;0,1,0)</f>
        <v>0</v>
      </c>
      <c r="T191" s="144"/>
      <c r="U191" s="113">
        <f t="shared" si="4179"/>
        <v>0</v>
      </c>
      <c r="V191" s="109"/>
      <c r="W191" s="116">
        <f t="shared" ref="W191" si="4551">+U191+V191</f>
        <v>0</v>
      </c>
      <c r="X191" s="116">
        <f t="shared" ref="X191" si="4552">+Y191+Z191</f>
        <v>0</v>
      </c>
      <c r="Y191" s="138">
        <f t="shared" si="4180"/>
        <v>0</v>
      </c>
      <c r="Z191" s="140">
        <f t="shared" si="4181"/>
        <v>0</v>
      </c>
      <c r="AA191" s="181" t="s">
        <v>216</v>
      </c>
      <c r="AB191" s="163">
        <f t="shared" ref="AB191" si="4553">IF(AC191&gt;0,1,0)</f>
        <v>0</v>
      </c>
      <c r="AC191" s="144"/>
      <c r="AD191" s="121"/>
      <c r="AE191" s="138">
        <f t="shared" ref="AE191" si="4554">+AF191+AG191</f>
        <v>0</v>
      </c>
      <c r="AF191" s="138">
        <f t="shared" si="4182"/>
        <v>0</v>
      </c>
      <c r="AG191" s="140">
        <f t="shared" si="4183"/>
        <v>0</v>
      </c>
      <c r="AH191" s="102" t="str">
        <f>IF(AJ191="","",VLOOKUP(L191,リスト!$AA$3:$AB$25,2,0))</f>
        <v/>
      </c>
      <c r="AI191" s="163">
        <f t="shared" ref="AI191" si="4555">IF(AJ191&gt;0,1,0)</f>
        <v>0</v>
      </c>
      <c r="AJ191" s="144"/>
      <c r="AK191" s="157">
        <f t="shared" si="3966"/>
        <v>0</v>
      </c>
      <c r="AL191" s="121"/>
      <c r="AM191" s="163">
        <f t="shared" ref="AM191" si="4556">+AK191+AL191</f>
        <v>0</v>
      </c>
      <c r="AN191" s="113">
        <f t="shared" ref="AN191" si="4557">+AO191+AP191</f>
        <v>0</v>
      </c>
      <c r="AO191" s="116">
        <f t="shared" si="4184"/>
        <v>0</v>
      </c>
      <c r="AP191" s="174">
        <f t="shared" si="4185"/>
        <v>0</v>
      </c>
      <c r="AQ191" s="184" t="s">
        <v>216</v>
      </c>
      <c r="AR191" s="163">
        <f t="shared" ref="AR191" si="4558">IF(AS191&gt;0,1,0)</f>
        <v>0</v>
      </c>
      <c r="AS191" s="144"/>
      <c r="AT191" s="121"/>
      <c r="AU191" s="113">
        <f t="shared" ref="AU191" si="4559">+AV191+AW191</f>
        <v>0</v>
      </c>
      <c r="AV191" s="116">
        <f t="shared" si="4186"/>
        <v>0</v>
      </c>
      <c r="AW191" s="177">
        <f t="shared" si="4187"/>
        <v>0</v>
      </c>
      <c r="AX191" s="181" t="s">
        <v>216</v>
      </c>
      <c r="AY191" s="163">
        <f t="shared" ref="AY191" si="4560">IF(AZ191&gt;0,1,0)</f>
        <v>0</v>
      </c>
      <c r="AZ191" s="144"/>
      <c r="BA191" s="121"/>
      <c r="BB191" s="113">
        <f t="shared" ref="BB191" si="4561">+BC191+BD191</f>
        <v>0</v>
      </c>
      <c r="BC191" s="116">
        <f t="shared" si="4188"/>
        <v>0</v>
      </c>
      <c r="BD191" s="174">
        <f t="shared" si="4189"/>
        <v>0</v>
      </c>
      <c r="BE191" s="181" t="s">
        <v>216</v>
      </c>
      <c r="BF191" s="163">
        <f t="shared" ref="BF191" si="4562">IF(BG191&gt;0,1,0)</f>
        <v>0</v>
      </c>
      <c r="BG191" s="144"/>
      <c r="BH191" s="121"/>
      <c r="BI191" s="113">
        <f t="shared" ref="BI191" si="4563">+BJ191+BK191</f>
        <v>0</v>
      </c>
      <c r="BJ191" s="116">
        <f t="shared" si="4190"/>
        <v>0</v>
      </c>
      <c r="BK191" s="177">
        <f t="shared" si="4191"/>
        <v>0</v>
      </c>
      <c r="BL191" s="181" t="s">
        <v>216</v>
      </c>
      <c r="BM191" s="163">
        <f t="shared" ref="BM191" si="4564">IF(BN191&gt;0,1,0)</f>
        <v>0</v>
      </c>
      <c r="BN191" s="144"/>
      <c r="BO191" s="121"/>
      <c r="BP191" s="113">
        <f t="shared" ref="BP191" si="4565">+BQ191+BR191</f>
        <v>0</v>
      </c>
      <c r="BQ191" s="116">
        <f t="shared" si="4192"/>
        <v>0</v>
      </c>
      <c r="BR191" s="177">
        <f t="shared" si="4193"/>
        <v>0</v>
      </c>
      <c r="BS191" s="102">
        <f t="shared" si="3967"/>
        <v>0</v>
      </c>
      <c r="BT191" s="113">
        <f t="shared" si="3968"/>
        <v>0</v>
      </c>
      <c r="BU191" s="113">
        <f t="shared" si="3969"/>
        <v>0</v>
      </c>
      <c r="BV191" s="116">
        <f t="shared" si="3970"/>
        <v>0</v>
      </c>
      <c r="BW191" s="113">
        <f t="shared" si="3971"/>
        <v>0</v>
      </c>
      <c r="BX191" s="189">
        <f t="shared" si="3972"/>
        <v>0</v>
      </c>
      <c r="BY191" s="102" t="str">
        <f>IF(CA191="","",VLOOKUP(L191,リスト!$AD$3:$AE$25,2,0))</f>
        <v/>
      </c>
      <c r="BZ191" s="105">
        <f t="shared" ref="BZ191" si="4566">IF(CA191&gt;0,1,0)</f>
        <v>0</v>
      </c>
      <c r="CA191" s="144"/>
      <c r="CB191" s="113">
        <f t="shared" si="4194"/>
        <v>0</v>
      </c>
      <c r="CC191" s="121"/>
      <c r="CD191" s="163">
        <f t="shared" ref="CD191" si="4567">+CB191+CC191</f>
        <v>0</v>
      </c>
      <c r="CE191" s="113">
        <f t="shared" ref="CE191" si="4568">+CF191+CG191</f>
        <v>0</v>
      </c>
      <c r="CF191" s="116">
        <f t="shared" si="4195"/>
        <v>0</v>
      </c>
      <c r="CG191" s="177">
        <f t="shared" si="4196"/>
        <v>0</v>
      </c>
      <c r="CH191" s="181" t="s">
        <v>216</v>
      </c>
      <c r="CI191" s="105">
        <f t="shared" ref="CI191" si="4569">IF(CJ191&gt;0,1,0)</f>
        <v>0</v>
      </c>
      <c r="CJ191" s="144"/>
      <c r="CK191" s="121"/>
      <c r="CL191" s="113">
        <f t="shared" ref="CL191" si="4570">+CM191+CN191</f>
        <v>0</v>
      </c>
      <c r="CM191" s="116">
        <f t="shared" si="4197"/>
        <v>0</v>
      </c>
      <c r="CN191" s="174">
        <f t="shared" si="4198"/>
        <v>0</v>
      </c>
      <c r="CO191" s="181" t="s">
        <v>216</v>
      </c>
      <c r="CP191" s="105">
        <f t="shared" ref="CP191" si="4571">IF(CQ191&gt;0,1,0)</f>
        <v>0</v>
      </c>
      <c r="CQ191" s="144"/>
      <c r="CR191" s="121"/>
      <c r="CS191" s="113">
        <f t="shared" ref="CS191" si="4572">+CT191+CU191</f>
        <v>0</v>
      </c>
      <c r="CT191" s="116">
        <f t="shared" si="4199"/>
        <v>0</v>
      </c>
      <c r="CU191" s="174">
        <f t="shared" si="4200"/>
        <v>0</v>
      </c>
      <c r="CV191" s="181" t="s">
        <v>216</v>
      </c>
      <c r="CW191" s="105">
        <f t="shared" ref="CW191" si="4573">IF(CX191&gt;0,1,0)</f>
        <v>0</v>
      </c>
      <c r="CX191" s="144"/>
      <c r="CY191" s="121"/>
      <c r="CZ191" s="113">
        <f t="shared" ref="CZ191" si="4574">+DA191+DB191</f>
        <v>0</v>
      </c>
      <c r="DA191" s="116">
        <f t="shared" si="4201"/>
        <v>0</v>
      </c>
      <c r="DB191" s="174">
        <f t="shared" si="4202"/>
        <v>0</v>
      </c>
      <c r="DC191" s="181" t="s">
        <v>216</v>
      </c>
      <c r="DD191" s="105">
        <f t="shared" ref="DD191" si="4575">IF(DE191&gt;0,1,0)</f>
        <v>0</v>
      </c>
      <c r="DE191" s="144"/>
      <c r="DF191" s="121"/>
      <c r="DG191" s="113">
        <f t="shared" ref="DG191" si="4576">+DH191+DI191</f>
        <v>0</v>
      </c>
      <c r="DH191" s="116">
        <f t="shared" si="4203"/>
        <v>0</v>
      </c>
      <c r="DI191" s="177">
        <f t="shared" si="4204"/>
        <v>0</v>
      </c>
      <c r="DJ191" s="102">
        <f t="shared" si="3973"/>
        <v>0</v>
      </c>
      <c r="DK191" s="116">
        <f t="shared" si="3974"/>
        <v>0</v>
      </c>
      <c r="DL191" s="116">
        <f t="shared" si="3975"/>
        <v>0</v>
      </c>
      <c r="DM191" s="116">
        <f t="shared" ref="DM191" si="4577">+DN191+DO191</f>
        <v>0</v>
      </c>
      <c r="DN191" s="116">
        <f t="shared" si="3976"/>
        <v>0</v>
      </c>
      <c r="DO191" s="177">
        <f t="shared" si="3977"/>
        <v>0</v>
      </c>
      <c r="DP191" s="194">
        <f t="shared" si="3978"/>
        <v>0</v>
      </c>
      <c r="DQ191" s="177">
        <f t="shared" si="3979"/>
        <v>0</v>
      </c>
      <c r="DR191" s="116">
        <f t="shared" si="3422"/>
        <v>0</v>
      </c>
      <c r="DS191" s="116">
        <f t="shared" ref="DS191" si="4578">+DT191+DU191</f>
        <v>0</v>
      </c>
      <c r="DT191" s="113">
        <f t="shared" si="3980"/>
        <v>0</v>
      </c>
      <c r="DU191" s="189">
        <f t="shared" si="3981"/>
        <v>0</v>
      </c>
      <c r="DV191" s="102">
        <f t="shared" si="3982"/>
        <v>0</v>
      </c>
      <c r="DW191" s="116">
        <f t="shared" si="3382"/>
        <v>0</v>
      </c>
      <c r="DX191" s="116">
        <f t="shared" si="3383"/>
        <v>0</v>
      </c>
      <c r="DY191" s="116">
        <f t="shared" ref="DY191" si="4579">ROUND(DV191*DX191,0)</f>
        <v>0</v>
      </c>
      <c r="DZ191" s="116">
        <f t="shared" ref="DZ191" si="4580">+EA191+EB191</f>
        <v>0</v>
      </c>
      <c r="EA191" s="116">
        <f t="shared" si="4205"/>
        <v>0</v>
      </c>
      <c r="EB191" s="174">
        <f t="shared" si="4206"/>
        <v>0</v>
      </c>
      <c r="EC191" s="194">
        <f t="shared" ref="EC191" si="4581">SUM(DR191,DY191)</f>
        <v>0</v>
      </c>
      <c r="ED191" s="116">
        <f t="shared" ref="ED191" si="4582">+EE191+EF191</f>
        <v>0</v>
      </c>
      <c r="EE191" s="116">
        <f t="shared" ref="EE191" si="4583">SUM(DT191,EA191)</f>
        <v>0</v>
      </c>
      <c r="EF191" s="189">
        <f t="shared" ref="EF191" si="4584">SUM(DU191,EB191)</f>
        <v>0</v>
      </c>
      <c r="EG191" s="129">
        <f t="shared" si="3983"/>
        <v>0</v>
      </c>
      <c r="EH191" s="133">
        <f t="shared" si="3984"/>
        <v>0</v>
      </c>
      <c r="EI191" s="148">
        <f t="shared" si="3985"/>
        <v>0</v>
      </c>
      <c r="EJ191" s="153">
        <f t="shared" ref="EJ191" si="4585">INT(EI191/2)</f>
        <v>0</v>
      </c>
      <c r="EK191" s="167">
        <f t="shared" si="3986"/>
        <v>0</v>
      </c>
      <c r="EL191" s="171">
        <f t="shared" si="3987"/>
        <v>0</v>
      </c>
      <c r="EM191" s="167">
        <f t="shared" si="3988"/>
        <v>0</v>
      </c>
      <c r="EN191" s="171">
        <f t="shared" ref="EN191" si="4586">INT(EM191/2)</f>
        <v>0</v>
      </c>
      <c r="EO191" s="148">
        <f t="shared" si="4207"/>
        <v>0</v>
      </c>
      <c r="EP191" s="153">
        <f t="shared" ref="EP191" si="4587">INT(EO191/2)</f>
        <v>0</v>
      </c>
      <c r="EQ191" s="167">
        <f t="shared" si="4208"/>
        <v>0</v>
      </c>
      <c r="ER191" s="171">
        <f t="shared" ref="ER191" si="4588">INT(EQ191/2)</f>
        <v>0</v>
      </c>
      <c r="ES191" s="148">
        <f t="shared" si="4209"/>
        <v>0</v>
      </c>
      <c r="ET191" s="153">
        <f t="shared" ref="ET191" si="4589">INT(ES191/2)</f>
        <v>0</v>
      </c>
      <c r="EU191" s="167">
        <f t="shared" si="3989"/>
        <v>0</v>
      </c>
      <c r="EV191" s="171">
        <f t="shared" si="3990"/>
        <v>0</v>
      </c>
      <c r="EW191" s="148">
        <f t="shared" si="4210"/>
        <v>0</v>
      </c>
      <c r="EX191" s="153">
        <f t="shared" ref="EX191" si="4590">INT(EW191/2)</f>
        <v>0</v>
      </c>
      <c r="EY191" s="167">
        <f t="shared" si="4211"/>
        <v>0</v>
      </c>
      <c r="EZ191" s="171">
        <f t="shared" ref="EZ191" si="4591">INT(EY191/2)</f>
        <v>0</v>
      </c>
      <c r="FA191" s="148">
        <f t="shared" si="4212"/>
        <v>0</v>
      </c>
      <c r="FB191" s="171">
        <f t="shared" ref="FB191" si="4592">INT(FA191/2)</f>
        <v>0</v>
      </c>
      <c r="FC191" s="148">
        <f t="shared" si="4213"/>
        <v>0</v>
      </c>
      <c r="FD191" s="171">
        <f t="shared" ref="FD191" si="4593">INT(FC191/2)</f>
        <v>0</v>
      </c>
      <c r="FE191" s="167">
        <f t="shared" ref="FE191" si="4594">SUM(EG191,EI191,EK191,EM191,EO191,EQ191,ES191,EU191,EW191,EY191,FA191,FC191)</f>
        <v>0</v>
      </c>
      <c r="FF191" s="171">
        <f t="shared" ref="FF191" si="4595">SUM(EH191,EJ191,EL191,EN191,EP191,ER191,ET191,EV191,EX191,EZ191,FB191,FD191)</f>
        <v>0</v>
      </c>
      <c r="FG191" s="148">
        <f t="shared" si="4214"/>
        <v>0</v>
      </c>
      <c r="FH191" s="199">
        <f t="shared" ref="FH191" si="4596">+FG191</f>
        <v>0</v>
      </c>
      <c r="FI191" s="95"/>
      <c r="FJ191" s="708">
        <f>+FJ190</f>
        <v>0</v>
      </c>
      <c r="FK191" s="38"/>
      <c r="FL191" s="692">
        <f t="shared" si="4500"/>
        <v>0</v>
      </c>
      <c r="FM191" s="693">
        <f t="shared" si="4501"/>
        <v>0</v>
      </c>
      <c r="FN191" s="694" t="str">
        <f t="shared" si="4502"/>
        <v>OK</v>
      </c>
      <c r="FP191" s="692">
        <f t="shared" si="3442"/>
        <v>0</v>
      </c>
      <c r="FQ191" s="693">
        <f t="shared" si="3443"/>
        <v>0</v>
      </c>
      <c r="FR191" s="694" t="str">
        <f t="shared" si="3444"/>
        <v>OK</v>
      </c>
    </row>
    <row r="192" spans="1:174" ht="18" customHeight="1" x14ac:dyDescent="0.2">
      <c r="A192" s="74">
        <f t="shared" si="4262"/>
        <v>0</v>
      </c>
      <c r="B192" s="75">
        <f t="shared" si="4263"/>
        <v>0</v>
      </c>
      <c r="C192" s="235" t="str">
        <f t="shared" si="3447"/>
        <v>福島県</v>
      </c>
      <c r="D192" s="58">
        <f t="shared" si="4264"/>
        <v>89</v>
      </c>
      <c r="E192" s="49" t="s">
        <v>244</v>
      </c>
      <c r="F192" s="486">
        <f>IF(F193=" "," ",+F193)</f>
        <v>0</v>
      </c>
      <c r="G192" s="554"/>
      <c r="H192" s="537"/>
      <c r="I192" s="544"/>
      <c r="J192" s="545"/>
      <c r="K192" s="544"/>
      <c r="L192" s="229"/>
      <c r="M192" s="532"/>
      <c r="N192" s="66"/>
      <c r="O192" s="70" t="str">
        <f>IF(L192="","",VLOOKUP(L192,リスト!$Q$3:$R$25,2,0))</f>
        <v/>
      </c>
      <c r="P192" s="202"/>
      <c r="Q192" s="125"/>
      <c r="R192" s="154" t="str">
        <f>IF(L192="","",VLOOKUP(L192,リスト!$X$3:$Y$25,2,0))</f>
        <v/>
      </c>
      <c r="S192" s="162">
        <f>IF(T192&gt;0,1,0)</f>
        <v>0</v>
      </c>
      <c r="T192" s="143"/>
      <c r="U192" s="112">
        <f t="shared" si="4179"/>
        <v>0</v>
      </c>
      <c r="V192" s="108"/>
      <c r="W192" s="115">
        <f>+U192+V192</f>
        <v>0</v>
      </c>
      <c r="X192" s="115">
        <f>+Y192+Z192</f>
        <v>0</v>
      </c>
      <c r="Y192" s="137">
        <f t="shared" si="4180"/>
        <v>0</v>
      </c>
      <c r="Z192" s="139">
        <f t="shared" si="4181"/>
        <v>0</v>
      </c>
      <c r="AA192" s="180" t="s">
        <v>216</v>
      </c>
      <c r="AB192" s="162">
        <f>IF(AC192&gt;0,1,0)</f>
        <v>0</v>
      </c>
      <c r="AC192" s="143"/>
      <c r="AD192" s="120"/>
      <c r="AE192" s="137">
        <f>+AF192+AG192</f>
        <v>0</v>
      </c>
      <c r="AF192" s="137">
        <f t="shared" si="4182"/>
        <v>0</v>
      </c>
      <c r="AG192" s="139">
        <f t="shared" si="4183"/>
        <v>0</v>
      </c>
      <c r="AH192" s="101" t="str">
        <f>IF(AJ192="","",VLOOKUP(L192,リスト!$AA$3:$AB$25,2,0))</f>
        <v/>
      </c>
      <c r="AI192" s="162">
        <f>IF(AJ192&gt;0,1,0)</f>
        <v>0</v>
      </c>
      <c r="AJ192" s="143"/>
      <c r="AK192" s="156">
        <f t="shared" si="3966"/>
        <v>0</v>
      </c>
      <c r="AL192" s="120"/>
      <c r="AM192" s="162">
        <f>+AK192+AL192</f>
        <v>0</v>
      </c>
      <c r="AN192" s="112">
        <f>+AO192+AP192</f>
        <v>0</v>
      </c>
      <c r="AO192" s="115">
        <f t="shared" si="4184"/>
        <v>0</v>
      </c>
      <c r="AP192" s="173">
        <f t="shared" si="4185"/>
        <v>0</v>
      </c>
      <c r="AQ192" s="183" t="s">
        <v>216</v>
      </c>
      <c r="AR192" s="162">
        <f>IF(AS192&gt;0,1,0)</f>
        <v>0</v>
      </c>
      <c r="AS192" s="143"/>
      <c r="AT192" s="120"/>
      <c r="AU192" s="112">
        <f>+AV192+AW192</f>
        <v>0</v>
      </c>
      <c r="AV192" s="115">
        <f t="shared" si="4186"/>
        <v>0</v>
      </c>
      <c r="AW192" s="176">
        <f t="shared" si="4187"/>
        <v>0</v>
      </c>
      <c r="AX192" s="180" t="s">
        <v>216</v>
      </c>
      <c r="AY192" s="162">
        <f>IF(AZ192&gt;0,1,0)</f>
        <v>0</v>
      </c>
      <c r="AZ192" s="143"/>
      <c r="BA192" s="120"/>
      <c r="BB192" s="112">
        <f>+BC192+BD192</f>
        <v>0</v>
      </c>
      <c r="BC192" s="115">
        <f t="shared" si="4188"/>
        <v>0</v>
      </c>
      <c r="BD192" s="173">
        <f t="shared" si="4189"/>
        <v>0</v>
      </c>
      <c r="BE192" s="180" t="s">
        <v>216</v>
      </c>
      <c r="BF192" s="162">
        <f>IF(BG192&gt;0,1,0)</f>
        <v>0</v>
      </c>
      <c r="BG192" s="143"/>
      <c r="BH192" s="120"/>
      <c r="BI192" s="112">
        <f>+BJ192+BK192</f>
        <v>0</v>
      </c>
      <c r="BJ192" s="115">
        <f t="shared" si="4190"/>
        <v>0</v>
      </c>
      <c r="BK192" s="176">
        <f t="shared" si="4191"/>
        <v>0</v>
      </c>
      <c r="BL192" s="180" t="s">
        <v>216</v>
      </c>
      <c r="BM192" s="162">
        <f>IF(BN192&gt;0,1,0)</f>
        <v>0</v>
      </c>
      <c r="BN192" s="143"/>
      <c r="BO192" s="120"/>
      <c r="BP192" s="112">
        <f>+BQ192+BR192</f>
        <v>0</v>
      </c>
      <c r="BQ192" s="115">
        <f t="shared" si="4192"/>
        <v>0</v>
      </c>
      <c r="BR192" s="176">
        <f t="shared" si="4193"/>
        <v>0</v>
      </c>
      <c r="BS192" s="101">
        <f t="shared" si="3967"/>
        <v>0</v>
      </c>
      <c r="BT192" s="112">
        <f t="shared" si="3968"/>
        <v>0</v>
      </c>
      <c r="BU192" s="112">
        <f t="shared" si="3969"/>
        <v>0</v>
      </c>
      <c r="BV192" s="115">
        <f t="shared" si="3970"/>
        <v>0</v>
      </c>
      <c r="BW192" s="112">
        <f t="shared" si="3971"/>
        <v>0</v>
      </c>
      <c r="BX192" s="188">
        <f t="shared" si="3972"/>
        <v>0</v>
      </c>
      <c r="BY192" s="101" t="str">
        <f>IF(CA192="","",VLOOKUP(L192,リスト!$AD$3:$AE$25,2,0))</f>
        <v/>
      </c>
      <c r="BZ192" s="192">
        <f>IF(CA192&gt;0,1,0)</f>
        <v>0</v>
      </c>
      <c r="CA192" s="143"/>
      <c r="CB192" s="112">
        <f t="shared" si="4194"/>
        <v>0</v>
      </c>
      <c r="CC192" s="120"/>
      <c r="CD192" s="162">
        <f>+CB192+CC192</f>
        <v>0</v>
      </c>
      <c r="CE192" s="112">
        <f>+CF192+CG192</f>
        <v>0</v>
      </c>
      <c r="CF192" s="115">
        <f t="shared" si="4195"/>
        <v>0</v>
      </c>
      <c r="CG192" s="173">
        <f t="shared" si="4196"/>
        <v>0</v>
      </c>
      <c r="CH192" s="180" t="s">
        <v>216</v>
      </c>
      <c r="CI192" s="192">
        <f>IF(CJ192&gt;0,1,0)</f>
        <v>0</v>
      </c>
      <c r="CJ192" s="143"/>
      <c r="CK192" s="120"/>
      <c r="CL192" s="112">
        <f>+CM192+CN192</f>
        <v>0</v>
      </c>
      <c r="CM192" s="115">
        <f t="shared" si="4197"/>
        <v>0</v>
      </c>
      <c r="CN192" s="173">
        <f t="shared" si="4198"/>
        <v>0</v>
      </c>
      <c r="CO192" s="180" t="s">
        <v>216</v>
      </c>
      <c r="CP192" s="192">
        <f>IF(CQ192&gt;0,1,0)</f>
        <v>0</v>
      </c>
      <c r="CQ192" s="143"/>
      <c r="CR192" s="120"/>
      <c r="CS192" s="112">
        <f>+CT192+CU192</f>
        <v>0</v>
      </c>
      <c r="CT192" s="115">
        <f t="shared" si="4199"/>
        <v>0</v>
      </c>
      <c r="CU192" s="173">
        <f t="shared" si="4200"/>
        <v>0</v>
      </c>
      <c r="CV192" s="180" t="s">
        <v>216</v>
      </c>
      <c r="CW192" s="192">
        <f>IF(CX192&gt;0,1,0)</f>
        <v>0</v>
      </c>
      <c r="CX192" s="143"/>
      <c r="CY192" s="120"/>
      <c r="CZ192" s="112">
        <f>+DA192+DB192</f>
        <v>0</v>
      </c>
      <c r="DA192" s="115">
        <f t="shared" si="4201"/>
        <v>0</v>
      </c>
      <c r="DB192" s="173">
        <f t="shared" si="4202"/>
        <v>0</v>
      </c>
      <c r="DC192" s="180" t="s">
        <v>216</v>
      </c>
      <c r="DD192" s="192">
        <f>IF(DE192&gt;0,1,0)</f>
        <v>0</v>
      </c>
      <c r="DE192" s="143"/>
      <c r="DF192" s="120"/>
      <c r="DG192" s="112">
        <f>+DH192+DI192</f>
        <v>0</v>
      </c>
      <c r="DH192" s="115">
        <f t="shared" si="4203"/>
        <v>0</v>
      </c>
      <c r="DI192" s="176">
        <f t="shared" si="4204"/>
        <v>0</v>
      </c>
      <c r="DJ192" s="101">
        <f t="shared" si="3973"/>
        <v>0</v>
      </c>
      <c r="DK192" s="115">
        <f t="shared" si="3974"/>
        <v>0</v>
      </c>
      <c r="DL192" s="115">
        <f t="shared" si="3975"/>
        <v>0</v>
      </c>
      <c r="DM192" s="115">
        <f>+DN192+DO192</f>
        <v>0</v>
      </c>
      <c r="DN192" s="115">
        <f t="shared" si="3976"/>
        <v>0</v>
      </c>
      <c r="DO192" s="176">
        <f t="shared" si="3977"/>
        <v>0</v>
      </c>
      <c r="DP192" s="193">
        <f t="shared" si="3978"/>
        <v>0</v>
      </c>
      <c r="DQ192" s="176">
        <f t="shared" si="3979"/>
        <v>0</v>
      </c>
      <c r="DR192" s="115">
        <f t="shared" si="3422"/>
        <v>0</v>
      </c>
      <c r="DS192" s="115">
        <f>+DT192+DU192</f>
        <v>0</v>
      </c>
      <c r="DT192" s="112">
        <f t="shared" si="3980"/>
        <v>0</v>
      </c>
      <c r="DU192" s="188">
        <f t="shared" si="3981"/>
        <v>0</v>
      </c>
      <c r="DV192" s="101">
        <f t="shared" si="3982"/>
        <v>0</v>
      </c>
      <c r="DW192" s="115">
        <f t="shared" si="3382"/>
        <v>0</v>
      </c>
      <c r="DX192" s="115">
        <f t="shared" si="3383"/>
        <v>0</v>
      </c>
      <c r="DY192" s="115">
        <f>ROUND(DV192*DX192,0)</f>
        <v>0</v>
      </c>
      <c r="DZ192" s="115">
        <f>+EA192+EB192</f>
        <v>0</v>
      </c>
      <c r="EA192" s="115">
        <f t="shared" si="4205"/>
        <v>0</v>
      </c>
      <c r="EB192" s="173">
        <f t="shared" si="4206"/>
        <v>0</v>
      </c>
      <c r="EC192" s="193">
        <f>SUM(DR192,DY192)</f>
        <v>0</v>
      </c>
      <c r="ED192" s="115">
        <f>+EE192+EF192</f>
        <v>0</v>
      </c>
      <c r="EE192" s="115">
        <f>SUM(DT192,EA192)</f>
        <v>0</v>
      </c>
      <c r="EF192" s="188">
        <f>SUM(DU192,EB192)</f>
        <v>0</v>
      </c>
      <c r="EG192" s="128">
        <f t="shared" si="3983"/>
        <v>0</v>
      </c>
      <c r="EH192" s="132">
        <f t="shared" si="3984"/>
        <v>0</v>
      </c>
      <c r="EI192" s="147">
        <f t="shared" si="3985"/>
        <v>0</v>
      </c>
      <c r="EJ192" s="152">
        <f>INT(EI192/2)</f>
        <v>0</v>
      </c>
      <c r="EK192" s="166">
        <f t="shared" si="3986"/>
        <v>0</v>
      </c>
      <c r="EL192" s="170">
        <f t="shared" si="3987"/>
        <v>0</v>
      </c>
      <c r="EM192" s="166">
        <f t="shared" si="3988"/>
        <v>0</v>
      </c>
      <c r="EN192" s="170">
        <f>INT(EM192/2)</f>
        <v>0</v>
      </c>
      <c r="EO192" s="147">
        <f t="shared" si="4207"/>
        <v>0</v>
      </c>
      <c r="EP192" s="170">
        <f>INT(EO192/2)</f>
        <v>0</v>
      </c>
      <c r="EQ192" s="166">
        <f t="shared" si="4208"/>
        <v>0</v>
      </c>
      <c r="ER192" s="170">
        <f>INT(EQ192/2)</f>
        <v>0</v>
      </c>
      <c r="ES192" s="147">
        <f t="shared" si="4209"/>
        <v>0</v>
      </c>
      <c r="ET192" s="152">
        <f>INT(ES192/2)</f>
        <v>0</v>
      </c>
      <c r="EU192" s="166">
        <f t="shared" si="3989"/>
        <v>0</v>
      </c>
      <c r="EV192" s="170">
        <f t="shared" si="3990"/>
        <v>0</v>
      </c>
      <c r="EW192" s="147">
        <f t="shared" si="4210"/>
        <v>0</v>
      </c>
      <c r="EX192" s="152">
        <f>INT(EW192/2)</f>
        <v>0</v>
      </c>
      <c r="EY192" s="166">
        <f t="shared" si="4211"/>
        <v>0</v>
      </c>
      <c r="EZ192" s="170">
        <f>INT(EY192/2)</f>
        <v>0</v>
      </c>
      <c r="FA192" s="147">
        <f t="shared" si="4212"/>
        <v>0</v>
      </c>
      <c r="FB192" s="170">
        <f>INT(FA192/2)</f>
        <v>0</v>
      </c>
      <c r="FC192" s="147">
        <f t="shared" si="4213"/>
        <v>0</v>
      </c>
      <c r="FD192" s="170">
        <f>INT(FC192/2)</f>
        <v>0</v>
      </c>
      <c r="FE192" s="166">
        <f>SUM(EG192,EI192,EK192,EM192,EO192,EQ192,ES192,EU192,EW192,EY192,FA192,FC192)</f>
        <v>0</v>
      </c>
      <c r="FF192" s="170">
        <f>SUM(EH192,EJ192,EL192,EN192,EP192,ER192,ET192,EV192,EX192,EZ192,FB192,FD192)</f>
        <v>0</v>
      </c>
      <c r="FG192" s="147">
        <f t="shared" si="4214"/>
        <v>0</v>
      </c>
      <c r="FH192" s="198">
        <f>+FG192</f>
        <v>0</v>
      </c>
      <c r="FI192" s="201"/>
      <c r="FJ192" s="708">
        <f>+FJ190</f>
        <v>0</v>
      </c>
      <c r="FK192" s="38"/>
      <c r="FL192" s="701">
        <f t="shared" si="4500"/>
        <v>0</v>
      </c>
      <c r="FM192" s="688">
        <f t="shared" si="4501"/>
        <v>0</v>
      </c>
      <c r="FN192" s="702" t="str">
        <f t="shared" si="4502"/>
        <v>OK</v>
      </c>
      <c r="FP192" s="701">
        <f t="shared" si="3442"/>
        <v>0</v>
      </c>
      <c r="FQ192" s="688">
        <f t="shared" si="3443"/>
        <v>0</v>
      </c>
      <c r="FR192" s="702" t="str">
        <f t="shared" si="3444"/>
        <v>OK</v>
      </c>
    </row>
    <row r="193" spans="1:174" ht="18" customHeight="1" x14ac:dyDescent="0.2">
      <c r="A193" s="76">
        <f t="shared" si="4262"/>
        <v>0</v>
      </c>
      <c r="B193" s="77">
        <f t="shared" si="4263"/>
        <v>0</v>
      </c>
      <c r="C193" s="236" t="str">
        <f t="shared" si="3447"/>
        <v>福島県</v>
      </c>
      <c r="D193" s="47">
        <f t="shared" si="4264"/>
        <v>89</v>
      </c>
      <c r="E193" s="56" t="s">
        <v>245</v>
      </c>
      <c r="F193" s="487"/>
      <c r="G193" s="555">
        <f>+G192</f>
        <v>0</v>
      </c>
      <c r="H193" s="536"/>
      <c r="I193" s="542"/>
      <c r="J193" s="543"/>
      <c r="K193" s="542"/>
      <c r="L193" s="64"/>
      <c r="M193" s="531"/>
      <c r="N193" s="67"/>
      <c r="O193" s="71" t="str">
        <f>IF(L193="","",VLOOKUP(L193,リスト!$Q$3:$R$25,2,0))</f>
        <v/>
      </c>
      <c r="P193" s="95"/>
      <c r="Q193" s="126"/>
      <c r="R193" s="102" t="str">
        <f>IF(L193="","",VLOOKUP(L193,リスト!$X$3:$Y$25,2,0))</f>
        <v/>
      </c>
      <c r="S193" s="163">
        <f t="shared" ref="S193" si="4597">IF(T193&gt;0,1,0)</f>
        <v>0</v>
      </c>
      <c r="T193" s="144"/>
      <c r="U193" s="113">
        <f t="shared" si="4179"/>
        <v>0</v>
      </c>
      <c r="V193" s="109"/>
      <c r="W193" s="116">
        <f t="shared" ref="W193" si="4598">+U193+V193</f>
        <v>0</v>
      </c>
      <c r="X193" s="116">
        <f t="shared" ref="X193" si="4599">+Y193+Z193</f>
        <v>0</v>
      </c>
      <c r="Y193" s="138">
        <f t="shared" si="4180"/>
        <v>0</v>
      </c>
      <c r="Z193" s="140">
        <f t="shared" si="4181"/>
        <v>0</v>
      </c>
      <c r="AA193" s="181" t="s">
        <v>216</v>
      </c>
      <c r="AB193" s="163">
        <f t="shared" ref="AB193" si="4600">IF(AC193&gt;0,1,0)</f>
        <v>0</v>
      </c>
      <c r="AC193" s="144"/>
      <c r="AD193" s="121"/>
      <c r="AE193" s="138">
        <f t="shared" ref="AE193" si="4601">+AF193+AG193</f>
        <v>0</v>
      </c>
      <c r="AF193" s="138">
        <f t="shared" si="4182"/>
        <v>0</v>
      </c>
      <c r="AG193" s="140">
        <f t="shared" si="4183"/>
        <v>0</v>
      </c>
      <c r="AH193" s="102" t="str">
        <f>IF(AJ193="","",VLOOKUP(L193,リスト!$AA$3:$AB$25,2,0))</f>
        <v/>
      </c>
      <c r="AI193" s="163">
        <f t="shared" ref="AI193" si="4602">IF(AJ193&gt;0,1,0)</f>
        <v>0</v>
      </c>
      <c r="AJ193" s="144"/>
      <c r="AK193" s="157">
        <f t="shared" si="3966"/>
        <v>0</v>
      </c>
      <c r="AL193" s="121"/>
      <c r="AM193" s="163">
        <f t="shared" ref="AM193" si="4603">+AK193+AL193</f>
        <v>0</v>
      </c>
      <c r="AN193" s="113">
        <f t="shared" ref="AN193" si="4604">+AO193+AP193</f>
        <v>0</v>
      </c>
      <c r="AO193" s="116">
        <f t="shared" si="4184"/>
        <v>0</v>
      </c>
      <c r="AP193" s="174">
        <f t="shared" si="4185"/>
        <v>0</v>
      </c>
      <c r="AQ193" s="184" t="s">
        <v>216</v>
      </c>
      <c r="AR193" s="163">
        <f t="shared" ref="AR193" si="4605">IF(AS193&gt;0,1,0)</f>
        <v>0</v>
      </c>
      <c r="AS193" s="144"/>
      <c r="AT193" s="121"/>
      <c r="AU193" s="113">
        <f t="shared" ref="AU193" si="4606">+AV193+AW193</f>
        <v>0</v>
      </c>
      <c r="AV193" s="116">
        <f t="shared" si="4186"/>
        <v>0</v>
      </c>
      <c r="AW193" s="177">
        <f t="shared" si="4187"/>
        <v>0</v>
      </c>
      <c r="AX193" s="181" t="s">
        <v>216</v>
      </c>
      <c r="AY193" s="163">
        <f t="shared" ref="AY193" si="4607">IF(AZ193&gt;0,1,0)</f>
        <v>0</v>
      </c>
      <c r="AZ193" s="144"/>
      <c r="BA193" s="121"/>
      <c r="BB193" s="113">
        <f t="shared" ref="BB193" si="4608">+BC193+BD193</f>
        <v>0</v>
      </c>
      <c r="BC193" s="116">
        <f t="shared" si="4188"/>
        <v>0</v>
      </c>
      <c r="BD193" s="174">
        <f t="shared" si="4189"/>
        <v>0</v>
      </c>
      <c r="BE193" s="181" t="s">
        <v>216</v>
      </c>
      <c r="BF193" s="163">
        <f t="shared" ref="BF193" si="4609">IF(BG193&gt;0,1,0)</f>
        <v>0</v>
      </c>
      <c r="BG193" s="144"/>
      <c r="BH193" s="121"/>
      <c r="BI193" s="113">
        <f t="shared" ref="BI193" si="4610">+BJ193+BK193</f>
        <v>0</v>
      </c>
      <c r="BJ193" s="116">
        <f t="shared" si="4190"/>
        <v>0</v>
      </c>
      <c r="BK193" s="177">
        <f t="shared" si="4191"/>
        <v>0</v>
      </c>
      <c r="BL193" s="181" t="s">
        <v>216</v>
      </c>
      <c r="BM193" s="163">
        <f t="shared" ref="BM193" si="4611">IF(BN193&gt;0,1,0)</f>
        <v>0</v>
      </c>
      <c r="BN193" s="144"/>
      <c r="BO193" s="121"/>
      <c r="BP193" s="113">
        <f t="shared" ref="BP193" si="4612">+BQ193+BR193</f>
        <v>0</v>
      </c>
      <c r="BQ193" s="116">
        <f t="shared" si="4192"/>
        <v>0</v>
      </c>
      <c r="BR193" s="177">
        <f t="shared" si="4193"/>
        <v>0</v>
      </c>
      <c r="BS193" s="102">
        <f t="shared" si="3967"/>
        <v>0</v>
      </c>
      <c r="BT193" s="113">
        <f t="shared" si="3968"/>
        <v>0</v>
      </c>
      <c r="BU193" s="113">
        <f t="shared" si="3969"/>
        <v>0</v>
      </c>
      <c r="BV193" s="116">
        <f t="shared" si="3970"/>
        <v>0</v>
      </c>
      <c r="BW193" s="113">
        <f t="shared" si="3971"/>
        <v>0</v>
      </c>
      <c r="BX193" s="189">
        <f t="shared" si="3972"/>
        <v>0</v>
      </c>
      <c r="BY193" s="102" t="str">
        <f>IF(CA193="","",VLOOKUP(L193,リスト!$AD$3:$AE$25,2,0))</f>
        <v/>
      </c>
      <c r="BZ193" s="105">
        <f t="shared" ref="BZ193" si="4613">IF(CA193&gt;0,1,0)</f>
        <v>0</v>
      </c>
      <c r="CA193" s="144"/>
      <c r="CB193" s="113">
        <f t="shared" si="4194"/>
        <v>0</v>
      </c>
      <c r="CC193" s="121"/>
      <c r="CD193" s="163">
        <f t="shared" ref="CD193" si="4614">+CB193+CC193</f>
        <v>0</v>
      </c>
      <c r="CE193" s="113">
        <f t="shared" ref="CE193" si="4615">+CF193+CG193</f>
        <v>0</v>
      </c>
      <c r="CF193" s="116">
        <f t="shared" si="4195"/>
        <v>0</v>
      </c>
      <c r="CG193" s="177">
        <f t="shared" si="4196"/>
        <v>0</v>
      </c>
      <c r="CH193" s="181" t="s">
        <v>216</v>
      </c>
      <c r="CI193" s="105">
        <f t="shared" ref="CI193" si="4616">IF(CJ193&gt;0,1,0)</f>
        <v>0</v>
      </c>
      <c r="CJ193" s="144"/>
      <c r="CK193" s="121"/>
      <c r="CL193" s="113">
        <f t="shared" ref="CL193" si="4617">+CM193+CN193</f>
        <v>0</v>
      </c>
      <c r="CM193" s="116">
        <f t="shared" si="4197"/>
        <v>0</v>
      </c>
      <c r="CN193" s="174">
        <f t="shared" si="4198"/>
        <v>0</v>
      </c>
      <c r="CO193" s="181" t="s">
        <v>216</v>
      </c>
      <c r="CP193" s="105">
        <f t="shared" ref="CP193" si="4618">IF(CQ193&gt;0,1,0)</f>
        <v>0</v>
      </c>
      <c r="CQ193" s="144"/>
      <c r="CR193" s="121"/>
      <c r="CS193" s="113">
        <f t="shared" ref="CS193" si="4619">+CT193+CU193</f>
        <v>0</v>
      </c>
      <c r="CT193" s="116">
        <f t="shared" si="4199"/>
        <v>0</v>
      </c>
      <c r="CU193" s="174">
        <f t="shared" si="4200"/>
        <v>0</v>
      </c>
      <c r="CV193" s="181" t="s">
        <v>216</v>
      </c>
      <c r="CW193" s="105">
        <f t="shared" ref="CW193" si="4620">IF(CX193&gt;0,1,0)</f>
        <v>0</v>
      </c>
      <c r="CX193" s="144"/>
      <c r="CY193" s="121"/>
      <c r="CZ193" s="113">
        <f t="shared" ref="CZ193" si="4621">+DA193+DB193</f>
        <v>0</v>
      </c>
      <c r="DA193" s="116">
        <f t="shared" si="4201"/>
        <v>0</v>
      </c>
      <c r="DB193" s="174">
        <f t="shared" si="4202"/>
        <v>0</v>
      </c>
      <c r="DC193" s="181" t="s">
        <v>216</v>
      </c>
      <c r="DD193" s="105">
        <f t="shared" ref="DD193" si="4622">IF(DE193&gt;0,1,0)</f>
        <v>0</v>
      </c>
      <c r="DE193" s="144"/>
      <c r="DF193" s="121"/>
      <c r="DG193" s="113">
        <f t="shared" ref="DG193" si="4623">+DH193+DI193</f>
        <v>0</v>
      </c>
      <c r="DH193" s="116">
        <f t="shared" si="4203"/>
        <v>0</v>
      </c>
      <c r="DI193" s="177">
        <f t="shared" si="4204"/>
        <v>0</v>
      </c>
      <c r="DJ193" s="102">
        <f t="shared" si="3973"/>
        <v>0</v>
      </c>
      <c r="DK193" s="116">
        <f t="shared" si="3974"/>
        <v>0</v>
      </c>
      <c r="DL193" s="116">
        <f t="shared" si="3975"/>
        <v>0</v>
      </c>
      <c r="DM193" s="116">
        <f t="shared" ref="DM193" si="4624">+DN193+DO193</f>
        <v>0</v>
      </c>
      <c r="DN193" s="116">
        <f t="shared" si="3976"/>
        <v>0</v>
      </c>
      <c r="DO193" s="177">
        <f t="shared" si="3977"/>
        <v>0</v>
      </c>
      <c r="DP193" s="194">
        <f t="shared" si="3978"/>
        <v>0</v>
      </c>
      <c r="DQ193" s="177">
        <f t="shared" si="3979"/>
        <v>0</v>
      </c>
      <c r="DR193" s="116">
        <f t="shared" si="3422"/>
        <v>0</v>
      </c>
      <c r="DS193" s="116">
        <f t="shared" ref="DS193" si="4625">+DT193+DU193</f>
        <v>0</v>
      </c>
      <c r="DT193" s="113">
        <f t="shared" si="3980"/>
        <v>0</v>
      </c>
      <c r="DU193" s="189">
        <f t="shared" si="3981"/>
        <v>0</v>
      </c>
      <c r="DV193" s="102">
        <f t="shared" si="3982"/>
        <v>0</v>
      </c>
      <c r="DW193" s="116">
        <f t="shared" si="3382"/>
        <v>0</v>
      </c>
      <c r="DX193" s="116">
        <f t="shared" si="3383"/>
        <v>0</v>
      </c>
      <c r="DY193" s="116">
        <f t="shared" ref="DY193" si="4626">ROUND(DV193*DX193,0)</f>
        <v>0</v>
      </c>
      <c r="DZ193" s="116">
        <f t="shared" ref="DZ193" si="4627">+EA193+EB193</f>
        <v>0</v>
      </c>
      <c r="EA193" s="116">
        <f t="shared" si="4205"/>
        <v>0</v>
      </c>
      <c r="EB193" s="174">
        <f t="shared" si="4206"/>
        <v>0</v>
      </c>
      <c r="EC193" s="194">
        <f t="shared" ref="EC193" si="4628">SUM(DR193,DY193)</f>
        <v>0</v>
      </c>
      <c r="ED193" s="116">
        <f t="shared" ref="ED193" si="4629">+EE193+EF193</f>
        <v>0</v>
      </c>
      <c r="EE193" s="116">
        <f t="shared" ref="EE193" si="4630">SUM(DT193,EA193)</f>
        <v>0</v>
      </c>
      <c r="EF193" s="189">
        <f t="shared" ref="EF193" si="4631">SUM(DU193,EB193)</f>
        <v>0</v>
      </c>
      <c r="EG193" s="129">
        <f t="shared" si="3983"/>
        <v>0</v>
      </c>
      <c r="EH193" s="133">
        <f t="shared" si="3984"/>
        <v>0</v>
      </c>
      <c r="EI193" s="148">
        <f t="shared" si="3985"/>
        <v>0</v>
      </c>
      <c r="EJ193" s="153">
        <f t="shared" ref="EJ193" si="4632">INT(EI193/2)</f>
        <v>0</v>
      </c>
      <c r="EK193" s="167">
        <f t="shared" si="3986"/>
        <v>0</v>
      </c>
      <c r="EL193" s="171">
        <f t="shared" si="3987"/>
        <v>0</v>
      </c>
      <c r="EM193" s="167">
        <f t="shared" si="3988"/>
        <v>0</v>
      </c>
      <c r="EN193" s="171">
        <f t="shared" ref="EN193" si="4633">INT(EM193/2)</f>
        <v>0</v>
      </c>
      <c r="EO193" s="148">
        <f t="shared" si="4207"/>
        <v>0</v>
      </c>
      <c r="EP193" s="153">
        <f t="shared" ref="EP193" si="4634">INT(EO193/2)</f>
        <v>0</v>
      </c>
      <c r="EQ193" s="167">
        <f t="shared" si="4208"/>
        <v>0</v>
      </c>
      <c r="ER193" s="171">
        <f t="shared" ref="ER193" si="4635">INT(EQ193/2)</f>
        <v>0</v>
      </c>
      <c r="ES193" s="148">
        <f t="shared" si="4209"/>
        <v>0</v>
      </c>
      <c r="ET193" s="153">
        <f t="shared" ref="ET193" si="4636">INT(ES193/2)</f>
        <v>0</v>
      </c>
      <c r="EU193" s="167">
        <f t="shared" si="3989"/>
        <v>0</v>
      </c>
      <c r="EV193" s="171">
        <f t="shared" si="3990"/>
        <v>0</v>
      </c>
      <c r="EW193" s="148">
        <f t="shared" si="4210"/>
        <v>0</v>
      </c>
      <c r="EX193" s="153">
        <f t="shared" ref="EX193" si="4637">INT(EW193/2)</f>
        <v>0</v>
      </c>
      <c r="EY193" s="167">
        <f t="shared" si="4211"/>
        <v>0</v>
      </c>
      <c r="EZ193" s="171">
        <f t="shared" ref="EZ193" si="4638">INT(EY193/2)</f>
        <v>0</v>
      </c>
      <c r="FA193" s="148">
        <f t="shared" si="4212"/>
        <v>0</v>
      </c>
      <c r="FB193" s="171">
        <f t="shared" ref="FB193" si="4639">INT(FA193/2)</f>
        <v>0</v>
      </c>
      <c r="FC193" s="148">
        <f t="shared" si="4213"/>
        <v>0</v>
      </c>
      <c r="FD193" s="171">
        <f t="shared" ref="FD193" si="4640">INT(FC193/2)</f>
        <v>0</v>
      </c>
      <c r="FE193" s="167">
        <f t="shared" ref="FE193" si="4641">SUM(EG193,EI193,EK193,EM193,EO193,EQ193,ES193,EU193,EW193,EY193,FA193,FC193)</f>
        <v>0</v>
      </c>
      <c r="FF193" s="171">
        <f t="shared" ref="FF193" si="4642">SUM(EH193,EJ193,EL193,EN193,EP193,ER193,ET193,EV193,EX193,EZ193,FB193,FD193)</f>
        <v>0</v>
      </c>
      <c r="FG193" s="148">
        <f t="shared" si="4214"/>
        <v>0</v>
      </c>
      <c r="FH193" s="199">
        <f t="shared" ref="FH193" si="4643">+FG193</f>
        <v>0</v>
      </c>
      <c r="FI193" s="95"/>
      <c r="FJ193" s="708">
        <f>+FJ192</f>
        <v>0</v>
      </c>
      <c r="FK193" s="38"/>
      <c r="FL193" s="695">
        <f t="shared" si="4500"/>
        <v>0</v>
      </c>
      <c r="FM193" s="696">
        <f t="shared" si="4501"/>
        <v>0</v>
      </c>
      <c r="FN193" s="697" t="str">
        <f t="shared" si="4502"/>
        <v>OK</v>
      </c>
      <c r="FP193" s="695">
        <f t="shared" si="3442"/>
        <v>0</v>
      </c>
      <c r="FQ193" s="696">
        <f t="shared" si="3443"/>
        <v>0</v>
      </c>
      <c r="FR193" s="697" t="str">
        <f t="shared" si="3444"/>
        <v>OK</v>
      </c>
    </row>
    <row r="194" spans="1:174" ht="18" customHeight="1" x14ac:dyDescent="0.2">
      <c r="A194" s="74">
        <f t="shared" si="4262"/>
        <v>0</v>
      </c>
      <c r="B194" s="75">
        <f t="shared" si="4263"/>
        <v>0</v>
      </c>
      <c r="C194" s="235" t="str">
        <f t="shared" si="3447"/>
        <v>福島県</v>
      </c>
      <c r="D194" s="58">
        <f t="shared" si="4264"/>
        <v>90</v>
      </c>
      <c r="E194" s="49" t="s">
        <v>244</v>
      </c>
      <c r="F194" s="486">
        <f>IF(F195=" "," ",+F195)</f>
        <v>0</v>
      </c>
      <c r="G194" s="554"/>
      <c r="H194" s="537"/>
      <c r="I194" s="544"/>
      <c r="J194" s="545"/>
      <c r="K194" s="544"/>
      <c r="L194" s="229"/>
      <c r="M194" s="532"/>
      <c r="N194" s="66"/>
      <c r="O194" s="70" t="str">
        <f>IF(L194="","",VLOOKUP(L194,リスト!$Q$3:$R$25,2,0))</f>
        <v/>
      </c>
      <c r="P194" s="202"/>
      <c r="Q194" s="230"/>
      <c r="R194" s="154" t="str">
        <f>IF(L194="","",VLOOKUP(L194,リスト!$X$3:$Y$25,2,0))</f>
        <v/>
      </c>
      <c r="S194" s="162">
        <f>IF(T194&gt;0,1,0)</f>
        <v>0</v>
      </c>
      <c r="T194" s="143"/>
      <c r="U194" s="112">
        <f t="shared" si="4179"/>
        <v>0</v>
      </c>
      <c r="V194" s="108"/>
      <c r="W194" s="115">
        <f>+U194+V194</f>
        <v>0</v>
      </c>
      <c r="X194" s="115">
        <f>+Y194+Z194</f>
        <v>0</v>
      </c>
      <c r="Y194" s="137">
        <f t="shared" si="4180"/>
        <v>0</v>
      </c>
      <c r="Z194" s="139">
        <f t="shared" si="4181"/>
        <v>0</v>
      </c>
      <c r="AA194" s="180" t="s">
        <v>216</v>
      </c>
      <c r="AB194" s="162">
        <f>IF(AC194&gt;0,1,0)</f>
        <v>0</v>
      </c>
      <c r="AC194" s="143"/>
      <c r="AD194" s="120"/>
      <c r="AE194" s="137">
        <f>+AF194+AG194</f>
        <v>0</v>
      </c>
      <c r="AF194" s="137">
        <f t="shared" si="4182"/>
        <v>0</v>
      </c>
      <c r="AG194" s="139">
        <f t="shared" si="4183"/>
        <v>0</v>
      </c>
      <c r="AH194" s="101" t="str">
        <f>IF(AJ194="","",VLOOKUP(L194,リスト!$AA$3:$AB$25,2,0))</f>
        <v/>
      </c>
      <c r="AI194" s="162">
        <f>IF(AJ194&gt;0,1,0)</f>
        <v>0</v>
      </c>
      <c r="AJ194" s="143"/>
      <c r="AK194" s="156">
        <f t="shared" si="3966"/>
        <v>0</v>
      </c>
      <c r="AL194" s="120"/>
      <c r="AM194" s="162">
        <f>+AK194+AL194</f>
        <v>0</v>
      </c>
      <c r="AN194" s="112">
        <f>+AO194+AP194</f>
        <v>0</v>
      </c>
      <c r="AO194" s="115">
        <f t="shared" si="4184"/>
        <v>0</v>
      </c>
      <c r="AP194" s="173">
        <f t="shared" si="4185"/>
        <v>0</v>
      </c>
      <c r="AQ194" s="183" t="s">
        <v>216</v>
      </c>
      <c r="AR194" s="162">
        <f>IF(AS194&gt;0,1,0)</f>
        <v>0</v>
      </c>
      <c r="AS194" s="143"/>
      <c r="AT194" s="120"/>
      <c r="AU194" s="112">
        <f>+AV194+AW194</f>
        <v>0</v>
      </c>
      <c r="AV194" s="115">
        <f t="shared" si="4186"/>
        <v>0</v>
      </c>
      <c r="AW194" s="176">
        <f t="shared" si="4187"/>
        <v>0</v>
      </c>
      <c r="AX194" s="180" t="s">
        <v>216</v>
      </c>
      <c r="AY194" s="162">
        <f>IF(AZ194&gt;0,1,0)</f>
        <v>0</v>
      </c>
      <c r="AZ194" s="143"/>
      <c r="BA194" s="120"/>
      <c r="BB194" s="112">
        <f>+BC194+BD194</f>
        <v>0</v>
      </c>
      <c r="BC194" s="115">
        <f t="shared" si="4188"/>
        <v>0</v>
      </c>
      <c r="BD194" s="173">
        <f t="shared" si="4189"/>
        <v>0</v>
      </c>
      <c r="BE194" s="180" t="s">
        <v>216</v>
      </c>
      <c r="BF194" s="162">
        <f>IF(BG194&gt;0,1,0)</f>
        <v>0</v>
      </c>
      <c r="BG194" s="143"/>
      <c r="BH194" s="120"/>
      <c r="BI194" s="112">
        <f>+BJ194+BK194</f>
        <v>0</v>
      </c>
      <c r="BJ194" s="115">
        <f t="shared" si="4190"/>
        <v>0</v>
      </c>
      <c r="BK194" s="176">
        <f t="shared" si="4191"/>
        <v>0</v>
      </c>
      <c r="BL194" s="180" t="s">
        <v>216</v>
      </c>
      <c r="BM194" s="162">
        <f>IF(BN194&gt;0,1,0)</f>
        <v>0</v>
      </c>
      <c r="BN194" s="143"/>
      <c r="BO194" s="120"/>
      <c r="BP194" s="112">
        <f>+BQ194+BR194</f>
        <v>0</v>
      </c>
      <c r="BQ194" s="115">
        <f t="shared" si="4192"/>
        <v>0</v>
      </c>
      <c r="BR194" s="176">
        <f t="shared" si="4193"/>
        <v>0</v>
      </c>
      <c r="BS194" s="101">
        <f t="shared" si="3967"/>
        <v>0</v>
      </c>
      <c r="BT194" s="112">
        <f t="shared" si="3968"/>
        <v>0</v>
      </c>
      <c r="BU194" s="112">
        <f t="shared" si="3969"/>
        <v>0</v>
      </c>
      <c r="BV194" s="115">
        <f t="shared" si="3970"/>
        <v>0</v>
      </c>
      <c r="BW194" s="112">
        <f t="shared" si="3971"/>
        <v>0</v>
      </c>
      <c r="BX194" s="188">
        <f t="shared" si="3972"/>
        <v>0</v>
      </c>
      <c r="BY194" s="101" t="str">
        <f>IF(CA194="","",VLOOKUP(L194,リスト!$AD$3:$AE$25,2,0))</f>
        <v/>
      </c>
      <c r="BZ194" s="192">
        <f>IF(CA194&gt;0,1,0)</f>
        <v>0</v>
      </c>
      <c r="CA194" s="143"/>
      <c r="CB194" s="112">
        <f t="shared" si="4194"/>
        <v>0</v>
      </c>
      <c r="CC194" s="120"/>
      <c r="CD194" s="162">
        <f>+CB194+CC194</f>
        <v>0</v>
      </c>
      <c r="CE194" s="112">
        <f>+CF194+CG194</f>
        <v>0</v>
      </c>
      <c r="CF194" s="115">
        <f t="shared" si="4195"/>
        <v>0</v>
      </c>
      <c r="CG194" s="173">
        <f t="shared" si="4196"/>
        <v>0</v>
      </c>
      <c r="CH194" s="180" t="s">
        <v>216</v>
      </c>
      <c r="CI194" s="192">
        <f>IF(CJ194&gt;0,1,0)</f>
        <v>0</v>
      </c>
      <c r="CJ194" s="143"/>
      <c r="CK194" s="120"/>
      <c r="CL194" s="112">
        <f>+CM194+CN194</f>
        <v>0</v>
      </c>
      <c r="CM194" s="115">
        <f t="shared" si="4197"/>
        <v>0</v>
      </c>
      <c r="CN194" s="173">
        <f t="shared" si="4198"/>
        <v>0</v>
      </c>
      <c r="CO194" s="180" t="s">
        <v>216</v>
      </c>
      <c r="CP194" s="192">
        <f>IF(CQ194&gt;0,1,0)</f>
        <v>0</v>
      </c>
      <c r="CQ194" s="143"/>
      <c r="CR194" s="120"/>
      <c r="CS194" s="112">
        <f>+CT194+CU194</f>
        <v>0</v>
      </c>
      <c r="CT194" s="115">
        <f t="shared" si="4199"/>
        <v>0</v>
      </c>
      <c r="CU194" s="173">
        <f t="shared" si="4200"/>
        <v>0</v>
      </c>
      <c r="CV194" s="180" t="s">
        <v>216</v>
      </c>
      <c r="CW194" s="192">
        <f>IF(CX194&gt;0,1,0)</f>
        <v>0</v>
      </c>
      <c r="CX194" s="143"/>
      <c r="CY194" s="120"/>
      <c r="CZ194" s="112">
        <f>+DA194+DB194</f>
        <v>0</v>
      </c>
      <c r="DA194" s="115">
        <f t="shared" si="4201"/>
        <v>0</v>
      </c>
      <c r="DB194" s="173">
        <f t="shared" si="4202"/>
        <v>0</v>
      </c>
      <c r="DC194" s="180" t="s">
        <v>216</v>
      </c>
      <c r="DD194" s="192">
        <f>IF(DE194&gt;0,1,0)</f>
        <v>0</v>
      </c>
      <c r="DE194" s="143"/>
      <c r="DF194" s="120"/>
      <c r="DG194" s="112">
        <f>+DH194+DI194</f>
        <v>0</v>
      </c>
      <c r="DH194" s="115">
        <f t="shared" si="4203"/>
        <v>0</v>
      </c>
      <c r="DI194" s="176">
        <f t="shared" si="4204"/>
        <v>0</v>
      </c>
      <c r="DJ194" s="101">
        <f t="shared" si="3973"/>
        <v>0</v>
      </c>
      <c r="DK194" s="115">
        <f t="shared" si="3974"/>
        <v>0</v>
      </c>
      <c r="DL194" s="115">
        <f t="shared" si="3975"/>
        <v>0</v>
      </c>
      <c r="DM194" s="115">
        <f>+DN194+DO194</f>
        <v>0</v>
      </c>
      <c r="DN194" s="115">
        <f t="shared" si="3976"/>
        <v>0</v>
      </c>
      <c r="DO194" s="176">
        <f t="shared" si="3977"/>
        <v>0</v>
      </c>
      <c r="DP194" s="193">
        <f t="shared" si="3978"/>
        <v>0</v>
      </c>
      <c r="DQ194" s="176">
        <f t="shared" si="3979"/>
        <v>0</v>
      </c>
      <c r="DR194" s="115">
        <f t="shared" si="3422"/>
        <v>0</v>
      </c>
      <c r="DS194" s="115">
        <f>+DT194+DU194</f>
        <v>0</v>
      </c>
      <c r="DT194" s="112">
        <f t="shared" si="3980"/>
        <v>0</v>
      </c>
      <c r="DU194" s="188">
        <f t="shared" si="3981"/>
        <v>0</v>
      </c>
      <c r="DV194" s="101">
        <f t="shared" si="3982"/>
        <v>0</v>
      </c>
      <c r="DW194" s="115">
        <f t="shared" si="3382"/>
        <v>0</v>
      </c>
      <c r="DX194" s="115">
        <f t="shared" si="3383"/>
        <v>0</v>
      </c>
      <c r="DY194" s="115">
        <f>ROUND(DV194*DX194,0)</f>
        <v>0</v>
      </c>
      <c r="DZ194" s="115">
        <f>+EA194+EB194</f>
        <v>0</v>
      </c>
      <c r="EA194" s="115">
        <f t="shared" si="4205"/>
        <v>0</v>
      </c>
      <c r="EB194" s="173">
        <f t="shared" si="4206"/>
        <v>0</v>
      </c>
      <c r="EC194" s="193">
        <f>SUM(DR194,DY194)</f>
        <v>0</v>
      </c>
      <c r="ED194" s="115">
        <f>+EE194+EF194</f>
        <v>0</v>
      </c>
      <c r="EE194" s="115">
        <f>SUM(DT194,EA194)</f>
        <v>0</v>
      </c>
      <c r="EF194" s="188">
        <f>SUM(DU194,EB194)</f>
        <v>0</v>
      </c>
      <c r="EG194" s="128">
        <f t="shared" si="3983"/>
        <v>0</v>
      </c>
      <c r="EH194" s="132">
        <f t="shared" si="3984"/>
        <v>0</v>
      </c>
      <c r="EI194" s="147">
        <f t="shared" si="3985"/>
        <v>0</v>
      </c>
      <c r="EJ194" s="152">
        <f>INT(EI194/2)</f>
        <v>0</v>
      </c>
      <c r="EK194" s="166">
        <f t="shared" si="3986"/>
        <v>0</v>
      </c>
      <c r="EL194" s="170">
        <f t="shared" si="3987"/>
        <v>0</v>
      </c>
      <c r="EM194" s="166">
        <f t="shared" si="3988"/>
        <v>0</v>
      </c>
      <c r="EN194" s="170">
        <f>INT(EM194/2)</f>
        <v>0</v>
      </c>
      <c r="EO194" s="147">
        <f t="shared" si="4207"/>
        <v>0</v>
      </c>
      <c r="EP194" s="170">
        <f>INT(EO194/2)</f>
        <v>0</v>
      </c>
      <c r="EQ194" s="166">
        <f t="shared" si="4208"/>
        <v>0</v>
      </c>
      <c r="ER194" s="170">
        <f>INT(EQ194/2)</f>
        <v>0</v>
      </c>
      <c r="ES194" s="147">
        <f t="shared" si="4209"/>
        <v>0</v>
      </c>
      <c r="ET194" s="152">
        <f>INT(ES194/2)</f>
        <v>0</v>
      </c>
      <c r="EU194" s="166">
        <f t="shared" si="3989"/>
        <v>0</v>
      </c>
      <c r="EV194" s="170">
        <f t="shared" si="3990"/>
        <v>0</v>
      </c>
      <c r="EW194" s="147">
        <f t="shared" si="4210"/>
        <v>0</v>
      </c>
      <c r="EX194" s="152">
        <f>INT(EW194/2)</f>
        <v>0</v>
      </c>
      <c r="EY194" s="166">
        <f t="shared" si="4211"/>
        <v>0</v>
      </c>
      <c r="EZ194" s="170">
        <f>INT(EY194/2)</f>
        <v>0</v>
      </c>
      <c r="FA194" s="147">
        <f t="shared" si="4212"/>
        <v>0</v>
      </c>
      <c r="FB194" s="170">
        <f>INT(FA194/2)</f>
        <v>0</v>
      </c>
      <c r="FC194" s="147">
        <f t="shared" si="4213"/>
        <v>0</v>
      </c>
      <c r="FD194" s="170">
        <f>INT(FC194/2)</f>
        <v>0</v>
      </c>
      <c r="FE194" s="166">
        <f>SUM(EG194,EI194,EK194,EM194,EO194,EQ194,ES194,EU194,EW194,EY194,FA194,FC194)</f>
        <v>0</v>
      </c>
      <c r="FF194" s="170">
        <f>SUM(EH194,EJ194,EL194,EN194,EP194,ER194,ET194,EV194,EX194,EZ194,FB194,FD194)</f>
        <v>0</v>
      </c>
      <c r="FG194" s="147">
        <f t="shared" si="4214"/>
        <v>0</v>
      </c>
      <c r="FH194" s="198">
        <f>+FG194</f>
        <v>0</v>
      </c>
      <c r="FI194" s="201"/>
      <c r="FJ194" s="708">
        <f>+FJ192</f>
        <v>0</v>
      </c>
      <c r="FK194" s="38"/>
      <c r="FL194" s="698">
        <f t="shared" si="4500"/>
        <v>0</v>
      </c>
      <c r="FM194" s="699">
        <f t="shared" si="4501"/>
        <v>0</v>
      </c>
      <c r="FN194" s="700" t="str">
        <f t="shared" si="4502"/>
        <v>OK</v>
      </c>
      <c r="FP194" s="698">
        <f t="shared" si="3442"/>
        <v>0</v>
      </c>
      <c r="FQ194" s="699">
        <f t="shared" si="3443"/>
        <v>0</v>
      </c>
      <c r="FR194" s="700" t="str">
        <f t="shared" si="3444"/>
        <v>OK</v>
      </c>
    </row>
    <row r="195" spans="1:174" ht="18" customHeight="1" x14ac:dyDescent="0.2">
      <c r="A195" s="76">
        <f t="shared" si="4262"/>
        <v>0</v>
      </c>
      <c r="B195" s="77">
        <f t="shared" si="4263"/>
        <v>0</v>
      </c>
      <c r="C195" s="236" t="str">
        <f t="shared" si="3447"/>
        <v>福島県</v>
      </c>
      <c r="D195" s="47">
        <f t="shared" si="4264"/>
        <v>90</v>
      </c>
      <c r="E195" s="56" t="s">
        <v>245</v>
      </c>
      <c r="F195" s="487"/>
      <c r="G195" s="555">
        <f>+G194</f>
        <v>0</v>
      </c>
      <c r="H195" s="536"/>
      <c r="I195" s="542"/>
      <c r="J195" s="543"/>
      <c r="K195" s="542"/>
      <c r="L195" s="64"/>
      <c r="M195" s="531"/>
      <c r="N195" s="67"/>
      <c r="O195" s="71" t="str">
        <f>IF(L195="","",VLOOKUP(L195,リスト!$Q$3:$R$25,2,0))</f>
        <v/>
      </c>
      <c r="P195" s="95"/>
      <c r="Q195" s="124"/>
      <c r="R195" s="102" t="str">
        <f>IF(L195="","",VLOOKUP(L195,リスト!$X$3:$Y$25,2,0))</f>
        <v/>
      </c>
      <c r="S195" s="163">
        <f t="shared" ref="S195" si="4644">IF(T195&gt;0,1,0)</f>
        <v>0</v>
      </c>
      <c r="T195" s="144"/>
      <c r="U195" s="113">
        <f t="shared" si="4179"/>
        <v>0</v>
      </c>
      <c r="V195" s="109"/>
      <c r="W195" s="116">
        <f t="shared" ref="W195" si="4645">+U195+V195</f>
        <v>0</v>
      </c>
      <c r="X195" s="116">
        <f t="shared" ref="X195" si="4646">+Y195+Z195</f>
        <v>0</v>
      </c>
      <c r="Y195" s="138">
        <f t="shared" si="4180"/>
        <v>0</v>
      </c>
      <c r="Z195" s="140">
        <f t="shared" si="4181"/>
        <v>0</v>
      </c>
      <c r="AA195" s="181" t="s">
        <v>216</v>
      </c>
      <c r="AB195" s="163">
        <f t="shared" ref="AB195" si="4647">IF(AC195&gt;0,1,0)</f>
        <v>0</v>
      </c>
      <c r="AC195" s="144"/>
      <c r="AD195" s="121"/>
      <c r="AE195" s="138">
        <f t="shared" ref="AE195" si="4648">+AF195+AG195</f>
        <v>0</v>
      </c>
      <c r="AF195" s="138">
        <f t="shared" si="4182"/>
        <v>0</v>
      </c>
      <c r="AG195" s="140">
        <f t="shared" si="4183"/>
        <v>0</v>
      </c>
      <c r="AH195" s="102" t="str">
        <f>IF(AJ195="","",VLOOKUP(L195,リスト!$AA$3:$AB$25,2,0))</f>
        <v/>
      </c>
      <c r="AI195" s="163">
        <f t="shared" ref="AI195" si="4649">IF(AJ195&gt;0,1,0)</f>
        <v>0</v>
      </c>
      <c r="AJ195" s="144"/>
      <c r="AK195" s="157">
        <f t="shared" si="3966"/>
        <v>0</v>
      </c>
      <c r="AL195" s="121"/>
      <c r="AM195" s="163">
        <f t="shared" ref="AM195" si="4650">+AK195+AL195</f>
        <v>0</v>
      </c>
      <c r="AN195" s="113">
        <f t="shared" ref="AN195" si="4651">+AO195+AP195</f>
        <v>0</v>
      </c>
      <c r="AO195" s="116">
        <f t="shared" si="4184"/>
        <v>0</v>
      </c>
      <c r="AP195" s="174">
        <f t="shared" si="4185"/>
        <v>0</v>
      </c>
      <c r="AQ195" s="184" t="s">
        <v>216</v>
      </c>
      <c r="AR195" s="163">
        <f t="shared" ref="AR195" si="4652">IF(AS195&gt;0,1,0)</f>
        <v>0</v>
      </c>
      <c r="AS195" s="144"/>
      <c r="AT195" s="121"/>
      <c r="AU195" s="113">
        <f t="shared" ref="AU195" si="4653">+AV195+AW195</f>
        <v>0</v>
      </c>
      <c r="AV195" s="116">
        <f t="shared" si="4186"/>
        <v>0</v>
      </c>
      <c r="AW195" s="177">
        <f t="shared" si="4187"/>
        <v>0</v>
      </c>
      <c r="AX195" s="181" t="s">
        <v>216</v>
      </c>
      <c r="AY195" s="163">
        <f t="shared" ref="AY195" si="4654">IF(AZ195&gt;0,1,0)</f>
        <v>0</v>
      </c>
      <c r="AZ195" s="144"/>
      <c r="BA195" s="121"/>
      <c r="BB195" s="113">
        <f t="shared" ref="BB195" si="4655">+BC195+BD195</f>
        <v>0</v>
      </c>
      <c r="BC195" s="116">
        <f t="shared" si="4188"/>
        <v>0</v>
      </c>
      <c r="BD195" s="174">
        <f t="shared" si="4189"/>
        <v>0</v>
      </c>
      <c r="BE195" s="181" t="s">
        <v>216</v>
      </c>
      <c r="BF195" s="163">
        <f t="shared" ref="BF195" si="4656">IF(BG195&gt;0,1,0)</f>
        <v>0</v>
      </c>
      <c r="BG195" s="144"/>
      <c r="BH195" s="121"/>
      <c r="BI195" s="113">
        <f t="shared" ref="BI195" si="4657">+BJ195+BK195</f>
        <v>0</v>
      </c>
      <c r="BJ195" s="116">
        <f t="shared" si="4190"/>
        <v>0</v>
      </c>
      <c r="BK195" s="177">
        <f t="shared" si="4191"/>
        <v>0</v>
      </c>
      <c r="BL195" s="181" t="s">
        <v>216</v>
      </c>
      <c r="BM195" s="163">
        <f t="shared" ref="BM195" si="4658">IF(BN195&gt;0,1,0)</f>
        <v>0</v>
      </c>
      <c r="BN195" s="144"/>
      <c r="BO195" s="121"/>
      <c r="BP195" s="113">
        <f t="shared" ref="BP195" si="4659">+BQ195+BR195</f>
        <v>0</v>
      </c>
      <c r="BQ195" s="116">
        <f t="shared" si="4192"/>
        <v>0</v>
      </c>
      <c r="BR195" s="177">
        <f t="shared" si="4193"/>
        <v>0</v>
      </c>
      <c r="BS195" s="102">
        <f t="shared" si="3967"/>
        <v>0</v>
      </c>
      <c r="BT195" s="113">
        <f t="shared" si="3968"/>
        <v>0</v>
      </c>
      <c r="BU195" s="113">
        <f t="shared" si="3969"/>
        <v>0</v>
      </c>
      <c r="BV195" s="116">
        <f t="shared" si="3970"/>
        <v>0</v>
      </c>
      <c r="BW195" s="113">
        <f t="shared" si="3971"/>
        <v>0</v>
      </c>
      <c r="BX195" s="189">
        <f t="shared" si="3972"/>
        <v>0</v>
      </c>
      <c r="BY195" s="102" t="str">
        <f>IF(CA195="","",VLOOKUP(L195,リスト!$AD$3:$AE$25,2,0))</f>
        <v/>
      </c>
      <c r="BZ195" s="105">
        <f t="shared" ref="BZ195" si="4660">IF(CA195&gt;0,1,0)</f>
        <v>0</v>
      </c>
      <c r="CA195" s="144"/>
      <c r="CB195" s="113">
        <f t="shared" si="4194"/>
        <v>0</v>
      </c>
      <c r="CC195" s="121"/>
      <c r="CD195" s="163">
        <f t="shared" ref="CD195" si="4661">+CB195+CC195</f>
        <v>0</v>
      </c>
      <c r="CE195" s="113">
        <f t="shared" ref="CE195" si="4662">+CF195+CG195</f>
        <v>0</v>
      </c>
      <c r="CF195" s="116">
        <f t="shared" si="4195"/>
        <v>0</v>
      </c>
      <c r="CG195" s="177">
        <f t="shared" si="4196"/>
        <v>0</v>
      </c>
      <c r="CH195" s="181" t="s">
        <v>216</v>
      </c>
      <c r="CI195" s="105">
        <f t="shared" ref="CI195" si="4663">IF(CJ195&gt;0,1,0)</f>
        <v>0</v>
      </c>
      <c r="CJ195" s="144"/>
      <c r="CK195" s="121"/>
      <c r="CL195" s="113">
        <f t="shared" ref="CL195" si="4664">+CM195+CN195</f>
        <v>0</v>
      </c>
      <c r="CM195" s="116">
        <f t="shared" si="4197"/>
        <v>0</v>
      </c>
      <c r="CN195" s="174">
        <f t="shared" si="4198"/>
        <v>0</v>
      </c>
      <c r="CO195" s="181" t="s">
        <v>216</v>
      </c>
      <c r="CP195" s="105">
        <f t="shared" ref="CP195" si="4665">IF(CQ195&gt;0,1,0)</f>
        <v>0</v>
      </c>
      <c r="CQ195" s="144"/>
      <c r="CR195" s="121"/>
      <c r="CS195" s="113">
        <f t="shared" ref="CS195" si="4666">+CT195+CU195</f>
        <v>0</v>
      </c>
      <c r="CT195" s="116">
        <f t="shared" si="4199"/>
        <v>0</v>
      </c>
      <c r="CU195" s="174">
        <f t="shared" si="4200"/>
        <v>0</v>
      </c>
      <c r="CV195" s="181" t="s">
        <v>216</v>
      </c>
      <c r="CW195" s="105">
        <f t="shared" ref="CW195" si="4667">IF(CX195&gt;0,1,0)</f>
        <v>0</v>
      </c>
      <c r="CX195" s="144"/>
      <c r="CY195" s="121"/>
      <c r="CZ195" s="113">
        <f t="shared" ref="CZ195" si="4668">+DA195+DB195</f>
        <v>0</v>
      </c>
      <c r="DA195" s="116">
        <f t="shared" si="4201"/>
        <v>0</v>
      </c>
      <c r="DB195" s="174">
        <f t="shared" si="4202"/>
        <v>0</v>
      </c>
      <c r="DC195" s="181" t="s">
        <v>216</v>
      </c>
      <c r="DD195" s="105">
        <f t="shared" ref="DD195" si="4669">IF(DE195&gt;0,1,0)</f>
        <v>0</v>
      </c>
      <c r="DE195" s="144"/>
      <c r="DF195" s="121"/>
      <c r="DG195" s="113">
        <f t="shared" ref="DG195" si="4670">+DH195+DI195</f>
        <v>0</v>
      </c>
      <c r="DH195" s="116">
        <f t="shared" si="4203"/>
        <v>0</v>
      </c>
      <c r="DI195" s="177">
        <f t="shared" si="4204"/>
        <v>0</v>
      </c>
      <c r="DJ195" s="102">
        <f t="shared" si="3973"/>
        <v>0</v>
      </c>
      <c r="DK195" s="116">
        <f t="shared" si="3974"/>
        <v>0</v>
      </c>
      <c r="DL195" s="116">
        <f t="shared" si="3975"/>
        <v>0</v>
      </c>
      <c r="DM195" s="116">
        <f t="shared" ref="DM195" si="4671">+DN195+DO195</f>
        <v>0</v>
      </c>
      <c r="DN195" s="116">
        <f t="shared" si="3976"/>
        <v>0</v>
      </c>
      <c r="DO195" s="177">
        <f t="shared" si="3977"/>
        <v>0</v>
      </c>
      <c r="DP195" s="194">
        <f t="shared" si="3978"/>
        <v>0</v>
      </c>
      <c r="DQ195" s="177">
        <f t="shared" si="3979"/>
        <v>0</v>
      </c>
      <c r="DR195" s="116">
        <f t="shared" si="3422"/>
        <v>0</v>
      </c>
      <c r="DS195" s="116">
        <f t="shared" ref="DS195" si="4672">+DT195+DU195</f>
        <v>0</v>
      </c>
      <c r="DT195" s="113">
        <f t="shared" si="3980"/>
        <v>0</v>
      </c>
      <c r="DU195" s="189">
        <f t="shared" si="3981"/>
        <v>0</v>
      </c>
      <c r="DV195" s="102">
        <f t="shared" si="3982"/>
        <v>0</v>
      </c>
      <c r="DW195" s="116">
        <f t="shared" si="3382"/>
        <v>0</v>
      </c>
      <c r="DX195" s="116">
        <f t="shared" si="3383"/>
        <v>0</v>
      </c>
      <c r="DY195" s="116">
        <f t="shared" ref="DY195" si="4673">ROUND(DV195*DX195,0)</f>
        <v>0</v>
      </c>
      <c r="DZ195" s="116">
        <f t="shared" ref="DZ195" si="4674">+EA195+EB195</f>
        <v>0</v>
      </c>
      <c r="EA195" s="116">
        <f t="shared" si="4205"/>
        <v>0</v>
      </c>
      <c r="EB195" s="174">
        <f t="shared" si="4206"/>
        <v>0</v>
      </c>
      <c r="EC195" s="194">
        <f t="shared" ref="EC195" si="4675">SUM(DR195,DY195)</f>
        <v>0</v>
      </c>
      <c r="ED195" s="116">
        <f t="shared" ref="ED195" si="4676">+EE195+EF195</f>
        <v>0</v>
      </c>
      <c r="EE195" s="116">
        <f t="shared" ref="EE195" si="4677">SUM(DT195,EA195)</f>
        <v>0</v>
      </c>
      <c r="EF195" s="189">
        <f t="shared" ref="EF195" si="4678">SUM(DU195,EB195)</f>
        <v>0</v>
      </c>
      <c r="EG195" s="129">
        <f t="shared" si="3983"/>
        <v>0</v>
      </c>
      <c r="EH195" s="133">
        <f t="shared" si="3984"/>
        <v>0</v>
      </c>
      <c r="EI195" s="148">
        <f t="shared" si="3985"/>
        <v>0</v>
      </c>
      <c r="EJ195" s="153">
        <f t="shared" ref="EJ195" si="4679">INT(EI195/2)</f>
        <v>0</v>
      </c>
      <c r="EK195" s="167">
        <f t="shared" si="3986"/>
        <v>0</v>
      </c>
      <c r="EL195" s="171">
        <f t="shared" si="3987"/>
        <v>0</v>
      </c>
      <c r="EM195" s="167">
        <f t="shared" si="3988"/>
        <v>0</v>
      </c>
      <c r="EN195" s="171">
        <f t="shared" ref="EN195" si="4680">INT(EM195/2)</f>
        <v>0</v>
      </c>
      <c r="EO195" s="148">
        <f t="shared" si="4207"/>
        <v>0</v>
      </c>
      <c r="EP195" s="153">
        <f t="shared" ref="EP195" si="4681">INT(EO195/2)</f>
        <v>0</v>
      </c>
      <c r="EQ195" s="167">
        <f t="shared" si="4208"/>
        <v>0</v>
      </c>
      <c r="ER195" s="171">
        <f t="shared" ref="ER195" si="4682">INT(EQ195/2)</f>
        <v>0</v>
      </c>
      <c r="ES195" s="148">
        <f t="shared" si="4209"/>
        <v>0</v>
      </c>
      <c r="ET195" s="153">
        <f t="shared" ref="ET195" si="4683">INT(ES195/2)</f>
        <v>0</v>
      </c>
      <c r="EU195" s="167">
        <f t="shared" si="3989"/>
        <v>0</v>
      </c>
      <c r="EV195" s="171">
        <f t="shared" si="3990"/>
        <v>0</v>
      </c>
      <c r="EW195" s="148">
        <f t="shared" si="4210"/>
        <v>0</v>
      </c>
      <c r="EX195" s="153">
        <f t="shared" ref="EX195" si="4684">INT(EW195/2)</f>
        <v>0</v>
      </c>
      <c r="EY195" s="167">
        <f t="shared" si="4211"/>
        <v>0</v>
      </c>
      <c r="EZ195" s="171">
        <f t="shared" ref="EZ195" si="4685">INT(EY195/2)</f>
        <v>0</v>
      </c>
      <c r="FA195" s="148">
        <f t="shared" si="4212"/>
        <v>0</v>
      </c>
      <c r="FB195" s="171">
        <f t="shared" ref="FB195" si="4686">INT(FA195/2)</f>
        <v>0</v>
      </c>
      <c r="FC195" s="148">
        <f t="shared" si="4213"/>
        <v>0</v>
      </c>
      <c r="FD195" s="171">
        <f t="shared" ref="FD195" si="4687">INT(FC195/2)</f>
        <v>0</v>
      </c>
      <c r="FE195" s="167">
        <f t="shared" ref="FE195" si="4688">SUM(EG195,EI195,EK195,EM195,EO195,EQ195,ES195,EU195,EW195,EY195,FA195,FC195)</f>
        <v>0</v>
      </c>
      <c r="FF195" s="171">
        <f t="shared" ref="FF195" si="4689">SUM(EH195,EJ195,EL195,EN195,EP195,ER195,ET195,EV195,EX195,EZ195,FB195,FD195)</f>
        <v>0</v>
      </c>
      <c r="FG195" s="148">
        <f t="shared" si="4214"/>
        <v>0</v>
      </c>
      <c r="FH195" s="199">
        <f t="shared" ref="FH195" si="4690">+FG195</f>
        <v>0</v>
      </c>
      <c r="FI195" s="95"/>
      <c r="FJ195" s="708">
        <f>+FJ194</f>
        <v>0</v>
      </c>
      <c r="FK195" s="38"/>
      <c r="FL195" s="692">
        <f t="shared" si="4500"/>
        <v>0</v>
      </c>
      <c r="FM195" s="693">
        <f t="shared" si="4501"/>
        <v>0</v>
      </c>
      <c r="FN195" s="694" t="str">
        <f t="shared" si="4502"/>
        <v>OK</v>
      </c>
      <c r="FP195" s="692">
        <f t="shared" si="3442"/>
        <v>0</v>
      </c>
      <c r="FQ195" s="693">
        <f t="shared" si="3443"/>
        <v>0</v>
      </c>
      <c r="FR195" s="694" t="str">
        <f t="shared" si="3444"/>
        <v>OK</v>
      </c>
    </row>
    <row r="196" spans="1:174" ht="18" customHeight="1" x14ac:dyDescent="0.2">
      <c r="A196" s="74">
        <f t="shared" si="4262"/>
        <v>0</v>
      </c>
      <c r="B196" s="75">
        <f t="shared" si="4263"/>
        <v>0</v>
      </c>
      <c r="C196" s="235" t="str">
        <f t="shared" si="3447"/>
        <v>福島県</v>
      </c>
      <c r="D196" s="58">
        <f t="shared" si="4264"/>
        <v>91</v>
      </c>
      <c r="E196" s="49" t="s">
        <v>244</v>
      </c>
      <c r="F196" s="486">
        <f>IF(F197=" "," ",+F197)</f>
        <v>0</v>
      </c>
      <c r="G196" s="554"/>
      <c r="H196" s="537"/>
      <c r="I196" s="544"/>
      <c r="J196" s="545"/>
      <c r="K196" s="544"/>
      <c r="L196" s="229"/>
      <c r="M196" s="532"/>
      <c r="N196" s="66"/>
      <c r="O196" s="70" t="str">
        <f>IF(L196="","",VLOOKUP(L196,リスト!$Q$3:$R$25,2,0))</f>
        <v/>
      </c>
      <c r="P196" s="202"/>
      <c r="Q196" s="125"/>
      <c r="R196" s="154" t="str">
        <f>IF(L196="","",VLOOKUP(L196,リスト!$X$3:$Y$25,2,0))</f>
        <v/>
      </c>
      <c r="S196" s="162">
        <f>IF(T196&gt;0,1,0)</f>
        <v>0</v>
      </c>
      <c r="T196" s="143"/>
      <c r="U196" s="112">
        <f t="shared" si="4179"/>
        <v>0</v>
      </c>
      <c r="V196" s="108"/>
      <c r="W196" s="115">
        <f>+U196+V196</f>
        <v>0</v>
      </c>
      <c r="X196" s="115">
        <f>+Y196+Z196</f>
        <v>0</v>
      </c>
      <c r="Y196" s="137">
        <f t="shared" si="4180"/>
        <v>0</v>
      </c>
      <c r="Z196" s="139">
        <f t="shared" si="4181"/>
        <v>0</v>
      </c>
      <c r="AA196" s="180" t="s">
        <v>216</v>
      </c>
      <c r="AB196" s="162">
        <f>IF(AC196&gt;0,1,0)</f>
        <v>0</v>
      </c>
      <c r="AC196" s="143"/>
      <c r="AD196" s="120"/>
      <c r="AE196" s="137">
        <f>+AF196+AG196</f>
        <v>0</v>
      </c>
      <c r="AF196" s="137">
        <f t="shared" si="4182"/>
        <v>0</v>
      </c>
      <c r="AG196" s="139">
        <f t="shared" si="4183"/>
        <v>0</v>
      </c>
      <c r="AH196" s="101" t="str">
        <f>IF(AJ196="","",VLOOKUP(L196,リスト!$AA$3:$AB$25,2,0))</f>
        <v/>
      </c>
      <c r="AI196" s="162">
        <f>IF(AJ196&gt;0,1,0)</f>
        <v>0</v>
      </c>
      <c r="AJ196" s="143"/>
      <c r="AK196" s="156">
        <f t="shared" si="3966"/>
        <v>0</v>
      </c>
      <c r="AL196" s="120"/>
      <c r="AM196" s="162">
        <f>+AK196+AL196</f>
        <v>0</v>
      </c>
      <c r="AN196" s="112">
        <f>+AO196+AP196</f>
        <v>0</v>
      </c>
      <c r="AO196" s="115">
        <f t="shared" si="4184"/>
        <v>0</v>
      </c>
      <c r="AP196" s="173">
        <f t="shared" si="4185"/>
        <v>0</v>
      </c>
      <c r="AQ196" s="183" t="s">
        <v>216</v>
      </c>
      <c r="AR196" s="162">
        <f>IF(AS196&gt;0,1,0)</f>
        <v>0</v>
      </c>
      <c r="AS196" s="143"/>
      <c r="AT196" s="120"/>
      <c r="AU196" s="112">
        <f>+AV196+AW196</f>
        <v>0</v>
      </c>
      <c r="AV196" s="115">
        <f t="shared" si="4186"/>
        <v>0</v>
      </c>
      <c r="AW196" s="176">
        <f t="shared" si="4187"/>
        <v>0</v>
      </c>
      <c r="AX196" s="180" t="s">
        <v>216</v>
      </c>
      <c r="AY196" s="162">
        <f>IF(AZ196&gt;0,1,0)</f>
        <v>0</v>
      </c>
      <c r="AZ196" s="143"/>
      <c r="BA196" s="120"/>
      <c r="BB196" s="112">
        <f>+BC196+BD196</f>
        <v>0</v>
      </c>
      <c r="BC196" s="115">
        <f t="shared" si="4188"/>
        <v>0</v>
      </c>
      <c r="BD196" s="173">
        <f t="shared" si="4189"/>
        <v>0</v>
      </c>
      <c r="BE196" s="180" t="s">
        <v>216</v>
      </c>
      <c r="BF196" s="162">
        <f>IF(BG196&gt;0,1,0)</f>
        <v>0</v>
      </c>
      <c r="BG196" s="143"/>
      <c r="BH196" s="120"/>
      <c r="BI196" s="112">
        <f>+BJ196+BK196</f>
        <v>0</v>
      </c>
      <c r="BJ196" s="115">
        <f t="shared" si="4190"/>
        <v>0</v>
      </c>
      <c r="BK196" s="176">
        <f t="shared" si="4191"/>
        <v>0</v>
      </c>
      <c r="BL196" s="180" t="s">
        <v>216</v>
      </c>
      <c r="BM196" s="162">
        <f>IF(BN196&gt;0,1,0)</f>
        <v>0</v>
      </c>
      <c r="BN196" s="143"/>
      <c r="BO196" s="120"/>
      <c r="BP196" s="112">
        <f>+BQ196+BR196</f>
        <v>0</v>
      </c>
      <c r="BQ196" s="115">
        <f t="shared" si="4192"/>
        <v>0</v>
      </c>
      <c r="BR196" s="176">
        <f t="shared" si="4193"/>
        <v>0</v>
      </c>
      <c r="BS196" s="101">
        <f t="shared" si="3967"/>
        <v>0</v>
      </c>
      <c r="BT196" s="112">
        <f t="shared" si="3968"/>
        <v>0</v>
      </c>
      <c r="BU196" s="112">
        <f t="shared" si="3969"/>
        <v>0</v>
      </c>
      <c r="BV196" s="115">
        <f t="shared" si="3970"/>
        <v>0</v>
      </c>
      <c r="BW196" s="112">
        <f t="shared" si="3971"/>
        <v>0</v>
      </c>
      <c r="BX196" s="188">
        <f t="shared" si="3972"/>
        <v>0</v>
      </c>
      <c r="BY196" s="101" t="str">
        <f>IF(CA196="","",VLOOKUP(L196,リスト!$AD$3:$AE$25,2,0))</f>
        <v/>
      </c>
      <c r="BZ196" s="192">
        <f>IF(CA196&gt;0,1,0)</f>
        <v>0</v>
      </c>
      <c r="CA196" s="143"/>
      <c r="CB196" s="112">
        <f t="shared" si="4194"/>
        <v>0</v>
      </c>
      <c r="CC196" s="120"/>
      <c r="CD196" s="162">
        <f>+CB196+CC196</f>
        <v>0</v>
      </c>
      <c r="CE196" s="112">
        <f>+CF196+CG196</f>
        <v>0</v>
      </c>
      <c r="CF196" s="115">
        <f t="shared" si="4195"/>
        <v>0</v>
      </c>
      <c r="CG196" s="173">
        <f t="shared" si="4196"/>
        <v>0</v>
      </c>
      <c r="CH196" s="180" t="s">
        <v>216</v>
      </c>
      <c r="CI196" s="192">
        <f>IF(CJ196&gt;0,1,0)</f>
        <v>0</v>
      </c>
      <c r="CJ196" s="143"/>
      <c r="CK196" s="120"/>
      <c r="CL196" s="112">
        <f>+CM196+CN196</f>
        <v>0</v>
      </c>
      <c r="CM196" s="115">
        <f t="shared" si="4197"/>
        <v>0</v>
      </c>
      <c r="CN196" s="173">
        <f t="shared" si="4198"/>
        <v>0</v>
      </c>
      <c r="CO196" s="180" t="s">
        <v>216</v>
      </c>
      <c r="CP196" s="192">
        <f>IF(CQ196&gt;0,1,0)</f>
        <v>0</v>
      </c>
      <c r="CQ196" s="143"/>
      <c r="CR196" s="120"/>
      <c r="CS196" s="112">
        <f>+CT196+CU196</f>
        <v>0</v>
      </c>
      <c r="CT196" s="115">
        <f t="shared" si="4199"/>
        <v>0</v>
      </c>
      <c r="CU196" s="173">
        <f t="shared" si="4200"/>
        <v>0</v>
      </c>
      <c r="CV196" s="180" t="s">
        <v>216</v>
      </c>
      <c r="CW196" s="192">
        <f>IF(CX196&gt;0,1,0)</f>
        <v>0</v>
      </c>
      <c r="CX196" s="143"/>
      <c r="CY196" s="120"/>
      <c r="CZ196" s="112">
        <f>+DA196+DB196</f>
        <v>0</v>
      </c>
      <c r="DA196" s="115">
        <f t="shared" si="4201"/>
        <v>0</v>
      </c>
      <c r="DB196" s="173">
        <f t="shared" si="4202"/>
        <v>0</v>
      </c>
      <c r="DC196" s="180" t="s">
        <v>216</v>
      </c>
      <c r="DD196" s="192">
        <f>IF(DE196&gt;0,1,0)</f>
        <v>0</v>
      </c>
      <c r="DE196" s="143"/>
      <c r="DF196" s="120"/>
      <c r="DG196" s="112">
        <f>+DH196+DI196</f>
        <v>0</v>
      </c>
      <c r="DH196" s="115">
        <f t="shared" si="4203"/>
        <v>0</v>
      </c>
      <c r="DI196" s="176">
        <f t="shared" si="4204"/>
        <v>0</v>
      </c>
      <c r="DJ196" s="101">
        <f t="shared" si="3973"/>
        <v>0</v>
      </c>
      <c r="DK196" s="115">
        <f t="shared" si="3974"/>
        <v>0</v>
      </c>
      <c r="DL196" s="115">
        <f t="shared" si="3975"/>
        <v>0</v>
      </c>
      <c r="DM196" s="115">
        <f>+DN196+DO196</f>
        <v>0</v>
      </c>
      <c r="DN196" s="115">
        <f t="shared" si="3976"/>
        <v>0</v>
      </c>
      <c r="DO196" s="176">
        <f t="shared" si="3977"/>
        <v>0</v>
      </c>
      <c r="DP196" s="193">
        <f t="shared" si="3978"/>
        <v>0</v>
      </c>
      <c r="DQ196" s="176">
        <f t="shared" si="3979"/>
        <v>0</v>
      </c>
      <c r="DR196" s="115">
        <f t="shared" si="3422"/>
        <v>0</v>
      </c>
      <c r="DS196" s="115">
        <f>+DT196+DU196</f>
        <v>0</v>
      </c>
      <c r="DT196" s="112">
        <f t="shared" si="3980"/>
        <v>0</v>
      </c>
      <c r="DU196" s="188">
        <f t="shared" si="3981"/>
        <v>0</v>
      </c>
      <c r="DV196" s="101">
        <f t="shared" si="3982"/>
        <v>0</v>
      </c>
      <c r="DW196" s="115">
        <f t="shared" si="3382"/>
        <v>0</v>
      </c>
      <c r="DX196" s="115">
        <f t="shared" si="3383"/>
        <v>0</v>
      </c>
      <c r="DY196" s="115">
        <f>ROUND(DV196*DX196,0)</f>
        <v>0</v>
      </c>
      <c r="DZ196" s="115">
        <f>+EA196+EB196</f>
        <v>0</v>
      </c>
      <c r="EA196" s="115">
        <f t="shared" si="4205"/>
        <v>0</v>
      </c>
      <c r="EB196" s="173">
        <f t="shared" si="4206"/>
        <v>0</v>
      </c>
      <c r="EC196" s="193">
        <f>SUM(DR196,DY196)</f>
        <v>0</v>
      </c>
      <c r="ED196" s="115">
        <f>+EE196+EF196</f>
        <v>0</v>
      </c>
      <c r="EE196" s="115">
        <f>SUM(DT196,EA196)</f>
        <v>0</v>
      </c>
      <c r="EF196" s="188">
        <f>SUM(DU196,EB196)</f>
        <v>0</v>
      </c>
      <c r="EG196" s="128">
        <f t="shared" si="3983"/>
        <v>0</v>
      </c>
      <c r="EH196" s="132">
        <f t="shared" si="3984"/>
        <v>0</v>
      </c>
      <c r="EI196" s="147">
        <f t="shared" si="3985"/>
        <v>0</v>
      </c>
      <c r="EJ196" s="152">
        <f>INT(EI196/2)</f>
        <v>0</v>
      </c>
      <c r="EK196" s="166">
        <f t="shared" si="3986"/>
        <v>0</v>
      </c>
      <c r="EL196" s="170">
        <f t="shared" si="3987"/>
        <v>0</v>
      </c>
      <c r="EM196" s="166">
        <f t="shared" si="3988"/>
        <v>0</v>
      </c>
      <c r="EN196" s="170">
        <f>INT(EM196/2)</f>
        <v>0</v>
      </c>
      <c r="EO196" s="147">
        <f t="shared" si="4207"/>
        <v>0</v>
      </c>
      <c r="EP196" s="170">
        <f>INT(EO196/2)</f>
        <v>0</v>
      </c>
      <c r="EQ196" s="166">
        <f t="shared" si="4208"/>
        <v>0</v>
      </c>
      <c r="ER196" s="170">
        <f>INT(EQ196/2)</f>
        <v>0</v>
      </c>
      <c r="ES196" s="147">
        <f t="shared" si="4209"/>
        <v>0</v>
      </c>
      <c r="ET196" s="152">
        <f>INT(ES196/2)</f>
        <v>0</v>
      </c>
      <c r="EU196" s="166">
        <f t="shared" si="3989"/>
        <v>0</v>
      </c>
      <c r="EV196" s="170">
        <f t="shared" si="3990"/>
        <v>0</v>
      </c>
      <c r="EW196" s="147">
        <f t="shared" si="4210"/>
        <v>0</v>
      </c>
      <c r="EX196" s="152">
        <f>INT(EW196/2)</f>
        <v>0</v>
      </c>
      <c r="EY196" s="166">
        <f t="shared" si="4211"/>
        <v>0</v>
      </c>
      <c r="EZ196" s="170">
        <f>INT(EY196/2)</f>
        <v>0</v>
      </c>
      <c r="FA196" s="147">
        <f t="shared" si="4212"/>
        <v>0</v>
      </c>
      <c r="FB196" s="170">
        <f>INT(FA196/2)</f>
        <v>0</v>
      </c>
      <c r="FC196" s="147">
        <f t="shared" si="4213"/>
        <v>0</v>
      </c>
      <c r="FD196" s="170">
        <f>INT(FC196/2)</f>
        <v>0</v>
      </c>
      <c r="FE196" s="166">
        <f>SUM(EG196,EI196,EK196,EM196,EO196,EQ196,ES196,EU196,EW196,EY196,FA196,FC196)</f>
        <v>0</v>
      </c>
      <c r="FF196" s="170">
        <f>SUM(EH196,EJ196,EL196,EN196,EP196,ER196,ET196,EV196,EX196,EZ196,FB196,FD196)</f>
        <v>0</v>
      </c>
      <c r="FG196" s="147">
        <f t="shared" si="4214"/>
        <v>0</v>
      </c>
      <c r="FH196" s="198">
        <f>+FG196</f>
        <v>0</v>
      </c>
      <c r="FI196" s="201"/>
      <c r="FJ196" s="708">
        <f>+FJ194</f>
        <v>0</v>
      </c>
      <c r="FK196" s="38"/>
      <c r="FL196" s="701">
        <f t="shared" si="4500"/>
        <v>0</v>
      </c>
      <c r="FM196" s="688">
        <f t="shared" si="4501"/>
        <v>0</v>
      </c>
      <c r="FN196" s="702" t="str">
        <f t="shared" si="4502"/>
        <v>OK</v>
      </c>
      <c r="FP196" s="701">
        <f t="shared" si="3442"/>
        <v>0</v>
      </c>
      <c r="FQ196" s="688">
        <f t="shared" si="3443"/>
        <v>0</v>
      </c>
      <c r="FR196" s="702" t="str">
        <f t="shared" si="3444"/>
        <v>OK</v>
      </c>
    </row>
    <row r="197" spans="1:174" ht="18" customHeight="1" x14ac:dyDescent="0.2">
      <c r="A197" s="76">
        <f t="shared" si="4262"/>
        <v>0</v>
      </c>
      <c r="B197" s="77">
        <f t="shared" si="4263"/>
        <v>0</v>
      </c>
      <c r="C197" s="236" t="str">
        <f t="shared" si="3447"/>
        <v>福島県</v>
      </c>
      <c r="D197" s="47">
        <f t="shared" si="4264"/>
        <v>91</v>
      </c>
      <c r="E197" s="56" t="s">
        <v>245</v>
      </c>
      <c r="F197" s="487"/>
      <c r="G197" s="555">
        <f>+G196</f>
        <v>0</v>
      </c>
      <c r="H197" s="536"/>
      <c r="I197" s="542"/>
      <c r="J197" s="543"/>
      <c r="K197" s="542"/>
      <c r="L197" s="64"/>
      <c r="M197" s="531"/>
      <c r="N197" s="67"/>
      <c r="O197" s="71" t="str">
        <f>IF(L197="","",VLOOKUP(L197,リスト!$Q$3:$R$25,2,0))</f>
        <v/>
      </c>
      <c r="P197" s="95"/>
      <c r="Q197" s="126"/>
      <c r="R197" s="102" t="str">
        <f>IF(L197="","",VLOOKUP(L197,リスト!$X$3:$Y$25,2,0))</f>
        <v/>
      </c>
      <c r="S197" s="163">
        <f t="shared" ref="S197" si="4691">IF(T197&gt;0,1,0)</f>
        <v>0</v>
      </c>
      <c r="T197" s="144"/>
      <c r="U197" s="113">
        <f t="shared" si="4179"/>
        <v>0</v>
      </c>
      <c r="V197" s="109"/>
      <c r="W197" s="116">
        <f t="shared" ref="W197" si="4692">+U197+V197</f>
        <v>0</v>
      </c>
      <c r="X197" s="116">
        <f t="shared" ref="X197" si="4693">+Y197+Z197</f>
        <v>0</v>
      </c>
      <c r="Y197" s="138">
        <f t="shared" si="4180"/>
        <v>0</v>
      </c>
      <c r="Z197" s="140">
        <f t="shared" si="4181"/>
        <v>0</v>
      </c>
      <c r="AA197" s="181" t="s">
        <v>216</v>
      </c>
      <c r="AB197" s="163">
        <f t="shared" ref="AB197" si="4694">IF(AC197&gt;0,1,0)</f>
        <v>0</v>
      </c>
      <c r="AC197" s="144"/>
      <c r="AD197" s="121"/>
      <c r="AE197" s="138">
        <f t="shared" ref="AE197" si="4695">+AF197+AG197</f>
        <v>0</v>
      </c>
      <c r="AF197" s="138">
        <f t="shared" si="4182"/>
        <v>0</v>
      </c>
      <c r="AG197" s="140">
        <f t="shared" si="4183"/>
        <v>0</v>
      </c>
      <c r="AH197" s="102" t="str">
        <f>IF(AJ197="","",VLOOKUP(L197,リスト!$AA$3:$AB$25,2,0))</f>
        <v/>
      </c>
      <c r="AI197" s="163">
        <f t="shared" ref="AI197" si="4696">IF(AJ197&gt;0,1,0)</f>
        <v>0</v>
      </c>
      <c r="AJ197" s="144"/>
      <c r="AK197" s="157">
        <f t="shared" si="3966"/>
        <v>0</v>
      </c>
      <c r="AL197" s="121"/>
      <c r="AM197" s="163">
        <f t="shared" ref="AM197" si="4697">+AK197+AL197</f>
        <v>0</v>
      </c>
      <c r="AN197" s="113">
        <f t="shared" ref="AN197" si="4698">+AO197+AP197</f>
        <v>0</v>
      </c>
      <c r="AO197" s="116">
        <f t="shared" si="4184"/>
        <v>0</v>
      </c>
      <c r="AP197" s="174">
        <f t="shared" si="4185"/>
        <v>0</v>
      </c>
      <c r="AQ197" s="184" t="s">
        <v>216</v>
      </c>
      <c r="AR197" s="163">
        <f t="shared" ref="AR197" si="4699">IF(AS197&gt;0,1,0)</f>
        <v>0</v>
      </c>
      <c r="AS197" s="144"/>
      <c r="AT197" s="121"/>
      <c r="AU197" s="113">
        <f t="shared" ref="AU197" si="4700">+AV197+AW197</f>
        <v>0</v>
      </c>
      <c r="AV197" s="116">
        <f t="shared" si="4186"/>
        <v>0</v>
      </c>
      <c r="AW197" s="177">
        <f t="shared" si="4187"/>
        <v>0</v>
      </c>
      <c r="AX197" s="181" t="s">
        <v>216</v>
      </c>
      <c r="AY197" s="163">
        <f t="shared" ref="AY197" si="4701">IF(AZ197&gt;0,1,0)</f>
        <v>0</v>
      </c>
      <c r="AZ197" s="144"/>
      <c r="BA197" s="121"/>
      <c r="BB197" s="113">
        <f t="shared" ref="BB197" si="4702">+BC197+BD197</f>
        <v>0</v>
      </c>
      <c r="BC197" s="116">
        <f t="shared" si="4188"/>
        <v>0</v>
      </c>
      <c r="BD197" s="174">
        <f t="shared" si="4189"/>
        <v>0</v>
      </c>
      <c r="BE197" s="181" t="s">
        <v>216</v>
      </c>
      <c r="BF197" s="163">
        <f t="shared" ref="BF197" si="4703">IF(BG197&gt;0,1,0)</f>
        <v>0</v>
      </c>
      <c r="BG197" s="144"/>
      <c r="BH197" s="121"/>
      <c r="BI197" s="113">
        <f t="shared" ref="BI197" si="4704">+BJ197+BK197</f>
        <v>0</v>
      </c>
      <c r="BJ197" s="116">
        <f t="shared" si="4190"/>
        <v>0</v>
      </c>
      <c r="BK197" s="177">
        <f t="shared" si="4191"/>
        <v>0</v>
      </c>
      <c r="BL197" s="181" t="s">
        <v>216</v>
      </c>
      <c r="BM197" s="163">
        <f t="shared" ref="BM197" si="4705">IF(BN197&gt;0,1,0)</f>
        <v>0</v>
      </c>
      <c r="BN197" s="144"/>
      <c r="BO197" s="121"/>
      <c r="BP197" s="113">
        <f t="shared" ref="BP197" si="4706">+BQ197+BR197</f>
        <v>0</v>
      </c>
      <c r="BQ197" s="116">
        <f t="shared" si="4192"/>
        <v>0</v>
      </c>
      <c r="BR197" s="177">
        <f t="shared" si="4193"/>
        <v>0</v>
      </c>
      <c r="BS197" s="102">
        <f t="shared" si="3967"/>
        <v>0</v>
      </c>
      <c r="BT197" s="113">
        <f t="shared" si="3968"/>
        <v>0</v>
      </c>
      <c r="BU197" s="113">
        <f t="shared" si="3969"/>
        <v>0</v>
      </c>
      <c r="BV197" s="116">
        <f t="shared" si="3970"/>
        <v>0</v>
      </c>
      <c r="BW197" s="113">
        <f t="shared" si="3971"/>
        <v>0</v>
      </c>
      <c r="BX197" s="189">
        <f t="shared" si="3972"/>
        <v>0</v>
      </c>
      <c r="BY197" s="102" t="str">
        <f>IF(CA197="","",VLOOKUP(L197,リスト!$AD$3:$AE$25,2,0))</f>
        <v/>
      </c>
      <c r="BZ197" s="105">
        <f t="shared" ref="BZ197" si="4707">IF(CA197&gt;0,1,0)</f>
        <v>0</v>
      </c>
      <c r="CA197" s="144"/>
      <c r="CB197" s="113">
        <f t="shared" si="4194"/>
        <v>0</v>
      </c>
      <c r="CC197" s="121"/>
      <c r="CD197" s="163">
        <f t="shared" ref="CD197" si="4708">+CB197+CC197</f>
        <v>0</v>
      </c>
      <c r="CE197" s="113">
        <f t="shared" ref="CE197" si="4709">+CF197+CG197</f>
        <v>0</v>
      </c>
      <c r="CF197" s="116">
        <f t="shared" si="4195"/>
        <v>0</v>
      </c>
      <c r="CG197" s="177">
        <f t="shared" si="4196"/>
        <v>0</v>
      </c>
      <c r="CH197" s="181" t="s">
        <v>216</v>
      </c>
      <c r="CI197" s="105">
        <f t="shared" ref="CI197" si="4710">IF(CJ197&gt;0,1,0)</f>
        <v>0</v>
      </c>
      <c r="CJ197" s="144"/>
      <c r="CK197" s="121"/>
      <c r="CL197" s="113">
        <f t="shared" ref="CL197" si="4711">+CM197+CN197</f>
        <v>0</v>
      </c>
      <c r="CM197" s="116">
        <f t="shared" si="4197"/>
        <v>0</v>
      </c>
      <c r="CN197" s="174">
        <f t="shared" si="4198"/>
        <v>0</v>
      </c>
      <c r="CO197" s="181" t="s">
        <v>216</v>
      </c>
      <c r="CP197" s="105">
        <f t="shared" ref="CP197" si="4712">IF(CQ197&gt;0,1,0)</f>
        <v>0</v>
      </c>
      <c r="CQ197" s="144"/>
      <c r="CR197" s="121"/>
      <c r="CS197" s="113">
        <f t="shared" ref="CS197" si="4713">+CT197+CU197</f>
        <v>0</v>
      </c>
      <c r="CT197" s="116">
        <f t="shared" si="4199"/>
        <v>0</v>
      </c>
      <c r="CU197" s="174">
        <f t="shared" si="4200"/>
        <v>0</v>
      </c>
      <c r="CV197" s="181" t="s">
        <v>216</v>
      </c>
      <c r="CW197" s="105">
        <f t="shared" ref="CW197" si="4714">IF(CX197&gt;0,1,0)</f>
        <v>0</v>
      </c>
      <c r="CX197" s="144"/>
      <c r="CY197" s="121"/>
      <c r="CZ197" s="113">
        <f t="shared" ref="CZ197" si="4715">+DA197+DB197</f>
        <v>0</v>
      </c>
      <c r="DA197" s="116">
        <f t="shared" si="4201"/>
        <v>0</v>
      </c>
      <c r="DB197" s="174">
        <f t="shared" si="4202"/>
        <v>0</v>
      </c>
      <c r="DC197" s="181" t="s">
        <v>216</v>
      </c>
      <c r="DD197" s="105">
        <f t="shared" ref="DD197" si="4716">IF(DE197&gt;0,1,0)</f>
        <v>0</v>
      </c>
      <c r="DE197" s="144"/>
      <c r="DF197" s="121"/>
      <c r="DG197" s="113">
        <f t="shared" ref="DG197" si="4717">+DH197+DI197</f>
        <v>0</v>
      </c>
      <c r="DH197" s="116">
        <f t="shared" si="4203"/>
        <v>0</v>
      </c>
      <c r="DI197" s="177">
        <f t="shared" si="4204"/>
        <v>0</v>
      </c>
      <c r="DJ197" s="102">
        <f t="shared" si="3973"/>
        <v>0</v>
      </c>
      <c r="DK197" s="116">
        <f t="shared" si="3974"/>
        <v>0</v>
      </c>
      <c r="DL197" s="116">
        <f t="shared" si="3975"/>
        <v>0</v>
      </c>
      <c r="DM197" s="116">
        <f t="shared" ref="DM197" si="4718">+DN197+DO197</f>
        <v>0</v>
      </c>
      <c r="DN197" s="116">
        <f t="shared" si="3976"/>
        <v>0</v>
      </c>
      <c r="DO197" s="177">
        <f t="shared" si="3977"/>
        <v>0</v>
      </c>
      <c r="DP197" s="194">
        <f t="shared" si="3978"/>
        <v>0</v>
      </c>
      <c r="DQ197" s="177">
        <f t="shared" si="3979"/>
        <v>0</v>
      </c>
      <c r="DR197" s="116">
        <f t="shared" si="3422"/>
        <v>0</v>
      </c>
      <c r="DS197" s="116">
        <f t="shared" ref="DS197" si="4719">+DT197+DU197</f>
        <v>0</v>
      </c>
      <c r="DT197" s="113">
        <f t="shared" si="3980"/>
        <v>0</v>
      </c>
      <c r="DU197" s="189">
        <f t="shared" si="3981"/>
        <v>0</v>
      </c>
      <c r="DV197" s="102">
        <f t="shared" si="3982"/>
        <v>0</v>
      </c>
      <c r="DW197" s="116">
        <f t="shared" si="3382"/>
        <v>0</v>
      </c>
      <c r="DX197" s="116">
        <f t="shared" si="3383"/>
        <v>0</v>
      </c>
      <c r="DY197" s="116">
        <f t="shared" ref="DY197" si="4720">ROUND(DV197*DX197,0)</f>
        <v>0</v>
      </c>
      <c r="DZ197" s="116">
        <f t="shared" ref="DZ197" si="4721">+EA197+EB197</f>
        <v>0</v>
      </c>
      <c r="EA197" s="116">
        <f t="shared" si="4205"/>
        <v>0</v>
      </c>
      <c r="EB197" s="174">
        <f t="shared" si="4206"/>
        <v>0</v>
      </c>
      <c r="EC197" s="194">
        <f t="shared" ref="EC197" si="4722">SUM(DR197,DY197)</f>
        <v>0</v>
      </c>
      <c r="ED197" s="116">
        <f t="shared" ref="ED197" si="4723">+EE197+EF197</f>
        <v>0</v>
      </c>
      <c r="EE197" s="116">
        <f t="shared" ref="EE197" si="4724">SUM(DT197,EA197)</f>
        <v>0</v>
      </c>
      <c r="EF197" s="189">
        <f t="shared" ref="EF197" si="4725">SUM(DU197,EB197)</f>
        <v>0</v>
      </c>
      <c r="EG197" s="129">
        <f t="shared" si="3983"/>
        <v>0</v>
      </c>
      <c r="EH197" s="133">
        <f t="shared" si="3984"/>
        <v>0</v>
      </c>
      <c r="EI197" s="148">
        <f t="shared" si="3985"/>
        <v>0</v>
      </c>
      <c r="EJ197" s="153">
        <f t="shared" ref="EJ197" si="4726">INT(EI197/2)</f>
        <v>0</v>
      </c>
      <c r="EK197" s="167">
        <f t="shared" si="3986"/>
        <v>0</v>
      </c>
      <c r="EL197" s="171">
        <f t="shared" si="3987"/>
        <v>0</v>
      </c>
      <c r="EM197" s="167">
        <f t="shared" si="3988"/>
        <v>0</v>
      </c>
      <c r="EN197" s="171">
        <f t="shared" ref="EN197" si="4727">INT(EM197/2)</f>
        <v>0</v>
      </c>
      <c r="EO197" s="148">
        <f t="shared" si="4207"/>
        <v>0</v>
      </c>
      <c r="EP197" s="153">
        <f t="shared" ref="EP197" si="4728">INT(EO197/2)</f>
        <v>0</v>
      </c>
      <c r="EQ197" s="167">
        <f t="shared" si="4208"/>
        <v>0</v>
      </c>
      <c r="ER197" s="171">
        <f t="shared" ref="ER197" si="4729">INT(EQ197/2)</f>
        <v>0</v>
      </c>
      <c r="ES197" s="148">
        <f t="shared" si="4209"/>
        <v>0</v>
      </c>
      <c r="ET197" s="153">
        <f t="shared" ref="ET197" si="4730">INT(ES197/2)</f>
        <v>0</v>
      </c>
      <c r="EU197" s="167">
        <f t="shared" si="3989"/>
        <v>0</v>
      </c>
      <c r="EV197" s="171">
        <f t="shared" si="3990"/>
        <v>0</v>
      </c>
      <c r="EW197" s="148">
        <f t="shared" si="4210"/>
        <v>0</v>
      </c>
      <c r="EX197" s="153">
        <f t="shared" ref="EX197" si="4731">INT(EW197/2)</f>
        <v>0</v>
      </c>
      <c r="EY197" s="167">
        <f t="shared" si="4211"/>
        <v>0</v>
      </c>
      <c r="EZ197" s="171">
        <f t="shared" ref="EZ197" si="4732">INT(EY197/2)</f>
        <v>0</v>
      </c>
      <c r="FA197" s="148">
        <f t="shared" si="4212"/>
        <v>0</v>
      </c>
      <c r="FB197" s="171">
        <f t="shared" ref="FB197" si="4733">INT(FA197/2)</f>
        <v>0</v>
      </c>
      <c r="FC197" s="148">
        <f t="shared" si="4213"/>
        <v>0</v>
      </c>
      <c r="FD197" s="171">
        <f t="shared" ref="FD197" si="4734">INT(FC197/2)</f>
        <v>0</v>
      </c>
      <c r="FE197" s="167">
        <f t="shared" ref="FE197" si="4735">SUM(EG197,EI197,EK197,EM197,EO197,EQ197,ES197,EU197,EW197,EY197,FA197,FC197)</f>
        <v>0</v>
      </c>
      <c r="FF197" s="171">
        <f t="shared" ref="FF197" si="4736">SUM(EH197,EJ197,EL197,EN197,EP197,ER197,ET197,EV197,EX197,EZ197,FB197,FD197)</f>
        <v>0</v>
      </c>
      <c r="FG197" s="148">
        <f t="shared" si="4214"/>
        <v>0</v>
      </c>
      <c r="FH197" s="199">
        <f t="shared" ref="FH197" si="4737">+FG197</f>
        <v>0</v>
      </c>
      <c r="FI197" s="95"/>
      <c r="FJ197" s="708">
        <f>+FJ196</f>
        <v>0</v>
      </c>
      <c r="FK197" s="38"/>
      <c r="FL197" s="695">
        <f t="shared" si="4500"/>
        <v>0</v>
      </c>
      <c r="FM197" s="696">
        <f t="shared" si="4501"/>
        <v>0</v>
      </c>
      <c r="FN197" s="697" t="str">
        <f t="shared" si="4502"/>
        <v>OK</v>
      </c>
      <c r="FP197" s="695">
        <f t="shared" si="3442"/>
        <v>0</v>
      </c>
      <c r="FQ197" s="696">
        <f t="shared" si="3443"/>
        <v>0</v>
      </c>
      <c r="FR197" s="697" t="str">
        <f t="shared" si="3444"/>
        <v>OK</v>
      </c>
    </row>
    <row r="198" spans="1:174" ht="18" customHeight="1" x14ac:dyDescent="0.2">
      <c r="A198" s="74">
        <f t="shared" si="4262"/>
        <v>0</v>
      </c>
      <c r="B198" s="75">
        <f t="shared" si="4263"/>
        <v>0</v>
      </c>
      <c r="C198" s="235" t="str">
        <f t="shared" si="3447"/>
        <v>福島県</v>
      </c>
      <c r="D198" s="58">
        <f t="shared" si="4264"/>
        <v>92</v>
      </c>
      <c r="E198" s="49" t="s">
        <v>244</v>
      </c>
      <c r="F198" s="486">
        <f>IF(F199=" "," ",+F199)</f>
        <v>0</v>
      </c>
      <c r="G198" s="554"/>
      <c r="H198" s="537"/>
      <c r="I198" s="544"/>
      <c r="J198" s="545"/>
      <c r="K198" s="544"/>
      <c r="L198" s="229"/>
      <c r="M198" s="532"/>
      <c r="N198" s="66"/>
      <c r="O198" s="70" t="str">
        <f>IF(L198="","",VLOOKUP(L198,リスト!$Q$3:$R$25,2,0))</f>
        <v/>
      </c>
      <c r="P198" s="202"/>
      <c r="Q198" s="230"/>
      <c r="R198" s="154" t="str">
        <f>IF(L198="","",VLOOKUP(L198,リスト!$X$3:$Y$25,2,0))</f>
        <v/>
      </c>
      <c r="S198" s="162">
        <f>IF(T198&gt;0,1,0)</f>
        <v>0</v>
      </c>
      <c r="T198" s="143"/>
      <c r="U198" s="112">
        <f t="shared" si="4179"/>
        <v>0</v>
      </c>
      <c r="V198" s="108"/>
      <c r="W198" s="115">
        <f>+U198+V198</f>
        <v>0</v>
      </c>
      <c r="X198" s="115">
        <f>+Y198+Z198</f>
        <v>0</v>
      </c>
      <c r="Y198" s="137">
        <f t="shared" si="4180"/>
        <v>0</v>
      </c>
      <c r="Z198" s="139">
        <f t="shared" si="4181"/>
        <v>0</v>
      </c>
      <c r="AA198" s="180" t="s">
        <v>216</v>
      </c>
      <c r="AB198" s="162">
        <f>IF(AC198&gt;0,1,0)</f>
        <v>0</v>
      </c>
      <c r="AC198" s="143"/>
      <c r="AD198" s="120"/>
      <c r="AE198" s="137">
        <f>+AF198+AG198</f>
        <v>0</v>
      </c>
      <c r="AF198" s="137">
        <f t="shared" si="4182"/>
        <v>0</v>
      </c>
      <c r="AG198" s="139">
        <f t="shared" si="4183"/>
        <v>0</v>
      </c>
      <c r="AH198" s="101" t="str">
        <f>IF(AJ198="","",VLOOKUP(L198,リスト!$AA$3:$AB$25,2,0))</f>
        <v/>
      </c>
      <c r="AI198" s="162">
        <f>IF(AJ198&gt;0,1,0)</f>
        <v>0</v>
      </c>
      <c r="AJ198" s="143"/>
      <c r="AK198" s="156">
        <f t="shared" si="3966"/>
        <v>0</v>
      </c>
      <c r="AL198" s="120"/>
      <c r="AM198" s="162">
        <f>+AK198+AL198</f>
        <v>0</v>
      </c>
      <c r="AN198" s="112">
        <f>+AO198+AP198</f>
        <v>0</v>
      </c>
      <c r="AO198" s="115">
        <f t="shared" si="4184"/>
        <v>0</v>
      </c>
      <c r="AP198" s="173">
        <f t="shared" si="4185"/>
        <v>0</v>
      </c>
      <c r="AQ198" s="183" t="s">
        <v>216</v>
      </c>
      <c r="AR198" s="162">
        <f>IF(AS198&gt;0,1,0)</f>
        <v>0</v>
      </c>
      <c r="AS198" s="143"/>
      <c r="AT198" s="120"/>
      <c r="AU198" s="112">
        <f>+AV198+AW198</f>
        <v>0</v>
      </c>
      <c r="AV198" s="115">
        <f t="shared" si="4186"/>
        <v>0</v>
      </c>
      <c r="AW198" s="176">
        <f t="shared" si="4187"/>
        <v>0</v>
      </c>
      <c r="AX198" s="180" t="s">
        <v>216</v>
      </c>
      <c r="AY198" s="162">
        <f>IF(AZ198&gt;0,1,0)</f>
        <v>0</v>
      </c>
      <c r="AZ198" s="143"/>
      <c r="BA198" s="120"/>
      <c r="BB198" s="112">
        <f>+BC198+BD198</f>
        <v>0</v>
      </c>
      <c r="BC198" s="115">
        <f t="shared" si="4188"/>
        <v>0</v>
      </c>
      <c r="BD198" s="173">
        <f t="shared" si="4189"/>
        <v>0</v>
      </c>
      <c r="BE198" s="180" t="s">
        <v>216</v>
      </c>
      <c r="BF198" s="162">
        <f>IF(BG198&gt;0,1,0)</f>
        <v>0</v>
      </c>
      <c r="BG198" s="143"/>
      <c r="BH198" s="120"/>
      <c r="BI198" s="112">
        <f>+BJ198+BK198</f>
        <v>0</v>
      </c>
      <c r="BJ198" s="115">
        <f t="shared" si="4190"/>
        <v>0</v>
      </c>
      <c r="BK198" s="176">
        <f t="shared" si="4191"/>
        <v>0</v>
      </c>
      <c r="BL198" s="180" t="s">
        <v>216</v>
      </c>
      <c r="BM198" s="162">
        <f>IF(BN198&gt;0,1,0)</f>
        <v>0</v>
      </c>
      <c r="BN198" s="143"/>
      <c r="BO198" s="120"/>
      <c r="BP198" s="112">
        <f>+BQ198+BR198</f>
        <v>0</v>
      </c>
      <c r="BQ198" s="115">
        <f t="shared" si="4192"/>
        <v>0</v>
      </c>
      <c r="BR198" s="176">
        <f t="shared" si="4193"/>
        <v>0</v>
      </c>
      <c r="BS198" s="101">
        <f t="shared" si="3967"/>
        <v>0</v>
      </c>
      <c r="BT198" s="112">
        <f t="shared" si="3968"/>
        <v>0</v>
      </c>
      <c r="BU198" s="112">
        <f t="shared" si="3969"/>
        <v>0</v>
      </c>
      <c r="BV198" s="115">
        <f t="shared" si="3970"/>
        <v>0</v>
      </c>
      <c r="BW198" s="112">
        <f t="shared" si="3971"/>
        <v>0</v>
      </c>
      <c r="BX198" s="188">
        <f t="shared" si="3972"/>
        <v>0</v>
      </c>
      <c r="BY198" s="101" t="str">
        <f>IF(CA198="","",VLOOKUP(L198,リスト!$AD$3:$AE$25,2,0))</f>
        <v/>
      </c>
      <c r="BZ198" s="192">
        <f>IF(CA198&gt;0,1,0)</f>
        <v>0</v>
      </c>
      <c r="CA198" s="143"/>
      <c r="CB198" s="112">
        <f t="shared" si="4194"/>
        <v>0</v>
      </c>
      <c r="CC198" s="120"/>
      <c r="CD198" s="162">
        <f>+CB198+CC198</f>
        <v>0</v>
      </c>
      <c r="CE198" s="112">
        <f>+CF198+CG198</f>
        <v>0</v>
      </c>
      <c r="CF198" s="115">
        <f t="shared" si="4195"/>
        <v>0</v>
      </c>
      <c r="CG198" s="173">
        <f t="shared" si="4196"/>
        <v>0</v>
      </c>
      <c r="CH198" s="180" t="s">
        <v>216</v>
      </c>
      <c r="CI198" s="192">
        <f>IF(CJ198&gt;0,1,0)</f>
        <v>0</v>
      </c>
      <c r="CJ198" s="143"/>
      <c r="CK198" s="120"/>
      <c r="CL198" s="112">
        <f>+CM198+CN198</f>
        <v>0</v>
      </c>
      <c r="CM198" s="115">
        <f t="shared" si="4197"/>
        <v>0</v>
      </c>
      <c r="CN198" s="173">
        <f t="shared" si="4198"/>
        <v>0</v>
      </c>
      <c r="CO198" s="180" t="s">
        <v>216</v>
      </c>
      <c r="CP198" s="192">
        <f>IF(CQ198&gt;0,1,0)</f>
        <v>0</v>
      </c>
      <c r="CQ198" s="143"/>
      <c r="CR198" s="120"/>
      <c r="CS198" s="112">
        <f>+CT198+CU198</f>
        <v>0</v>
      </c>
      <c r="CT198" s="115">
        <f t="shared" si="4199"/>
        <v>0</v>
      </c>
      <c r="CU198" s="173">
        <f t="shared" si="4200"/>
        <v>0</v>
      </c>
      <c r="CV198" s="180" t="s">
        <v>216</v>
      </c>
      <c r="CW198" s="192">
        <f>IF(CX198&gt;0,1,0)</f>
        <v>0</v>
      </c>
      <c r="CX198" s="143"/>
      <c r="CY198" s="120"/>
      <c r="CZ198" s="112">
        <f>+DA198+DB198</f>
        <v>0</v>
      </c>
      <c r="DA198" s="115">
        <f t="shared" si="4201"/>
        <v>0</v>
      </c>
      <c r="DB198" s="173">
        <f t="shared" si="4202"/>
        <v>0</v>
      </c>
      <c r="DC198" s="180" t="s">
        <v>216</v>
      </c>
      <c r="DD198" s="192">
        <f>IF(DE198&gt;0,1,0)</f>
        <v>0</v>
      </c>
      <c r="DE198" s="143"/>
      <c r="DF198" s="120"/>
      <c r="DG198" s="112">
        <f>+DH198+DI198</f>
        <v>0</v>
      </c>
      <c r="DH198" s="115">
        <f t="shared" si="4203"/>
        <v>0</v>
      </c>
      <c r="DI198" s="176">
        <f t="shared" si="4204"/>
        <v>0</v>
      </c>
      <c r="DJ198" s="101">
        <f t="shared" si="3973"/>
        <v>0</v>
      </c>
      <c r="DK198" s="115">
        <f t="shared" si="3974"/>
        <v>0</v>
      </c>
      <c r="DL198" s="115">
        <f t="shared" si="3975"/>
        <v>0</v>
      </c>
      <c r="DM198" s="115">
        <f>+DN198+DO198</f>
        <v>0</v>
      </c>
      <c r="DN198" s="115">
        <f t="shared" si="3976"/>
        <v>0</v>
      </c>
      <c r="DO198" s="176">
        <f t="shared" si="3977"/>
        <v>0</v>
      </c>
      <c r="DP198" s="193">
        <f t="shared" si="3978"/>
        <v>0</v>
      </c>
      <c r="DQ198" s="176">
        <f t="shared" si="3979"/>
        <v>0</v>
      </c>
      <c r="DR198" s="115">
        <f t="shared" si="3422"/>
        <v>0</v>
      </c>
      <c r="DS198" s="115">
        <f>+DT198+DU198</f>
        <v>0</v>
      </c>
      <c r="DT198" s="112">
        <f t="shared" si="3980"/>
        <v>0</v>
      </c>
      <c r="DU198" s="188">
        <f t="shared" si="3981"/>
        <v>0</v>
      </c>
      <c r="DV198" s="101">
        <f t="shared" si="3982"/>
        <v>0</v>
      </c>
      <c r="DW198" s="115">
        <f t="shared" si="3382"/>
        <v>0</v>
      </c>
      <c r="DX198" s="115">
        <f t="shared" si="3383"/>
        <v>0</v>
      </c>
      <c r="DY198" s="115">
        <f>ROUND(DV198*DX198,0)</f>
        <v>0</v>
      </c>
      <c r="DZ198" s="115">
        <f>+EA198+EB198</f>
        <v>0</v>
      </c>
      <c r="EA198" s="115">
        <f t="shared" si="4205"/>
        <v>0</v>
      </c>
      <c r="EB198" s="173">
        <f t="shared" si="4206"/>
        <v>0</v>
      </c>
      <c r="EC198" s="193">
        <f>SUM(DR198,DY198)</f>
        <v>0</v>
      </c>
      <c r="ED198" s="115">
        <f>+EE198+EF198</f>
        <v>0</v>
      </c>
      <c r="EE198" s="115">
        <f>SUM(DT198,EA198)</f>
        <v>0</v>
      </c>
      <c r="EF198" s="188">
        <f>SUM(DU198,EB198)</f>
        <v>0</v>
      </c>
      <c r="EG198" s="128">
        <f t="shared" si="3983"/>
        <v>0</v>
      </c>
      <c r="EH198" s="132">
        <f t="shared" si="3984"/>
        <v>0</v>
      </c>
      <c r="EI198" s="147">
        <f t="shared" si="3985"/>
        <v>0</v>
      </c>
      <c r="EJ198" s="152">
        <f>INT(EI198/2)</f>
        <v>0</v>
      </c>
      <c r="EK198" s="166">
        <f t="shared" si="3986"/>
        <v>0</v>
      </c>
      <c r="EL198" s="170">
        <f t="shared" si="3987"/>
        <v>0</v>
      </c>
      <c r="EM198" s="166">
        <f t="shared" si="3988"/>
        <v>0</v>
      </c>
      <c r="EN198" s="170">
        <f>INT(EM198/2)</f>
        <v>0</v>
      </c>
      <c r="EO198" s="147">
        <f t="shared" si="4207"/>
        <v>0</v>
      </c>
      <c r="EP198" s="170">
        <f>INT(EO198/2)</f>
        <v>0</v>
      </c>
      <c r="EQ198" s="166">
        <f t="shared" si="4208"/>
        <v>0</v>
      </c>
      <c r="ER198" s="170">
        <f>INT(EQ198/2)</f>
        <v>0</v>
      </c>
      <c r="ES198" s="147">
        <f t="shared" si="4209"/>
        <v>0</v>
      </c>
      <c r="ET198" s="152">
        <f>INT(ES198/2)</f>
        <v>0</v>
      </c>
      <c r="EU198" s="166">
        <f t="shared" si="3989"/>
        <v>0</v>
      </c>
      <c r="EV198" s="170">
        <f t="shared" si="3990"/>
        <v>0</v>
      </c>
      <c r="EW198" s="147">
        <f t="shared" si="4210"/>
        <v>0</v>
      </c>
      <c r="EX198" s="152">
        <f>INT(EW198/2)</f>
        <v>0</v>
      </c>
      <c r="EY198" s="166">
        <f t="shared" si="4211"/>
        <v>0</v>
      </c>
      <c r="EZ198" s="170">
        <f>INT(EY198/2)</f>
        <v>0</v>
      </c>
      <c r="FA198" s="147">
        <f t="shared" si="4212"/>
        <v>0</v>
      </c>
      <c r="FB198" s="170">
        <f>INT(FA198/2)</f>
        <v>0</v>
      </c>
      <c r="FC198" s="147">
        <f t="shared" si="4213"/>
        <v>0</v>
      </c>
      <c r="FD198" s="170">
        <f>INT(FC198/2)</f>
        <v>0</v>
      </c>
      <c r="FE198" s="166">
        <f>SUM(EG198,EI198,EK198,EM198,EO198,EQ198,ES198,EU198,EW198,EY198,FA198,FC198)</f>
        <v>0</v>
      </c>
      <c r="FF198" s="170">
        <f>SUM(EH198,EJ198,EL198,EN198,EP198,ER198,ET198,EV198,EX198,EZ198,FB198,FD198)</f>
        <v>0</v>
      </c>
      <c r="FG198" s="147">
        <f t="shared" si="4214"/>
        <v>0</v>
      </c>
      <c r="FH198" s="198">
        <f>+FG198</f>
        <v>0</v>
      </c>
      <c r="FI198" s="201"/>
      <c r="FJ198" s="708">
        <f>+FJ196</f>
        <v>0</v>
      </c>
      <c r="FK198" s="38"/>
      <c r="FL198" s="698">
        <f t="shared" si="4500"/>
        <v>0</v>
      </c>
      <c r="FM198" s="699">
        <f t="shared" si="4501"/>
        <v>0</v>
      </c>
      <c r="FN198" s="700" t="str">
        <f t="shared" si="4502"/>
        <v>OK</v>
      </c>
      <c r="FP198" s="698">
        <f t="shared" si="3442"/>
        <v>0</v>
      </c>
      <c r="FQ198" s="699">
        <f t="shared" si="3443"/>
        <v>0</v>
      </c>
      <c r="FR198" s="700" t="str">
        <f t="shared" si="3444"/>
        <v>OK</v>
      </c>
    </row>
    <row r="199" spans="1:174" ht="18" customHeight="1" x14ac:dyDescent="0.2">
      <c r="A199" s="76">
        <f t="shared" si="4262"/>
        <v>0</v>
      </c>
      <c r="B199" s="77">
        <f t="shared" si="4263"/>
        <v>0</v>
      </c>
      <c r="C199" s="236" t="str">
        <f t="shared" si="3447"/>
        <v>福島県</v>
      </c>
      <c r="D199" s="47">
        <f t="shared" si="4264"/>
        <v>92</v>
      </c>
      <c r="E199" s="56" t="s">
        <v>245</v>
      </c>
      <c r="F199" s="487"/>
      <c r="G199" s="555">
        <f>+G198</f>
        <v>0</v>
      </c>
      <c r="H199" s="536"/>
      <c r="I199" s="542"/>
      <c r="J199" s="543"/>
      <c r="K199" s="542"/>
      <c r="L199" s="64"/>
      <c r="M199" s="531"/>
      <c r="N199" s="67"/>
      <c r="O199" s="71" t="str">
        <f>IF(L199="","",VLOOKUP(L199,リスト!$Q$3:$R$25,2,0))</f>
        <v/>
      </c>
      <c r="P199" s="95"/>
      <c r="Q199" s="124"/>
      <c r="R199" s="102" t="str">
        <f>IF(L199="","",VLOOKUP(L199,リスト!$X$3:$Y$25,2,0))</f>
        <v/>
      </c>
      <c r="S199" s="163">
        <f t="shared" ref="S199" si="4738">IF(T199&gt;0,1,0)</f>
        <v>0</v>
      </c>
      <c r="T199" s="144"/>
      <c r="U199" s="113">
        <f t="shared" si="4179"/>
        <v>0</v>
      </c>
      <c r="V199" s="109"/>
      <c r="W199" s="116">
        <f t="shared" ref="W199" si="4739">+U199+V199</f>
        <v>0</v>
      </c>
      <c r="X199" s="116">
        <f t="shared" ref="X199" si="4740">+Y199+Z199</f>
        <v>0</v>
      </c>
      <c r="Y199" s="138">
        <f t="shared" si="4180"/>
        <v>0</v>
      </c>
      <c r="Z199" s="140">
        <f t="shared" si="4181"/>
        <v>0</v>
      </c>
      <c r="AA199" s="181" t="s">
        <v>216</v>
      </c>
      <c r="AB199" s="163">
        <f t="shared" ref="AB199" si="4741">IF(AC199&gt;0,1,0)</f>
        <v>0</v>
      </c>
      <c r="AC199" s="144"/>
      <c r="AD199" s="121"/>
      <c r="AE199" s="138">
        <f t="shared" ref="AE199" si="4742">+AF199+AG199</f>
        <v>0</v>
      </c>
      <c r="AF199" s="138">
        <f t="shared" si="4182"/>
        <v>0</v>
      </c>
      <c r="AG199" s="140">
        <f t="shared" si="4183"/>
        <v>0</v>
      </c>
      <c r="AH199" s="102" t="str">
        <f>IF(AJ199="","",VLOOKUP(L199,リスト!$AA$3:$AB$25,2,0))</f>
        <v/>
      </c>
      <c r="AI199" s="163">
        <f t="shared" ref="AI199" si="4743">IF(AJ199&gt;0,1,0)</f>
        <v>0</v>
      </c>
      <c r="AJ199" s="144"/>
      <c r="AK199" s="157">
        <f t="shared" si="3966"/>
        <v>0</v>
      </c>
      <c r="AL199" s="121"/>
      <c r="AM199" s="163">
        <f t="shared" ref="AM199" si="4744">+AK199+AL199</f>
        <v>0</v>
      </c>
      <c r="AN199" s="113">
        <f t="shared" ref="AN199" si="4745">+AO199+AP199</f>
        <v>0</v>
      </c>
      <c r="AO199" s="116">
        <f t="shared" si="4184"/>
        <v>0</v>
      </c>
      <c r="AP199" s="174">
        <f t="shared" si="4185"/>
        <v>0</v>
      </c>
      <c r="AQ199" s="184" t="s">
        <v>216</v>
      </c>
      <c r="AR199" s="163">
        <f t="shared" ref="AR199" si="4746">IF(AS199&gt;0,1,0)</f>
        <v>0</v>
      </c>
      <c r="AS199" s="144"/>
      <c r="AT199" s="121"/>
      <c r="AU199" s="113">
        <f t="shared" ref="AU199" si="4747">+AV199+AW199</f>
        <v>0</v>
      </c>
      <c r="AV199" s="116">
        <f t="shared" si="4186"/>
        <v>0</v>
      </c>
      <c r="AW199" s="177">
        <f t="shared" si="4187"/>
        <v>0</v>
      </c>
      <c r="AX199" s="181" t="s">
        <v>216</v>
      </c>
      <c r="AY199" s="163">
        <f t="shared" ref="AY199" si="4748">IF(AZ199&gt;0,1,0)</f>
        <v>0</v>
      </c>
      <c r="AZ199" s="144"/>
      <c r="BA199" s="121"/>
      <c r="BB199" s="113">
        <f t="shared" ref="BB199" si="4749">+BC199+BD199</f>
        <v>0</v>
      </c>
      <c r="BC199" s="116">
        <f t="shared" si="4188"/>
        <v>0</v>
      </c>
      <c r="BD199" s="174">
        <f t="shared" si="4189"/>
        <v>0</v>
      </c>
      <c r="BE199" s="181" t="s">
        <v>216</v>
      </c>
      <c r="BF199" s="163">
        <f t="shared" ref="BF199" si="4750">IF(BG199&gt;0,1,0)</f>
        <v>0</v>
      </c>
      <c r="BG199" s="144"/>
      <c r="BH199" s="121"/>
      <c r="BI199" s="113">
        <f t="shared" ref="BI199" si="4751">+BJ199+BK199</f>
        <v>0</v>
      </c>
      <c r="BJ199" s="116">
        <f t="shared" si="4190"/>
        <v>0</v>
      </c>
      <c r="BK199" s="177">
        <f t="shared" si="4191"/>
        <v>0</v>
      </c>
      <c r="BL199" s="181" t="s">
        <v>216</v>
      </c>
      <c r="BM199" s="163">
        <f t="shared" ref="BM199" si="4752">IF(BN199&gt;0,1,0)</f>
        <v>0</v>
      </c>
      <c r="BN199" s="144"/>
      <c r="BO199" s="121"/>
      <c r="BP199" s="113">
        <f t="shared" ref="BP199" si="4753">+BQ199+BR199</f>
        <v>0</v>
      </c>
      <c r="BQ199" s="116">
        <f t="shared" si="4192"/>
        <v>0</v>
      </c>
      <c r="BR199" s="177">
        <f t="shared" si="4193"/>
        <v>0</v>
      </c>
      <c r="BS199" s="102">
        <f t="shared" si="3967"/>
        <v>0</v>
      </c>
      <c r="BT199" s="113">
        <f t="shared" si="3968"/>
        <v>0</v>
      </c>
      <c r="BU199" s="113">
        <f t="shared" si="3969"/>
        <v>0</v>
      </c>
      <c r="BV199" s="116">
        <f t="shared" si="3970"/>
        <v>0</v>
      </c>
      <c r="BW199" s="113">
        <f t="shared" si="3971"/>
        <v>0</v>
      </c>
      <c r="BX199" s="189">
        <f t="shared" si="3972"/>
        <v>0</v>
      </c>
      <c r="BY199" s="102" t="str">
        <f>IF(CA199="","",VLOOKUP(L199,リスト!$AD$3:$AE$25,2,0))</f>
        <v/>
      </c>
      <c r="BZ199" s="105">
        <f t="shared" ref="BZ199" si="4754">IF(CA199&gt;0,1,0)</f>
        <v>0</v>
      </c>
      <c r="CA199" s="144"/>
      <c r="CB199" s="113">
        <f t="shared" si="4194"/>
        <v>0</v>
      </c>
      <c r="CC199" s="121"/>
      <c r="CD199" s="163">
        <f t="shared" ref="CD199" si="4755">+CB199+CC199</f>
        <v>0</v>
      </c>
      <c r="CE199" s="113">
        <f t="shared" ref="CE199" si="4756">+CF199+CG199</f>
        <v>0</v>
      </c>
      <c r="CF199" s="116">
        <f t="shared" si="4195"/>
        <v>0</v>
      </c>
      <c r="CG199" s="177">
        <f t="shared" si="4196"/>
        <v>0</v>
      </c>
      <c r="CH199" s="181" t="s">
        <v>216</v>
      </c>
      <c r="CI199" s="105">
        <f t="shared" ref="CI199" si="4757">IF(CJ199&gt;0,1,0)</f>
        <v>0</v>
      </c>
      <c r="CJ199" s="144"/>
      <c r="CK199" s="121"/>
      <c r="CL199" s="113">
        <f t="shared" ref="CL199" si="4758">+CM199+CN199</f>
        <v>0</v>
      </c>
      <c r="CM199" s="116">
        <f t="shared" si="4197"/>
        <v>0</v>
      </c>
      <c r="CN199" s="174">
        <f t="shared" si="4198"/>
        <v>0</v>
      </c>
      <c r="CO199" s="181" t="s">
        <v>216</v>
      </c>
      <c r="CP199" s="105">
        <f t="shared" ref="CP199" si="4759">IF(CQ199&gt;0,1,0)</f>
        <v>0</v>
      </c>
      <c r="CQ199" s="144"/>
      <c r="CR199" s="121"/>
      <c r="CS199" s="113">
        <f t="shared" ref="CS199" si="4760">+CT199+CU199</f>
        <v>0</v>
      </c>
      <c r="CT199" s="116">
        <f t="shared" si="4199"/>
        <v>0</v>
      </c>
      <c r="CU199" s="174">
        <f t="shared" si="4200"/>
        <v>0</v>
      </c>
      <c r="CV199" s="181" t="s">
        <v>216</v>
      </c>
      <c r="CW199" s="105">
        <f t="shared" ref="CW199" si="4761">IF(CX199&gt;0,1,0)</f>
        <v>0</v>
      </c>
      <c r="CX199" s="144"/>
      <c r="CY199" s="121"/>
      <c r="CZ199" s="113">
        <f t="shared" ref="CZ199" si="4762">+DA199+DB199</f>
        <v>0</v>
      </c>
      <c r="DA199" s="116">
        <f t="shared" si="4201"/>
        <v>0</v>
      </c>
      <c r="DB199" s="174">
        <f t="shared" si="4202"/>
        <v>0</v>
      </c>
      <c r="DC199" s="181" t="s">
        <v>216</v>
      </c>
      <c r="DD199" s="105">
        <f t="shared" ref="DD199" si="4763">IF(DE199&gt;0,1,0)</f>
        <v>0</v>
      </c>
      <c r="DE199" s="144"/>
      <c r="DF199" s="121"/>
      <c r="DG199" s="113">
        <f t="shared" ref="DG199" si="4764">+DH199+DI199</f>
        <v>0</v>
      </c>
      <c r="DH199" s="116">
        <f t="shared" si="4203"/>
        <v>0</v>
      </c>
      <c r="DI199" s="177">
        <f t="shared" si="4204"/>
        <v>0</v>
      </c>
      <c r="DJ199" s="102">
        <f t="shared" si="3973"/>
        <v>0</v>
      </c>
      <c r="DK199" s="116">
        <f t="shared" si="3974"/>
        <v>0</v>
      </c>
      <c r="DL199" s="116">
        <f t="shared" si="3975"/>
        <v>0</v>
      </c>
      <c r="DM199" s="116">
        <f t="shared" ref="DM199" si="4765">+DN199+DO199</f>
        <v>0</v>
      </c>
      <c r="DN199" s="116">
        <f t="shared" si="3976"/>
        <v>0</v>
      </c>
      <c r="DO199" s="177">
        <f t="shared" si="3977"/>
        <v>0</v>
      </c>
      <c r="DP199" s="194">
        <f t="shared" si="3978"/>
        <v>0</v>
      </c>
      <c r="DQ199" s="177">
        <f t="shared" si="3979"/>
        <v>0</v>
      </c>
      <c r="DR199" s="116">
        <f t="shared" si="3422"/>
        <v>0</v>
      </c>
      <c r="DS199" s="116">
        <f t="shared" ref="DS199" si="4766">+DT199+DU199</f>
        <v>0</v>
      </c>
      <c r="DT199" s="113">
        <f t="shared" si="3980"/>
        <v>0</v>
      </c>
      <c r="DU199" s="189">
        <f t="shared" si="3981"/>
        <v>0</v>
      </c>
      <c r="DV199" s="102">
        <f t="shared" si="3982"/>
        <v>0</v>
      </c>
      <c r="DW199" s="116">
        <f t="shared" si="3382"/>
        <v>0</v>
      </c>
      <c r="DX199" s="116">
        <f t="shared" si="3383"/>
        <v>0</v>
      </c>
      <c r="DY199" s="116">
        <f t="shared" ref="DY199" si="4767">ROUND(DV199*DX199,0)</f>
        <v>0</v>
      </c>
      <c r="DZ199" s="116">
        <f t="shared" ref="DZ199" si="4768">+EA199+EB199</f>
        <v>0</v>
      </c>
      <c r="EA199" s="116">
        <f t="shared" si="4205"/>
        <v>0</v>
      </c>
      <c r="EB199" s="174">
        <f t="shared" si="4206"/>
        <v>0</v>
      </c>
      <c r="EC199" s="194">
        <f t="shared" ref="EC199" si="4769">SUM(DR199,DY199)</f>
        <v>0</v>
      </c>
      <c r="ED199" s="116">
        <f t="shared" ref="ED199" si="4770">+EE199+EF199</f>
        <v>0</v>
      </c>
      <c r="EE199" s="116">
        <f t="shared" ref="EE199" si="4771">SUM(DT199,EA199)</f>
        <v>0</v>
      </c>
      <c r="EF199" s="189">
        <f t="shared" ref="EF199" si="4772">SUM(DU199,EB199)</f>
        <v>0</v>
      </c>
      <c r="EG199" s="129">
        <f t="shared" si="3983"/>
        <v>0</v>
      </c>
      <c r="EH199" s="133">
        <f t="shared" si="3984"/>
        <v>0</v>
      </c>
      <c r="EI199" s="148">
        <f t="shared" si="3985"/>
        <v>0</v>
      </c>
      <c r="EJ199" s="153">
        <f t="shared" ref="EJ199" si="4773">INT(EI199/2)</f>
        <v>0</v>
      </c>
      <c r="EK199" s="167">
        <f t="shared" si="3986"/>
        <v>0</v>
      </c>
      <c r="EL199" s="171">
        <f t="shared" si="3987"/>
        <v>0</v>
      </c>
      <c r="EM199" s="167">
        <f t="shared" si="3988"/>
        <v>0</v>
      </c>
      <c r="EN199" s="171">
        <f t="shared" ref="EN199" si="4774">INT(EM199/2)</f>
        <v>0</v>
      </c>
      <c r="EO199" s="148">
        <f t="shared" si="4207"/>
        <v>0</v>
      </c>
      <c r="EP199" s="153">
        <f t="shared" ref="EP199" si="4775">INT(EO199/2)</f>
        <v>0</v>
      </c>
      <c r="EQ199" s="167">
        <f t="shared" si="4208"/>
        <v>0</v>
      </c>
      <c r="ER199" s="171">
        <f t="shared" ref="ER199" si="4776">INT(EQ199/2)</f>
        <v>0</v>
      </c>
      <c r="ES199" s="148">
        <f t="shared" si="4209"/>
        <v>0</v>
      </c>
      <c r="ET199" s="153">
        <f t="shared" ref="ET199" si="4777">INT(ES199/2)</f>
        <v>0</v>
      </c>
      <c r="EU199" s="167">
        <f t="shared" si="3989"/>
        <v>0</v>
      </c>
      <c r="EV199" s="171">
        <f t="shared" si="3990"/>
        <v>0</v>
      </c>
      <c r="EW199" s="148">
        <f t="shared" si="4210"/>
        <v>0</v>
      </c>
      <c r="EX199" s="153">
        <f t="shared" ref="EX199" si="4778">INT(EW199/2)</f>
        <v>0</v>
      </c>
      <c r="EY199" s="167">
        <f t="shared" si="4211"/>
        <v>0</v>
      </c>
      <c r="EZ199" s="171">
        <f t="shared" ref="EZ199" si="4779">INT(EY199/2)</f>
        <v>0</v>
      </c>
      <c r="FA199" s="148">
        <f t="shared" si="4212"/>
        <v>0</v>
      </c>
      <c r="FB199" s="171">
        <f t="shared" ref="FB199" si="4780">INT(FA199/2)</f>
        <v>0</v>
      </c>
      <c r="FC199" s="148">
        <f t="shared" si="4213"/>
        <v>0</v>
      </c>
      <c r="FD199" s="171">
        <f t="shared" ref="FD199" si="4781">INT(FC199/2)</f>
        <v>0</v>
      </c>
      <c r="FE199" s="167">
        <f t="shared" ref="FE199" si="4782">SUM(EG199,EI199,EK199,EM199,EO199,EQ199,ES199,EU199,EW199,EY199,FA199,FC199)</f>
        <v>0</v>
      </c>
      <c r="FF199" s="171">
        <f t="shared" ref="FF199" si="4783">SUM(EH199,EJ199,EL199,EN199,EP199,ER199,ET199,EV199,EX199,EZ199,FB199,FD199)</f>
        <v>0</v>
      </c>
      <c r="FG199" s="148">
        <f t="shared" si="4214"/>
        <v>0</v>
      </c>
      <c r="FH199" s="199">
        <f t="shared" ref="FH199" si="4784">+FG199</f>
        <v>0</v>
      </c>
      <c r="FI199" s="95"/>
      <c r="FJ199" s="708">
        <f>+FJ198</f>
        <v>0</v>
      </c>
      <c r="FK199" s="38"/>
      <c r="FL199" s="692">
        <f t="shared" si="4500"/>
        <v>0</v>
      </c>
      <c r="FM199" s="693">
        <f t="shared" si="4501"/>
        <v>0</v>
      </c>
      <c r="FN199" s="694" t="str">
        <f t="shared" si="4502"/>
        <v>OK</v>
      </c>
      <c r="FP199" s="692">
        <f t="shared" si="3442"/>
        <v>0</v>
      </c>
      <c r="FQ199" s="693">
        <f t="shared" si="3443"/>
        <v>0</v>
      </c>
      <c r="FR199" s="694" t="str">
        <f t="shared" si="3444"/>
        <v>OK</v>
      </c>
    </row>
    <row r="200" spans="1:174" ht="18" customHeight="1" x14ac:dyDescent="0.2">
      <c r="A200" s="74">
        <f t="shared" si="4262"/>
        <v>0</v>
      </c>
      <c r="B200" s="75">
        <f t="shared" si="4263"/>
        <v>0</v>
      </c>
      <c r="C200" s="235" t="str">
        <f t="shared" si="3447"/>
        <v>福島県</v>
      </c>
      <c r="D200" s="58">
        <f t="shared" si="4264"/>
        <v>93</v>
      </c>
      <c r="E200" s="49" t="s">
        <v>244</v>
      </c>
      <c r="F200" s="486">
        <f>IF(F201=" "," ",+F201)</f>
        <v>0</v>
      </c>
      <c r="G200" s="554"/>
      <c r="H200" s="537"/>
      <c r="I200" s="544"/>
      <c r="J200" s="545"/>
      <c r="K200" s="544"/>
      <c r="L200" s="229"/>
      <c r="M200" s="532"/>
      <c r="N200" s="66"/>
      <c r="O200" s="70" t="str">
        <f>IF(L200="","",VLOOKUP(L200,リスト!$Q$3:$R$25,2,0))</f>
        <v/>
      </c>
      <c r="P200" s="202"/>
      <c r="Q200" s="125"/>
      <c r="R200" s="154" t="str">
        <f>IF(L200="","",VLOOKUP(L200,リスト!$X$3:$Y$25,2,0))</f>
        <v/>
      </c>
      <c r="S200" s="162">
        <f>IF(T200&gt;0,1,0)</f>
        <v>0</v>
      </c>
      <c r="T200" s="143"/>
      <c r="U200" s="112">
        <f t="shared" si="4179"/>
        <v>0</v>
      </c>
      <c r="V200" s="108"/>
      <c r="W200" s="115">
        <f>+U200+V200</f>
        <v>0</v>
      </c>
      <c r="X200" s="115">
        <f>+Y200+Z200</f>
        <v>0</v>
      </c>
      <c r="Y200" s="137">
        <f t="shared" si="4180"/>
        <v>0</v>
      </c>
      <c r="Z200" s="139">
        <f t="shared" si="4181"/>
        <v>0</v>
      </c>
      <c r="AA200" s="180" t="s">
        <v>216</v>
      </c>
      <c r="AB200" s="162">
        <f>IF(AC200&gt;0,1,0)</f>
        <v>0</v>
      </c>
      <c r="AC200" s="143"/>
      <c r="AD200" s="120"/>
      <c r="AE200" s="137">
        <f>+AF200+AG200</f>
        <v>0</v>
      </c>
      <c r="AF200" s="137">
        <f t="shared" si="4182"/>
        <v>0</v>
      </c>
      <c r="AG200" s="139">
        <f t="shared" si="4183"/>
        <v>0</v>
      </c>
      <c r="AH200" s="101" t="str">
        <f>IF(AJ200="","",VLOOKUP(L200,リスト!$AA$3:$AB$25,2,0))</f>
        <v/>
      </c>
      <c r="AI200" s="162">
        <f>IF(AJ200&gt;0,1,0)</f>
        <v>0</v>
      </c>
      <c r="AJ200" s="143"/>
      <c r="AK200" s="156">
        <f t="shared" si="3966"/>
        <v>0</v>
      </c>
      <c r="AL200" s="120"/>
      <c r="AM200" s="162">
        <f>+AK200+AL200</f>
        <v>0</v>
      </c>
      <c r="AN200" s="112">
        <f>+AO200+AP200</f>
        <v>0</v>
      </c>
      <c r="AO200" s="115">
        <f t="shared" si="4184"/>
        <v>0</v>
      </c>
      <c r="AP200" s="173">
        <f t="shared" si="4185"/>
        <v>0</v>
      </c>
      <c r="AQ200" s="183" t="s">
        <v>216</v>
      </c>
      <c r="AR200" s="162">
        <f>IF(AS200&gt;0,1,0)</f>
        <v>0</v>
      </c>
      <c r="AS200" s="143"/>
      <c r="AT200" s="120"/>
      <c r="AU200" s="112">
        <f>+AV200+AW200</f>
        <v>0</v>
      </c>
      <c r="AV200" s="115">
        <f t="shared" si="4186"/>
        <v>0</v>
      </c>
      <c r="AW200" s="176">
        <f t="shared" si="4187"/>
        <v>0</v>
      </c>
      <c r="AX200" s="180" t="s">
        <v>216</v>
      </c>
      <c r="AY200" s="162">
        <f>IF(AZ200&gt;0,1,0)</f>
        <v>0</v>
      </c>
      <c r="AZ200" s="143"/>
      <c r="BA200" s="120"/>
      <c r="BB200" s="112">
        <f>+BC200+BD200</f>
        <v>0</v>
      </c>
      <c r="BC200" s="115">
        <f t="shared" si="4188"/>
        <v>0</v>
      </c>
      <c r="BD200" s="173">
        <f t="shared" si="4189"/>
        <v>0</v>
      </c>
      <c r="BE200" s="180" t="s">
        <v>216</v>
      </c>
      <c r="BF200" s="162">
        <f>IF(BG200&gt;0,1,0)</f>
        <v>0</v>
      </c>
      <c r="BG200" s="143"/>
      <c r="BH200" s="120"/>
      <c r="BI200" s="112">
        <f>+BJ200+BK200</f>
        <v>0</v>
      </c>
      <c r="BJ200" s="115">
        <f t="shared" si="4190"/>
        <v>0</v>
      </c>
      <c r="BK200" s="176">
        <f t="shared" si="4191"/>
        <v>0</v>
      </c>
      <c r="BL200" s="180" t="s">
        <v>216</v>
      </c>
      <c r="BM200" s="162">
        <f>IF(BN200&gt;0,1,0)</f>
        <v>0</v>
      </c>
      <c r="BN200" s="143"/>
      <c r="BO200" s="120"/>
      <c r="BP200" s="112">
        <f>+BQ200+BR200</f>
        <v>0</v>
      </c>
      <c r="BQ200" s="115">
        <f t="shared" si="4192"/>
        <v>0</v>
      </c>
      <c r="BR200" s="176">
        <f t="shared" si="4193"/>
        <v>0</v>
      </c>
      <c r="BS200" s="101">
        <f t="shared" si="3967"/>
        <v>0</v>
      </c>
      <c r="BT200" s="112">
        <f t="shared" si="3968"/>
        <v>0</v>
      </c>
      <c r="BU200" s="112">
        <f t="shared" si="3969"/>
        <v>0</v>
      </c>
      <c r="BV200" s="115">
        <f t="shared" si="3970"/>
        <v>0</v>
      </c>
      <c r="BW200" s="112">
        <f t="shared" si="3971"/>
        <v>0</v>
      </c>
      <c r="BX200" s="188">
        <f t="shared" si="3972"/>
        <v>0</v>
      </c>
      <c r="BY200" s="101" t="str">
        <f>IF(CA200="","",VLOOKUP(L200,リスト!$AD$3:$AE$25,2,0))</f>
        <v/>
      </c>
      <c r="BZ200" s="192">
        <f>IF(CA200&gt;0,1,0)</f>
        <v>0</v>
      </c>
      <c r="CA200" s="143"/>
      <c r="CB200" s="112">
        <f t="shared" si="4194"/>
        <v>0</v>
      </c>
      <c r="CC200" s="120"/>
      <c r="CD200" s="162">
        <f>+CB200+CC200</f>
        <v>0</v>
      </c>
      <c r="CE200" s="112">
        <f>+CF200+CG200</f>
        <v>0</v>
      </c>
      <c r="CF200" s="115">
        <f t="shared" si="4195"/>
        <v>0</v>
      </c>
      <c r="CG200" s="173">
        <f t="shared" si="4196"/>
        <v>0</v>
      </c>
      <c r="CH200" s="180" t="s">
        <v>216</v>
      </c>
      <c r="CI200" s="192">
        <f>IF(CJ200&gt;0,1,0)</f>
        <v>0</v>
      </c>
      <c r="CJ200" s="143"/>
      <c r="CK200" s="120"/>
      <c r="CL200" s="112">
        <f>+CM200+CN200</f>
        <v>0</v>
      </c>
      <c r="CM200" s="115">
        <f t="shared" si="4197"/>
        <v>0</v>
      </c>
      <c r="CN200" s="173">
        <f t="shared" si="4198"/>
        <v>0</v>
      </c>
      <c r="CO200" s="180" t="s">
        <v>216</v>
      </c>
      <c r="CP200" s="192">
        <f>IF(CQ200&gt;0,1,0)</f>
        <v>0</v>
      </c>
      <c r="CQ200" s="143"/>
      <c r="CR200" s="120"/>
      <c r="CS200" s="112">
        <f>+CT200+CU200</f>
        <v>0</v>
      </c>
      <c r="CT200" s="115">
        <f t="shared" si="4199"/>
        <v>0</v>
      </c>
      <c r="CU200" s="173">
        <f t="shared" si="4200"/>
        <v>0</v>
      </c>
      <c r="CV200" s="180" t="s">
        <v>216</v>
      </c>
      <c r="CW200" s="192">
        <f>IF(CX200&gt;0,1,0)</f>
        <v>0</v>
      </c>
      <c r="CX200" s="143"/>
      <c r="CY200" s="120"/>
      <c r="CZ200" s="112">
        <f>+DA200+DB200</f>
        <v>0</v>
      </c>
      <c r="DA200" s="115">
        <f t="shared" si="4201"/>
        <v>0</v>
      </c>
      <c r="DB200" s="173">
        <f t="shared" si="4202"/>
        <v>0</v>
      </c>
      <c r="DC200" s="180" t="s">
        <v>216</v>
      </c>
      <c r="DD200" s="192">
        <f>IF(DE200&gt;0,1,0)</f>
        <v>0</v>
      </c>
      <c r="DE200" s="143"/>
      <c r="DF200" s="120"/>
      <c r="DG200" s="112">
        <f>+DH200+DI200</f>
        <v>0</v>
      </c>
      <c r="DH200" s="115">
        <f t="shared" si="4203"/>
        <v>0</v>
      </c>
      <c r="DI200" s="176">
        <f t="shared" si="4204"/>
        <v>0</v>
      </c>
      <c r="DJ200" s="101">
        <f t="shared" si="3973"/>
        <v>0</v>
      </c>
      <c r="DK200" s="115">
        <f t="shared" si="3974"/>
        <v>0</v>
      </c>
      <c r="DL200" s="115">
        <f t="shared" si="3975"/>
        <v>0</v>
      </c>
      <c r="DM200" s="115">
        <f>+DN200+DO200</f>
        <v>0</v>
      </c>
      <c r="DN200" s="115">
        <f t="shared" si="3976"/>
        <v>0</v>
      </c>
      <c r="DO200" s="176">
        <f t="shared" si="3977"/>
        <v>0</v>
      </c>
      <c r="DP200" s="193">
        <f t="shared" si="3978"/>
        <v>0</v>
      </c>
      <c r="DQ200" s="176">
        <f t="shared" si="3979"/>
        <v>0</v>
      </c>
      <c r="DR200" s="115">
        <f t="shared" si="3422"/>
        <v>0</v>
      </c>
      <c r="DS200" s="115">
        <f>+DT200+DU200</f>
        <v>0</v>
      </c>
      <c r="DT200" s="112">
        <f t="shared" si="3980"/>
        <v>0</v>
      </c>
      <c r="DU200" s="188">
        <f t="shared" si="3981"/>
        <v>0</v>
      </c>
      <c r="DV200" s="101">
        <f t="shared" si="3982"/>
        <v>0</v>
      </c>
      <c r="DW200" s="115">
        <f t="shared" si="3382"/>
        <v>0</v>
      </c>
      <c r="DX200" s="115">
        <f t="shared" si="3383"/>
        <v>0</v>
      </c>
      <c r="DY200" s="115">
        <f>ROUND(DV200*DX200,0)</f>
        <v>0</v>
      </c>
      <c r="DZ200" s="115">
        <f>+EA200+EB200</f>
        <v>0</v>
      </c>
      <c r="EA200" s="115">
        <f t="shared" si="4205"/>
        <v>0</v>
      </c>
      <c r="EB200" s="173">
        <f t="shared" si="4206"/>
        <v>0</v>
      </c>
      <c r="EC200" s="193">
        <f>SUM(DR200,DY200)</f>
        <v>0</v>
      </c>
      <c r="ED200" s="115">
        <f>+EE200+EF200</f>
        <v>0</v>
      </c>
      <c r="EE200" s="115">
        <f>SUM(DT200,EA200)</f>
        <v>0</v>
      </c>
      <c r="EF200" s="188">
        <f>SUM(DU200,EB200)</f>
        <v>0</v>
      </c>
      <c r="EG200" s="128">
        <f t="shared" si="3983"/>
        <v>0</v>
      </c>
      <c r="EH200" s="132">
        <f t="shared" si="3984"/>
        <v>0</v>
      </c>
      <c r="EI200" s="147">
        <f t="shared" si="3985"/>
        <v>0</v>
      </c>
      <c r="EJ200" s="152">
        <f>INT(EI200/2)</f>
        <v>0</v>
      </c>
      <c r="EK200" s="166">
        <f t="shared" si="3986"/>
        <v>0</v>
      </c>
      <c r="EL200" s="170">
        <f t="shared" si="3987"/>
        <v>0</v>
      </c>
      <c r="EM200" s="166">
        <f t="shared" si="3988"/>
        <v>0</v>
      </c>
      <c r="EN200" s="170">
        <f>INT(EM200/2)</f>
        <v>0</v>
      </c>
      <c r="EO200" s="147">
        <f t="shared" si="4207"/>
        <v>0</v>
      </c>
      <c r="EP200" s="170">
        <f>INT(EO200/2)</f>
        <v>0</v>
      </c>
      <c r="EQ200" s="166">
        <f t="shared" si="4208"/>
        <v>0</v>
      </c>
      <c r="ER200" s="170">
        <f>INT(EQ200/2)</f>
        <v>0</v>
      </c>
      <c r="ES200" s="147">
        <f t="shared" si="4209"/>
        <v>0</v>
      </c>
      <c r="ET200" s="152">
        <f>INT(ES200/2)</f>
        <v>0</v>
      </c>
      <c r="EU200" s="166">
        <f t="shared" si="3989"/>
        <v>0</v>
      </c>
      <c r="EV200" s="170">
        <f t="shared" si="3990"/>
        <v>0</v>
      </c>
      <c r="EW200" s="147">
        <f t="shared" si="4210"/>
        <v>0</v>
      </c>
      <c r="EX200" s="152">
        <f>INT(EW200/2)</f>
        <v>0</v>
      </c>
      <c r="EY200" s="166">
        <f t="shared" si="4211"/>
        <v>0</v>
      </c>
      <c r="EZ200" s="170">
        <f>INT(EY200/2)</f>
        <v>0</v>
      </c>
      <c r="FA200" s="147">
        <f t="shared" si="4212"/>
        <v>0</v>
      </c>
      <c r="FB200" s="170">
        <f>INT(FA200/2)</f>
        <v>0</v>
      </c>
      <c r="FC200" s="147">
        <f t="shared" si="4213"/>
        <v>0</v>
      </c>
      <c r="FD200" s="170">
        <f>INT(FC200/2)</f>
        <v>0</v>
      </c>
      <c r="FE200" s="166">
        <f>SUM(EG200,EI200,EK200,EM200,EO200,EQ200,ES200,EU200,EW200,EY200,FA200,FC200)</f>
        <v>0</v>
      </c>
      <c r="FF200" s="170">
        <f>SUM(EH200,EJ200,EL200,EN200,EP200,ER200,ET200,EV200,EX200,EZ200,FB200,FD200)</f>
        <v>0</v>
      </c>
      <c r="FG200" s="147">
        <f t="shared" si="4214"/>
        <v>0</v>
      </c>
      <c r="FH200" s="198">
        <f>+FG200</f>
        <v>0</v>
      </c>
      <c r="FI200" s="201"/>
      <c r="FJ200" s="708">
        <f>+FJ198</f>
        <v>0</v>
      </c>
      <c r="FK200" s="38"/>
      <c r="FL200" s="698">
        <f t="shared" si="4500"/>
        <v>0</v>
      </c>
      <c r="FM200" s="699">
        <f t="shared" si="4501"/>
        <v>0</v>
      </c>
      <c r="FN200" s="700" t="str">
        <f t="shared" si="4502"/>
        <v>OK</v>
      </c>
      <c r="FP200" s="698">
        <f t="shared" si="3442"/>
        <v>0</v>
      </c>
      <c r="FQ200" s="699">
        <f t="shared" si="3443"/>
        <v>0</v>
      </c>
      <c r="FR200" s="700" t="str">
        <f t="shared" si="3444"/>
        <v>OK</v>
      </c>
    </row>
    <row r="201" spans="1:174" ht="18" customHeight="1" x14ac:dyDescent="0.2">
      <c r="A201" s="76">
        <f t="shared" si="4262"/>
        <v>0</v>
      </c>
      <c r="B201" s="77">
        <f t="shared" si="4263"/>
        <v>0</v>
      </c>
      <c r="C201" s="236" t="str">
        <f t="shared" si="3447"/>
        <v>福島県</v>
      </c>
      <c r="D201" s="47">
        <f t="shared" si="4264"/>
        <v>93</v>
      </c>
      <c r="E201" s="56" t="s">
        <v>245</v>
      </c>
      <c r="F201" s="487"/>
      <c r="G201" s="555">
        <f>+G200</f>
        <v>0</v>
      </c>
      <c r="H201" s="536"/>
      <c r="I201" s="542"/>
      <c r="J201" s="543"/>
      <c r="K201" s="542"/>
      <c r="L201" s="64"/>
      <c r="M201" s="531"/>
      <c r="N201" s="67"/>
      <c r="O201" s="71" t="str">
        <f>IF(L201="","",VLOOKUP(L201,リスト!$Q$3:$R$25,2,0))</f>
        <v/>
      </c>
      <c r="P201" s="95"/>
      <c r="Q201" s="126"/>
      <c r="R201" s="102" t="str">
        <f>IF(L201="","",VLOOKUP(L201,リスト!$X$3:$Y$25,2,0))</f>
        <v/>
      </c>
      <c r="S201" s="163">
        <f t="shared" ref="S201" si="4785">IF(T201&gt;0,1,0)</f>
        <v>0</v>
      </c>
      <c r="T201" s="144"/>
      <c r="U201" s="113">
        <f t="shared" si="4179"/>
        <v>0</v>
      </c>
      <c r="V201" s="109"/>
      <c r="W201" s="116">
        <f t="shared" ref="W201" si="4786">+U201+V201</f>
        <v>0</v>
      </c>
      <c r="X201" s="116">
        <f t="shared" ref="X201" si="4787">+Y201+Z201</f>
        <v>0</v>
      </c>
      <c r="Y201" s="138">
        <f t="shared" si="4180"/>
        <v>0</v>
      </c>
      <c r="Z201" s="140">
        <f t="shared" si="4181"/>
        <v>0</v>
      </c>
      <c r="AA201" s="181" t="s">
        <v>216</v>
      </c>
      <c r="AB201" s="163">
        <f t="shared" ref="AB201" si="4788">IF(AC201&gt;0,1,0)</f>
        <v>0</v>
      </c>
      <c r="AC201" s="144"/>
      <c r="AD201" s="121"/>
      <c r="AE201" s="138">
        <f t="shared" ref="AE201" si="4789">+AF201+AG201</f>
        <v>0</v>
      </c>
      <c r="AF201" s="138">
        <f t="shared" si="4182"/>
        <v>0</v>
      </c>
      <c r="AG201" s="140">
        <f t="shared" si="4183"/>
        <v>0</v>
      </c>
      <c r="AH201" s="102" t="str">
        <f>IF(AJ201="","",VLOOKUP(L201,リスト!$AA$3:$AB$25,2,0))</f>
        <v/>
      </c>
      <c r="AI201" s="163">
        <f t="shared" ref="AI201" si="4790">IF(AJ201&gt;0,1,0)</f>
        <v>0</v>
      </c>
      <c r="AJ201" s="144"/>
      <c r="AK201" s="157">
        <f t="shared" si="3966"/>
        <v>0</v>
      </c>
      <c r="AL201" s="121"/>
      <c r="AM201" s="163">
        <f t="shared" ref="AM201" si="4791">+AK201+AL201</f>
        <v>0</v>
      </c>
      <c r="AN201" s="113">
        <f t="shared" ref="AN201" si="4792">+AO201+AP201</f>
        <v>0</v>
      </c>
      <c r="AO201" s="116">
        <f t="shared" si="4184"/>
        <v>0</v>
      </c>
      <c r="AP201" s="174">
        <f t="shared" si="4185"/>
        <v>0</v>
      </c>
      <c r="AQ201" s="184" t="s">
        <v>216</v>
      </c>
      <c r="AR201" s="163">
        <f t="shared" ref="AR201" si="4793">IF(AS201&gt;0,1,0)</f>
        <v>0</v>
      </c>
      <c r="AS201" s="144"/>
      <c r="AT201" s="121"/>
      <c r="AU201" s="113">
        <f t="shared" ref="AU201" si="4794">+AV201+AW201</f>
        <v>0</v>
      </c>
      <c r="AV201" s="116">
        <f t="shared" si="4186"/>
        <v>0</v>
      </c>
      <c r="AW201" s="177">
        <f t="shared" si="4187"/>
        <v>0</v>
      </c>
      <c r="AX201" s="181" t="s">
        <v>216</v>
      </c>
      <c r="AY201" s="163">
        <f t="shared" ref="AY201" si="4795">IF(AZ201&gt;0,1,0)</f>
        <v>0</v>
      </c>
      <c r="AZ201" s="144"/>
      <c r="BA201" s="121"/>
      <c r="BB201" s="113">
        <f t="shared" ref="BB201" si="4796">+BC201+BD201</f>
        <v>0</v>
      </c>
      <c r="BC201" s="116">
        <f t="shared" si="4188"/>
        <v>0</v>
      </c>
      <c r="BD201" s="174">
        <f t="shared" si="4189"/>
        <v>0</v>
      </c>
      <c r="BE201" s="181" t="s">
        <v>216</v>
      </c>
      <c r="BF201" s="163">
        <f t="shared" ref="BF201" si="4797">IF(BG201&gt;0,1,0)</f>
        <v>0</v>
      </c>
      <c r="BG201" s="144"/>
      <c r="BH201" s="121"/>
      <c r="BI201" s="113">
        <f t="shared" ref="BI201" si="4798">+BJ201+BK201</f>
        <v>0</v>
      </c>
      <c r="BJ201" s="116">
        <f t="shared" si="4190"/>
        <v>0</v>
      </c>
      <c r="BK201" s="177">
        <f t="shared" si="4191"/>
        <v>0</v>
      </c>
      <c r="BL201" s="181" t="s">
        <v>216</v>
      </c>
      <c r="BM201" s="163">
        <f t="shared" ref="BM201" si="4799">IF(BN201&gt;0,1,0)</f>
        <v>0</v>
      </c>
      <c r="BN201" s="144"/>
      <c r="BO201" s="121"/>
      <c r="BP201" s="113">
        <f t="shared" ref="BP201" si="4800">+BQ201+BR201</f>
        <v>0</v>
      </c>
      <c r="BQ201" s="116">
        <f t="shared" si="4192"/>
        <v>0</v>
      </c>
      <c r="BR201" s="177">
        <f t="shared" si="4193"/>
        <v>0</v>
      </c>
      <c r="BS201" s="102">
        <f t="shared" si="3967"/>
        <v>0</v>
      </c>
      <c r="BT201" s="113">
        <f t="shared" si="3968"/>
        <v>0</v>
      </c>
      <c r="BU201" s="113">
        <f t="shared" si="3969"/>
        <v>0</v>
      </c>
      <c r="BV201" s="116">
        <f t="shared" si="3970"/>
        <v>0</v>
      </c>
      <c r="BW201" s="113">
        <f t="shared" si="3971"/>
        <v>0</v>
      </c>
      <c r="BX201" s="189">
        <f t="shared" si="3972"/>
        <v>0</v>
      </c>
      <c r="BY201" s="102" t="str">
        <f>IF(CA201="","",VLOOKUP(L201,リスト!$AD$3:$AE$25,2,0))</f>
        <v/>
      </c>
      <c r="BZ201" s="105">
        <f t="shared" ref="BZ201" si="4801">IF(CA201&gt;0,1,0)</f>
        <v>0</v>
      </c>
      <c r="CA201" s="144"/>
      <c r="CB201" s="113">
        <f t="shared" si="4194"/>
        <v>0</v>
      </c>
      <c r="CC201" s="121"/>
      <c r="CD201" s="163">
        <f t="shared" ref="CD201" si="4802">+CB201+CC201</f>
        <v>0</v>
      </c>
      <c r="CE201" s="113">
        <f t="shared" ref="CE201" si="4803">+CF201+CG201</f>
        <v>0</v>
      </c>
      <c r="CF201" s="116">
        <f t="shared" si="4195"/>
        <v>0</v>
      </c>
      <c r="CG201" s="177">
        <f t="shared" si="4196"/>
        <v>0</v>
      </c>
      <c r="CH201" s="181" t="s">
        <v>216</v>
      </c>
      <c r="CI201" s="105">
        <f t="shared" ref="CI201" si="4804">IF(CJ201&gt;0,1,0)</f>
        <v>0</v>
      </c>
      <c r="CJ201" s="144"/>
      <c r="CK201" s="121"/>
      <c r="CL201" s="113">
        <f t="shared" ref="CL201" si="4805">+CM201+CN201</f>
        <v>0</v>
      </c>
      <c r="CM201" s="116">
        <f t="shared" si="4197"/>
        <v>0</v>
      </c>
      <c r="CN201" s="174">
        <f t="shared" si="4198"/>
        <v>0</v>
      </c>
      <c r="CO201" s="181" t="s">
        <v>216</v>
      </c>
      <c r="CP201" s="105">
        <f t="shared" ref="CP201" si="4806">IF(CQ201&gt;0,1,0)</f>
        <v>0</v>
      </c>
      <c r="CQ201" s="144"/>
      <c r="CR201" s="121"/>
      <c r="CS201" s="113">
        <f t="shared" ref="CS201" si="4807">+CT201+CU201</f>
        <v>0</v>
      </c>
      <c r="CT201" s="116">
        <f t="shared" si="4199"/>
        <v>0</v>
      </c>
      <c r="CU201" s="174">
        <f t="shared" si="4200"/>
        <v>0</v>
      </c>
      <c r="CV201" s="181" t="s">
        <v>216</v>
      </c>
      <c r="CW201" s="105">
        <f t="shared" ref="CW201" si="4808">IF(CX201&gt;0,1,0)</f>
        <v>0</v>
      </c>
      <c r="CX201" s="144"/>
      <c r="CY201" s="121"/>
      <c r="CZ201" s="113">
        <f t="shared" ref="CZ201" si="4809">+DA201+DB201</f>
        <v>0</v>
      </c>
      <c r="DA201" s="116">
        <f t="shared" si="4201"/>
        <v>0</v>
      </c>
      <c r="DB201" s="174">
        <f t="shared" si="4202"/>
        <v>0</v>
      </c>
      <c r="DC201" s="181" t="s">
        <v>216</v>
      </c>
      <c r="DD201" s="105">
        <f t="shared" ref="DD201" si="4810">IF(DE201&gt;0,1,0)</f>
        <v>0</v>
      </c>
      <c r="DE201" s="144"/>
      <c r="DF201" s="121"/>
      <c r="DG201" s="113">
        <f t="shared" ref="DG201" si="4811">+DH201+DI201</f>
        <v>0</v>
      </c>
      <c r="DH201" s="116">
        <f t="shared" si="4203"/>
        <v>0</v>
      </c>
      <c r="DI201" s="177">
        <f t="shared" si="4204"/>
        <v>0</v>
      </c>
      <c r="DJ201" s="102">
        <f t="shared" si="3973"/>
        <v>0</v>
      </c>
      <c r="DK201" s="116">
        <f t="shared" si="3974"/>
        <v>0</v>
      </c>
      <c r="DL201" s="116">
        <f t="shared" si="3975"/>
        <v>0</v>
      </c>
      <c r="DM201" s="116">
        <f t="shared" ref="DM201" si="4812">+DN201+DO201</f>
        <v>0</v>
      </c>
      <c r="DN201" s="116">
        <f t="shared" si="3976"/>
        <v>0</v>
      </c>
      <c r="DO201" s="177">
        <f t="shared" si="3977"/>
        <v>0</v>
      </c>
      <c r="DP201" s="194">
        <f t="shared" si="3978"/>
        <v>0</v>
      </c>
      <c r="DQ201" s="177">
        <f t="shared" si="3979"/>
        <v>0</v>
      </c>
      <c r="DR201" s="116">
        <f t="shared" si="3422"/>
        <v>0</v>
      </c>
      <c r="DS201" s="116">
        <f t="shared" ref="DS201" si="4813">+DT201+DU201</f>
        <v>0</v>
      </c>
      <c r="DT201" s="113">
        <f t="shared" si="3980"/>
        <v>0</v>
      </c>
      <c r="DU201" s="189">
        <f t="shared" si="3981"/>
        <v>0</v>
      </c>
      <c r="DV201" s="102">
        <f t="shared" si="3982"/>
        <v>0</v>
      </c>
      <c r="DW201" s="116">
        <f t="shared" si="3382"/>
        <v>0</v>
      </c>
      <c r="DX201" s="116">
        <f t="shared" si="3383"/>
        <v>0</v>
      </c>
      <c r="DY201" s="116">
        <f t="shared" ref="DY201" si="4814">ROUND(DV201*DX201,0)</f>
        <v>0</v>
      </c>
      <c r="DZ201" s="116">
        <f t="shared" ref="DZ201" si="4815">+EA201+EB201</f>
        <v>0</v>
      </c>
      <c r="EA201" s="116">
        <f t="shared" si="4205"/>
        <v>0</v>
      </c>
      <c r="EB201" s="174">
        <f t="shared" si="4206"/>
        <v>0</v>
      </c>
      <c r="EC201" s="194">
        <f t="shared" ref="EC201" si="4816">SUM(DR201,DY201)</f>
        <v>0</v>
      </c>
      <c r="ED201" s="116">
        <f t="shared" ref="ED201" si="4817">+EE201+EF201</f>
        <v>0</v>
      </c>
      <c r="EE201" s="116">
        <f t="shared" ref="EE201" si="4818">SUM(DT201,EA201)</f>
        <v>0</v>
      </c>
      <c r="EF201" s="189">
        <f t="shared" ref="EF201" si="4819">SUM(DU201,EB201)</f>
        <v>0</v>
      </c>
      <c r="EG201" s="129">
        <f t="shared" si="3983"/>
        <v>0</v>
      </c>
      <c r="EH201" s="133">
        <f t="shared" si="3984"/>
        <v>0</v>
      </c>
      <c r="EI201" s="148">
        <f t="shared" si="3985"/>
        <v>0</v>
      </c>
      <c r="EJ201" s="153">
        <f t="shared" ref="EJ201" si="4820">INT(EI201/2)</f>
        <v>0</v>
      </c>
      <c r="EK201" s="167">
        <f t="shared" si="3986"/>
        <v>0</v>
      </c>
      <c r="EL201" s="171">
        <f t="shared" si="3987"/>
        <v>0</v>
      </c>
      <c r="EM201" s="167">
        <f t="shared" si="3988"/>
        <v>0</v>
      </c>
      <c r="EN201" s="171">
        <f t="shared" ref="EN201" si="4821">INT(EM201/2)</f>
        <v>0</v>
      </c>
      <c r="EO201" s="148">
        <f t="shared" si="4207"/>
        <v>0</v>
      </c>
      <c r="EP201" s="153">
        <f t="shared" ref="EP201" si="4822">INT(EO201/2)</f>
        <v>0</v>
      </c>
      <c r="EQ201" s="167">
        <f t="shared" si="4208"/>
        <v>0</v>
      </c>
      <c r="ER201" s="171">
        <f t="shared" ref="ER201" si="4823">INT(EQ201/2)</f>
        <v>0</v>
      </c>
      <c r="ES201" s="148">
        <f t="shared" si="4209"/>
        <v>0</v>
      </c>
      <c r="ET201" s="153">
        <f t="shared" ref="ET201" si="4824">INT(ES201/2)</f>
        <v>0</v>
      </c>
      <c r="EU201" s="167">
        <f t="shared" si="3989"/>
        <v>0</v>
      </c>
      <c r="EV201" s="171">
        <f t="shared" si="3990"/>
        <v>0</v>
      </c>
      <c r="EW201" s="148">
        <f t="shared" si="4210"/>
        <v>0</v>
      </c>
      <c r="EX201" s="153">
        <f t="shared" ref="EX201" si="4825">INT(EW201/2)</f>
        <v>0</v>
      </c>
      <c r="EY201" s="167">
        <f t="shared" si="4211"/>
        <v>0</v>
      </c>
      <c r="EZ201" s="171">
        <f t="shared" ref="EZ201" si="4826">INT(EY201/2)</f>
        <v>0</v>
      </c>
      <c r="FA201" s="148">
        <f t="shared" si="4212"/>
        <v>0</v>
      </c>
      <c r="FB201" s="171">
        <f t="shared" ref="FB201" si="4827">INT(FA201/2)</f>
        <v>0</v>
      </c>
      <c r="FC201" s="148">
        <f t="shared" si="4213"/>
        <v>0</v>
      </c>
      <c r="FD201" s="171">
        <f t="shared" ref="FD201" si="4828">INT(FC201/2)</f>
        <v>0</v>
      </c>
      <c r="FE201" s="167">
        <f t="shared" ref="FE201" si="4829">SUM(EG201,EI201,EK201,EM201,EO201,EQ201,ES201,EU201,EW201,EY201,FA201,FC201)</f>
        <v>0</v>
      </c>
      <c r="FF201" s="171">
        <f t="shared" ref="FF201" si="4830">SUM(EH201,EJ201,EL201,EN201,EP201,ER201,ET201,EV201,EX201,EZ201,FB201,FD201)</f>
        <v>0</v>
      </c>
      <c r="FG201" s="148">
        <f t="shared" si="4214"/>
        <v>0</v>
      </c>
      <c r="FH201" s="199">
        <f t="shared" ref="FH201" si="4831">+FG201</f>
        <v>0</v>
      </c>
      <c r="FI201" s="95"/>
      <c r="FJ201" s="708">
        <f>+FJ200</f>
        <v>0</v>
      </c>
      <c r="FK201" s="38"/>
      <c r="FL201" s="692">
        <f t="shared" si="4500"/>
        <v>0</v>
      </c>
      <c r="FM201" s="693">
        <f t="shared" si="4501"/>
        <v>0</v>
      </c>
      <c r="FN201" s="694" t="str">
        <f t="shared" si="4502"/>
        <v>OK</v>
      </c>
      <c r="FP201" s="692">
        <f t="shared" si="3442"/>
        <v>0</v>
      </c>
      <c r="FQ201" s="693">
        <f t="shared" si="3443"/>
        <v>0</v>
      </c>
      <c r="FR201" s="694" t="str">
        <f t="shared" si="3444"/>
        <v>OK</v>
      </c>
    </row>
    <row r="202" spans="1:174" ht="18" customHeight="1" x14ac:dyDescent="0.2">
      <c r="A202" s="74">
        <f t="shared" si="4262"/>
        <v>0</v>
      </c>
      <c r="B202" s="75">
        <f t="shared" si="4263"/>
        <v>0</v>
      </c>
      <c r="C202" s="235" t="str">
        <f t="shared" si="3447"/>
        <v>福島県</v>
      </c>
      <c r="D202" s="58">
        <f t="shared" si="4264"/>
        <v>94</v>
      </c>
      <c r="E202" s="49" t="s">
        <v>244</v>
      </c>
      <c r="F202" s="486">
        <f>IF(F203=" "," ",+F203)</f>
        <v>0</v>
      </c>
      <c r="G202" s="554"/>
      <c r="H202" s="537"/>
      <c r="I202" s="544"/>
      <c r="J202" s="545"/>
      <c r="K202" s="544"/>
      <c r="L202" s="229"/>
      <c r="M202" s="532"/>
      <c r="N202" s="66"/>
      <c r="O202" s="70" t="str">
        <f>IF(L202="","",VLOOKUP(L202,リスト!$Q$3:$R$25,2,0))</f>
        <v/>
      </c>
      <c r="P202" s="202"/>
      <c r="Q202" s="230"/>
      <c r="R202" s="154" t="str">
        <f>IF(L202="","",VLOOKUP(L202,リスト!$X$3:$Y$25,2,0))</f>
        <v/>
      </c>
      <c r="S202" s="162">
        <f>IF(T202&gt;0,1,0)</f>
        <v>0</v>
      </c>
      <c r="T202" s="143"/>
      <c r="U202" s="112">
        <f t="shared" si="4179"/>
        <v>0</v>
      </c>
      <c r="V202" s="108"/>
      <c r="W202" s="115">
        <f>+U202+V202</f>
        <v>0</v>
      </c>
      <c r="X202" s="115">
        <f>+Y202+Z202</f>
        <v>0</v>
      </c>
      <c r="Y202" s="137">
        <f t="shared" si="4180"/>
        <v>0</v>
      </c>
      <c r="Z202" s="139">
        <f t="shared" si="4181"/>
        <v>0</v>
      </c>
      <c r="AA202" s="180" t="s">
        <v>216</v>
      </c>
      <c r="AB202" s="162">
        <f>IF(AC202&gt;0,1,0)</f>
        <v>0</v>
      </c>
      <c r="AC202" s="143"/>
      <c r="AD202" s="120"/>
      <c r="AE202" s="137">
        <f>+AF202+AG202</f>
        <v>0</v>
      </c>
      <c r="AF202" s="137">
        <f t="shared" si="4182"/>
        <v>0</v>
      </c>
      <c r="AG202" s="139">
        <f t="shared" si="4183"/>
        <v>0</v>
      </c>
      <c r="AH202" s="101" t="str">
        <f>IF(AJ202="","",VLOOKUP(L202,リスト!$AA$3:$AB$25,2,0))</f>
        <v/>
      </c>
      <c r="AI202" s="162">
        <f>IF(AJ202&gt;0,1,0)</f>
        <v>0</v>
      </c>
      <c r="AJ202" s="143"/>
      <c r="AK202" s="156">
        <f t="shared" si="3966"/>
        <v>0</v>
      </c>
      <c r="AL202" s="120"/>
      <c r="AM202" s="162">
        <f>+AK202+AL202</f>
        <v>0</v>
      </c>
      <c r="AN202" s="112">
        <f>+AO202+AP202</f>
        <v>0</v>
      </c>
      <c r="AO202" s="115">
        <f t="shared" si="4184"/>
        <v>0</v>
      </c>
      <c r="AP202" s="173">
        <f t="shared" si="4185"/>
        <v>0</v>
      </c>
      <c r="AQ202" s="183" t="s">
        <v>216</v>
      </c>
      <c r="AR202" s="162">
        <f>IF(AS202&gt;0,1,0)</f>
        <v>0</v>
      </c>
      <c r="AS202" s="143"/>
      <c r="AT202" s="120"/>
      <c r="AU202" s="112">
        <f>+AV202+AW202</f>
        <v>0</v>
      </c>
      <c r="AV202" s="115">
        <f t="shared" si="4186"/>
        <v>0</v>
      </c>
      <c r="AW202" s="176">
        <f t="shared" si="4187"/>
        <v>0</v>
      </c>
      <c r="AX202" s="180" t="s">
        <v>216</v>
      </c>
      <c r="AY202" s="162">
        <f>IF(AZ202&gt;0,1,0)</f>
        <v>0</v>
      </c>
      <c r="AZ202" s="143"/>
      <c r="BA202" s="120"/>
      <c r="BB202" s="112">
        <f>+BC202+BD202</f>
        <v>0</v>
      </c>
      <c r="BC202" s="115">
        <f t="shared" si="4188"/>
        <v>0</v>
      </c>
      <c r="BD202" s="173">
        <f t="shared" si="4189"/>
        <v>0</v>
      </c>
      <c r="BE202" s="180" t="s">
        <v>216</v>
      </c>
      <c r="BF202" s="162">
        <f>IF(BG202&gt;0,1,0)</f>
        <v>0</v>
      </c>
      <c r="BG202" s="143"/>
      <c r="BH202" s="120"/>
      <c r="BI202" s="112">
        <f>+BJ202+BK202</f>
        <v>0</v>
      </c>
      <c r="BJ202" s="115">
        <f t="shared" si="4190"/>
        <v>0</v>
      </c>
      <c r="BK202" s="176">
        <f t="shared" si="4191"/>
        <v>0</v>
      </c>
      <c r="BL202" s="180" t="s">
        <v>216</v>
      </c>
      <c r="BM202" s="162">
        <f>IF(BN202&gt;0,1,0)</f>
        <v>0</v>
      </c>
      <c r="BN202" s="143"/>
      <c r="BO202" s="120"/>
      <c r="BP202" s="112">
        <f>+BQ202+BR202</f>
        <v>0</v>
      </c>
      <c r="BQ202" s="115">
        <f t="shared" si="4192"/>
        <v>0</v>
      </c>
      <c r="BR202" s="176">
        <f t="shared" si="4193"/>
        <v>0</v>
      </c>
      <c r="BS202" s="101">
        <f t="shared" si="3967"/>
        <v>0</v>
      </c>
      <c r="BT202" s="112">
        <f t="shared" si="3968"/>
        <v>0</v>
      </c>
      <c r="BU202" s="112">
        <f t="shared" si="3969"/>
        <v>0</v>
      </c>
      <c r="BV202" s="115">
        <f t="shared" si="3970"/>
        <v>0</v>
      </c>
      <c r="BW202" s="112">
        <f t="shared" si="3971"/>
        <v>0</v>
      </c>
      <c r="BX202" s="188">
        <f t="shared" si="3972"/>
        <v>0</v>
      </c>
      <c r="BY202" s="101" t="str">
        <f>IF(CA202="","",VLOOKUP(L202,リスト!$AD$3:$AE$25,2,0))</f>
        <v/>
      </c>
      <c r="BZ202" s="192">
        <f>IF(CA202&gt;0,1,0)</f>
        <v>0</v>
      </c>
      <c r="CA202" s="143"/>
      <c r="CB202" s="112">
        <f t="shared" si="4194"/>
        <v>0</v>
      </c>
      <c r="CC202" s="120"/>
      <c r="CD202" s="162">
        <f>+CB202+CC202</f>
        <v>0</v>
      </c>
      <c r="CE202" s="112">
        <f>+CF202+CG202</f>
        <v>0</v>
      </c>
      <c r="CF202" s="115">
        <f t="shared" si="4195"/>
        <v>0</v>
      </c>
      <c r="CG202" s="173">
        <f t="shared" si="4196"/>
        <v>0</v>
      </c>
      <c r="CH202" s="180" t="s">
        <v>216</v>
      </c>
      <c r="CI202" s="192">
        <f>IF(CJ202&gt;0,1,0)</f>
        <v>0</v>
      </c>
      <c r="CJ202" s="143"/>
      <c r="CK202" s="120"/>
      <c r="CL202" s="112">
        <f>+CM202+CN202</f>
        <v>0</v>
      </c>
      <c r="CM202" s="115">
        <f t="shared" si="4197"/>
        <v>0</v>
      </c>
      <c r="CN202" s="173">
        <f t="shared" si="4198"/>
        <v>0</v>
      </c>
      <c r="CO202" s="180" t="s">
        <v>216</v>
      </c>
      <c r="CP202" s="192">
        <f>IF(CQ202&gt;0,1,0)</f>
        <v>0</v>
      </c>
      <c r="CQ202" s="143"/>
      <c r="CR202" s="120"/>
      <c r="CS202" s="112">
        <f>+CT202+CU202</f>
        <v>0</v>
      </c>
      <c r="CT202" s="115">
        <f t="shared" si="4199"/>
        <v>0</v>
      </c>
      <c r="CU202" s="173">
        <f t="shared" si="4200"/>
        <v>0</v>
      </c>
      <c r="CV202" s="180" t="s">
        <v>216</v>
      </c>
      <c r="CW202" s="192">
        <f>IF(CX202&gt;0,1,0)</f>
        <v>0</v>
      </c>
      <c r="CX202" s="143"/>
      <c r="CY202" s="120"/>
      <c r="CZ202" s="112">
        <f>+DA202+DB202</f>
        <v>0</v>
      </c>
      <c r="DA202" s="115">
        <f t="shared" si="4201"/>
        <v>0</v>
      </c>
      <c r="DB202" s="173">
        <f t="shared" si="4202"/>
        <v>0</v>
      </c>
      <c r="DC202" s="180" t="s">
        <v>216</v>
      </c>
      <c r="DD202" s="192">
        <f>IF(DE202&gt;0,1,0)</f>
        <v>0</v>
      </c>
      <c r="DE202" s="143"/>
      <c r="DF202" s="120"/>
      <c r="DG202" s="112">
        <f>+DH202+DI202</f>
        <v>0</v>
      </c>
      <c r="DH202" s="115">
        <f t="shared" si="4203"/>
        <v>0</v>
      </c>
      <c r="DI202" s="176">
        <f t="shared" si="4204"/>
        <v>0</v>
      </c>
      <c r="DJ202" s="101">
        <f t="shared" si="3973"/>
        <v>0</v>
      </c>
      <c r="DK202" s="115">
        <f t="shared" si="3974"/>
        <v>0</v>
      </c>
      <c r="DL202" s="115">
        <f t="shared" si="3975"/>
        <v>0</v>
      </c>
      <c r="DM202" s="115">
        <f>+DN202+DO202</f>
        <v>0</v>
      </c>
      <c r="DN202" s="115">
        <f t="shared" si="3976"/>
        <v>0</v>
      </c>
      <c r="DO202" s="176">
        <f t="shared" si="3977"/>
        <v>0</v>
      </c>
      <c r="DP202" s="193">
        <f t="shared" si="3978"/>
        <v>0</v>
      </c>
      <c r="DQ202" s="176">
        <f t="shared" si="3979"/>
        <v>0</v>
      </c>
      <c r="DR202" s="115">
        <f t="shared" si="3422"/>
        <v>0</v>
      </c>
      <c r="DS202" s="115">
        <f>+DT202+DU202</f>
        <v>0</v>
      </c>
      <c r="DT202" s="112">
        <f t="shared" si="3980"/>
        <v>0</v>
      </c>
      <c r="DU202" s="188">
        <f t="shared" si="3981"/>
        <v>0</v>
      </c>
      <c r="DV202" s="101">
        <f t="shared" si="3982"/>
        <v>0</v>
      </c>
      <c r="DW202" s="115">
        <f t="shared" si="3382"/>
        <v>0</v>
      </c>
      <c r="DX202" s="115">
        <f t="shared" si="3383"/>
        <v>0</v>
      </c>
      <c r="DY202" s="115">
        <f>ROUND(DV202*DX202,0)</f>
        <v>0</v>
      </c>
      <c r="DZ202" s="115">
        <f>+EA202+EB202</f>
        <v>0</v>
      </c>
      <c r="EA202" s="115">
        <f t="shared" si="4205"/>
        <v>0</v>
      </c>
      <c r="EB202" s="173">
        <f t="shared" si="4206"/>
        <v>0</v>
      </c>
      <c r="EC202" s="193">
        <f>SUM(DR202,DY202)</f>
        <v>0</v>
      </c>
      <c r="ED202" s="115">
        <f>+EE202+EF202</f>
        <v>0</v>
      </c>
      <c r="EE202" s="115">
        <f>SUM(DT202,EA202)</f>
        <v>0</v>
      </c>
      <c r="EF202" s="188">
        <f>SUM(DU202,EB202)</f>
        <v>0</v>
      </c>
      <c r="EG202" s="128">
        <f t="shared" si="3983"/>
        <v>0</v>
      </c>
      <c r="EH202" s="132">
        <f t="shared" si="3984"/>
        <v>0</v>
      </c>
      <c r="EI202" s="147">
        <f t="shared" si="3985"/>
        <v>0</v>
      </c>
      <c r="EJ202" s="152">
        <f>INT(EI202/2)</f>
        <v>0</v>
      </c>
      <c r="EK202" s="166">
        <f t="shared" si="3986"/>
        <v>0</v>
      </c>
      <c r="EL202" s="170">
        <f t="shared" si="3987"/>
        <v>0</v>
      </c>
      <c r="EM202" s="166">
        <f t="shared" si="3988"/>
        <v>0</v>
      </c>
      <c r="EN202" s="170">
        <f>INT(EM202/2)</f>
        <v>0</v>
      </c>
      <c r="EO202" s="147">
        <f t="shared" si="4207"/>
        <v>0</v>
      </c>
      <c r="EP202" s="170">
        <f>INT(EO202/2)</f>
        <v>0</v>
      </c>
      <c r="EQ202" s="166">
        <f t="shared" si="4208"/>
        <v>0</v>
      </c>
      <c r="ER202" s="170">
        <f>INT(EQ202/2)</f>
        <v>0</v>
      </c>
      <c r="ES202" s="147">
        <f t="shared" si="4209"/>
        <v>0</v>
      </c>
      <c r="ET202" s="152">
        <f>INT(ES202/2)</f>
        <v>0</v>
      </c>
      <c r="EU202" s="166">
        <f t="shared" si="3989"/>
        <v>0</v>
      </c>
      <c r="EV202" s="170">
        <f t="shared" si="3990"/>
        <v>0</v>
      </c>
      <c r="EW202" s="147">
        <f t="shared" si="4210"/>
        <v>0</v>
      </c>
      <c r="EX202" s="152">
        <f>INT(EW202/2)</f>
        <v>0</v>
      </c>
      <c r="EY202" s="166">
        <f t="shared" si="4211"/>
        <v>0</v>
      </c>
      <c r="EZ202" s="170">
        <f>INT(EY202/2)</f>
        <v>0</v>
      </c>
      <c r="FA202" s="147">
        <f t="shared" si="4212"/>
        <v>0</v>
      </c>
      <c r="FB202" s="170">
        <f>INT(FA202/2)</f>
        <v>0</v>
      </c>
      <c r="FC202" s="147">
        <f t="shared" si="4213"/>
        <v>0</v>
      </c>
      <c r="FD202" s="170">
        <f>INT(FC202/2)</f>
        <v>0</v>
      </c>
      <c r="FE202" s="166">
        <f>SUM(EG202,EI202,EK202,EM202,EO202,EQ202,ES202,EU202,EW202,EY202,FA202,FC202)</f>
        <v>0</v>
      </c>
      <c r="FF202" s="170">
        <f>SUM(EH202,EJ202,EL202,EN202,EP202,ER202,ET202,EV202,EX202,EZ202,FB202,FD202)</f>
        <v>0</v>
      </c>
      <c r="FG202" s="147">
        <f t="shared" si="4214"/>
        <v>0</v>
      </c>
      <c r="FH202" s="198">
        <f>+FG202</f>
        <v>0</v>
      </c>
      <c r="FI202" s="201"/>
      <c r="FJ202" s="708">
        <f>+FJ200</f>
        <v>0</v>
      </c>
      <c r="FK202" s="38"/>
      <c r="FL202" s="701">
        <f t="shared" si="4500"/>
        <v>0</v>
      </c>
      <c r="FM202" s="688">
        <f t="shared" si="4501"/>
        <v>0</v>
      </c>
      <c r="FN202" s="702" t="str">
        <f t="shared" si="4502"/>
        <v>OK</v>
      </c>
      <c r="FP202" s="701">
        <f t="shared" si="3442"/>
        <v>0</v>
      </c>
      <c r="FQ202" s="688">
        <f t="shared" si="3443"/>
        <v>0</v>
      </c>
      <c r="FR202" s="702" t="str">
        <f t="shared" si="3444"/>
        <v>OK</v>
      </c>
    </row>
    <row r="203" spans="1:174" ht="18" customHeight="1" x14ac:dyDescent="0.2">
      <c r="A203" s="76">
        <f t="shared" si="4262"/>
        <v>0</v>
      </c>
      <c r="B203" s="77">
        <f t="shared" si="4263"/>
        <v>0</v>
      </c>
      <c r="C203" s="236" t="str">
        <f t="shared" si="3447"/>
        <v>福島県</v>
      </c>
      <c r="D203" s="47">
        <f t="shared" si="4264"/>
        <v>94</v>
      </c>
      <c r="E203" s="56" t="s">
        <v>245</v>
      </c>
      <c r="F203" s="487"/>
      <c r="G203" s="555">
        <f>+G202</f>
        <v>0</v>
      </c>
      <c r="H203" s="536"/>
      <c r="I203" s="542"/>
      <c r="J203" s="543"/>
      <c r="K203" s="542"/>
      <c r="L203" s="64"/>
      <c r="M203" s="531"/>
      <c r="N203" s="67"/>
      <c r="O203" s="71" t="str">
        <f>IF(L203="","",VLOOKUP(L203,リスト!$Q$3:$R$25,2,0))</f>
        <v/>
      </c>
      <c r="P203" s="95"/>
      <c r="Q203" s="124"/>
      <c r="R203" s="102" t="str">
        <f>IF(L203="","",VLOOKUP(L203,リスト!$X$3:$Y$25,2,0))</f>
        <v/>
      </c>
      <c r="S203" s="163">
        <f t="shared" ref="S203" si="4832">IF(T203&gt;0,1,0)</f>
        <v>0</v>
      </c>
      <c r="T203" s="144"/>
      <c r="U203" s="113">
        <f t="shared" si="4179"/>
        <v>0</v>
      </c>
      <c r="V203" s="109"/>
      <c r="W203" s="116">
        <f t="shared" ref="W203" si="4833">+U203+V203</f>
        <v>0</v>
      </c>
      <c r="X203" s="116">
        <f t="shared" ref="X203" si="4834">+Y203+Z203</f>
        <v>0</v>
      </c>
      <c r="Y203" s="138">
        <f t="shared" si="4180"/>
        <v>0</v>
      </c>
      <c r="Z203" s="140">
        <f t="shared" si="4181"/>
        <v>0</v>
      </c>
      <c r="AA203" s="181" t="s">
        <v>216</v>
      </c>
      <c r="AB203" s="163">
        <f t="shared" ref="AB203" si="4835">IF(AC203&gt;0,1,0)</f>
        <v>0</v>
      </c>
      <c r="AC203" s="144"/>
      <c r="AD203" s="121"/>
      <c r="AE203" s="138">
        <f t="shared" ref="AE203" si="4836">+AF203+AG203</f>
        <v>0</v>
      </c>
      <c r="AF203" s="138">
        <f t="shared" si="4182"/>
        <v>0</v>
      </c>
      <c r="AG203" s="140">
        <f t="shared" si="4183"/>
        <v>0</v>
      </c>
      <c r="AH203" s="102" t="str">
        <f>IF(AJ203="","",VLOOKUP(L203,リスト!$AA$3:$AB$25,2,0))</f>
        <v/>
      </c>
      <c r="AI203" s="163">
        <f t="shared" ref="AI203" si="4837">IF(AJ203&gt;0,1,0)</f>
        <v>0</v>
      </c>
      <c r="AJ203" s="144"/>
      <c r="AK203" s="157">
        <f t="shared" si="3966"/>
        <v>0</v>
      </c>
      <c r="AL203" s="121"/>
      <c r="AM203" s="163">
        <f t="shared" ref="AM203" si="4838">+AK203+AL203</f>
        <v>0</v>
      </c>
      <c r="AN203" s="113">
        <f t="shared" ref="AN203" si="4839">+AO203+AP203</f>
        <v>0</v>
      </c>
      <c r="AO203" s="116">
        <f t="shared" si="4184"/>
        <v>0</v>
      </c>
      <c r="AP203" s="174">
        <f t="shared" si="4185"/>
        <v>0</v>
      </c>
      <c r="AQ203" s="184" t="s">
        <v>216</v>
      </c>
      <c r="AR203" s="163">
        <f t="shared" ref="AR203" si="4840">IF(AS203&gt;0,1,0)</f>
        <v>0</v>
      </c>
      <c r="AS203" s="144"/>
      <c r="AT203" s="121"/>
      <c r="AU203" s="113">
        <f t="shared" ref="AU203" si="4841">+AV203+AW203</f>
        <v>0</v>
      </c>
      <c r="AV203" s="116">
        <f t="shared" si="4186"/>
        <v>0</v>
      </c>
      <c r="AW203" s="177">
        <f t="shared" si="4187"/>
        <v>0</v>
      </c>
      <c r="AX203" s="181" t="s">
        <v>216</v>
      </c>
      <c r="AY203" s="163">
        <f t="shared" ref="AY203" si="4842">IF(AZ203&gt;0,1,0)</f>
        <v>0</v>
      </c>
      <c r="AZ203" s="144"/>
      <c r="BA203" s="121"/>
      <c r="BB203" s="113">
        <f t="shared" ref="BB203" si="4843">+BC203+BD203</f>
        <v>0</v>
      </c>
      <c r="BC203" s="116">
        <f t="shared" si="4188"/>
        <v>0</v>
      </c>
      <c r="BD203" s="174">
        <f t="shared" si="4189"/>
        <v>0</v>
      </c>
      <c r="BE203" s="181" t="s">
        <v>216</v>
      </c>
      <c r="BF203" s="163">
        <f t="shared" ref="BF203" si="4844">IF(BG203&gt;0,1,0)</f>
        <v>0</v>
      </c>
      <c r="BG203" s="144"/>
      <c r="BH203" s="121"/>
      <c r="BI203" s="113">
        <f t="shared" ref="BI203" si="4845">+BJ203+BK203</f>
        <v>0</v>
      </c>
      <c r="BJ203" s="116">
        <f t="shared" si="4190"/>
        <v>0</v>
      </c>
      <c r="BK203" s="177">
        <f t="shared" si="4191"/>
        <v>0</v>
      </c>
      <c r="BL203" s="181" t="s">
        <v>216</v>
      </c>
      <c r="BM203" s="163">
        <f t="shared" ref="BM203" si="4846">IF(BN203&gt;0,1,0)</f>
        <v>0</v>
      </c>
      <c r="BN203" s="144"/>
      <c r="BO203" s="121"/>
      <c r="BP203" s="113">
        <f t="shared" ref="BP203" si="4847">+BQ203+BR203</f>
        <v>0</v>
      </c>
      <c r="BQ203" s="116">
        <f t="shared" si="4192"/>
        <v>0</v>
      </c>
      <c r="BR203" s="177">
        <f t="shared" si="4193"/>
        <v>0</v>
      </c>
      <c r="BS203" s="102">
        <f t="shared" si="3967"/>
        <v>0</v>
      </c>
      <c r="BT203" s="113">
        <f t="shared" si="3968"/>
        <v>0</v>
      </c>
      <c r="BU203" s="113">
        <f t="shared" si="3969"/>
        <v>0</v>
      </c>
      <c r="BV203" s="116">
        <f t="shared" si="3970"/>
        <v>0</v>
      </c>
      <c r="BW203" s="113">
        <f t="shared" si="3971"/>
        <v>0</v>
      </c>
      <c r="BX203" s="189">
        <f t="shared" si="3972"/>
        <v>0</v>
      </c>
      <c r="BY203" s="102" t="str">
        <f>IF(CA203="","",VLOOKUP(L203,リスト!$AD$3:$AE$25,2,0))</f>
        <v/>
      </c>
      <c r="BZ203" s="105">
        <f t="shared" ref="BZ203" si="4848">IF(CA203&gt;0,1,0)</f>
        <v>0</v>
      </c>
      <c r="CA203" s="144"/>
      <c r="CB203" s="113">
        <f t="shared" si="4194"/>
        <v>0</v>
      </c>
      <c r="CC203" s="121"/>
      <c r="CD203" s="163">
        <f t="shared" ref="CD203" si="4849">+CB203+CC203</f>
        <v>0</v>
      </c>
      <c r="CE203" s="113">
        <f t="shared" ref="CE203" si="4850">+CF203+CG203</f>
        <v>0</v>
      </c>
      <c r="CF203" s="116">
        <f t="shared" si="4195"/>
        <v>0</v>
      </c>
      <c r="CG203" s="177">
        <f t="shared" si="4196"/>
        <v>0</v>
      </c>
      <c r="CH203" s="181" t="s">
        <v>216</v>
      </c>
      <c r="CI203" s="105">
        <f t="shared" ref="CI203" si="4851">IF(CJ203&gt;0,1,0)</f>
        <v>0</v>
      </c>
      <c r="CJ203" s="144"/>
      <c r="CK203" s="121"/>
      <c r="CL203" s="113">
        <f t="shared" ref="CL203" si="4852">+CM203+CN203</f>
        <v>0</v>
      </c>
      <c r="CM203" s="116">
        <f t="shared" si="4197"/>
        <v>0</v>
      </c>
      <c r="CN203" s="174">
        <f t="shared" si="4198"/>
        <v>0</v>
      </c>
      <c r="CO203" s="181" t="s">
        <v>216</v>
      </c>
      <c r="CP203" s="105">
        <f t="shared" ref="CP203" si="4853">IF(CQ203&gt;0,1,0)</f>
        <v>0</v>
      </c>
      <c r="CQ203" s="144"/>
      <c r="CR203" s="121"/>
      <c r="CS203" s="113">
        <f t="shared" ref="CS203" si="4854">+CT203+CU203</f>
        <v>0</v>
      </c>
      <c r="CT203" s="116">
        <f t="shared" si="4199"/>
        <v>0</v>
      </c>
      <c r="CU203" s="174">
        <f t="shared" si="4200"/>
        <v>0</v>
      </c>
      <c r="CV203" s="181" t="s">
        <v>216</v>
      </c>
      <c r="CW203" s="105">
        <f t="shared" ref="CW203" si="4855">IF(CX203&gt;0,1,0)</f>
        <v>0</v>
      </c>
      <c r="CX203" s="144"/>
      <c r="CY203" s="121"/>
      <c r="CZ203" s="113">
        <f t="shared" ref="CZ203" si="4856">+DA203+DB203</f>
        <v>0</v>
      </c>
      <c r="DA203" s="116">
        <f t="shared" si="4201"/>
        <v>0</v>
      </c>
      <c r="DB203" s="174">
        <f t="shared" si="4202"/>
        <v>0</v>
      </c>
      <c r="DC203" s="181" t="s">
        <v>216</v>
      </c>
      <c r="DD203" s="105">
        <f t="shared" ref="DD203" si="4857">IF(DE203&gt;0,1,0)</f>
        <v>0</v>
      </c>
      <c r="DE203" s="144"/>
      <c r="DF203" s="121"/>
      <c r="DG203" s="113">
        <f t="shared" ref="DG203" si="4858">+DH203+DI203</f>
        <v>0</v>
      </c>
      <c r="DH203" s="116">
        <f t="shared" si="4203"/>
        <v>0</v>
      </c>
      <c r="DI203" s="177">
        <f t="shared" si="4204"/>
        <v>0</v>
      </c>
      <c r="DJ203" s="102">
        <f t="shared" si="3973"/>
        <v>0</v>
      </c>
      <c r="DK203" s="116">
        <f t="shared" si="3974"/>
        <v>0</v>
      </c>
      <c r="DL203" s="116">
        <f t="shared" si="3975"/>
        <v>0</v>
      </c>
      <c r="DM203" s="116">
        <f t="shared" ref="DM203" si="4859">+DN203+DO203</f>
        <v>0</v>
      </c>
      <c r="DN203" s="116">
        <f t="shared" si="3976"/>
        <v>0</v>
      </c>
      <c r="DO203" s="177">
        <f t="shared" si="3977"/>
        <v>0</v>
      </c>
      <c r="DP203" s="194">
        <f t="shared" si="3978"/>
        <v>0</v>
      </c>
      <c r="DQ203" s="177">
        <f t="shared" si="3979"/>
        <v>0</v>
      </c>
      <c r="DR203" s="116">
        <f t="shared" si="3422"/>
        <v>0</v>
      </c>
      <c r="DS203" s="116">
        <f t="shared" ref="DS203" si="4860">+DT203+DU203</f>
        <v>0</v>
      </c>
      <c r="DT203" s="113">
        <f t="shared" si="3980"/>
        <v>0</v>
      </c>
      <c r="DU203" s="189">
        <f t="shared" si="3981"/>
        <v>0</v>
      </c>
      <c r="DV203" s="102">
        <f t="shared" si="3982"/>
        <v>0</v>
      </c>
      <c r="DW203" s="116">
        <f t="shared" si="3382"/>
        <v>0</v>
      </c>
      <c r="DX203" s="116">
        <f t="shared" si="3383"/>
        <v>0</v>
      </c>
      <c r="DY203" s="116">
        <f t="shared" ref="DY203" si="4861">ROUND(DV203*DX203,0)</f>
        <v>0</v>
      </c>
      <c r="DZ203" s="116">
        <f t="shared" ref="DZ203" si="4862">+EA203+EB203</f>
        <v>0</v>
      </c>
      <c r="EA203" s="116">
        <f t="shared" si="4205"/>
        <v>0</v>
      </c>
      <c r="EB203" s="174">
        <f t="shared" si="4206"/>
        <v>0</v>
      </c>
      <c r="EC203" s="194">
        <f t="shared" ref="EC203" si="4863">SUM(DR203,DY203)</f>
        <v>0</v>
      </c>
      <c r="ED203" s="116">
        <f t="shared" ref="ED203" si="4864">+EE203+EF203</f>
        <v>0</v>
      </c>
      <c r="EE203" s="116">
        <f t="shared" ref="EE203" si="4865">SUM(DT203,EA203)</f>
        <v>0</v>
      </c>
      <c r="EF203" s="189">
        <f t="shared" ref="EF203" si="4866">SUM(DU203,EB203)</f>
        <v>0</v>
      </c>
      <c r="EG203" s="129">
        <f t="shared" si="3983"/>
        <v>0</v>
      </c>
      <c r="EH203" s="133">
        <f t="shared" si="3984"/>
        <v>0</v>
      </c>
      <c r="EI203" s="148">
        <f t="shared" si="3985"/>
        <v>0</v>
      </c>
      <c r="EJ203" s="153">
        <f t="shared" ref="EJ203" si="4867">INT(EI203/2)</f>
        <v>0</v>
      </c>
      <c r="EK203" s="167">
        <f t="shared" si="3986"/>
        <v>0</v>
      </c>
      <c r="EL203" s="171">
        <f t="shared" si="3987"/>
        <v>0</v>
      </c>
      <c r="EM203" s="167">
        <f t="shared" si="3988"/>
        <v>0</v>
      </c>
      <c r="EN203" s="171">
        <f t="shared" ref="EN203" si="4868">INT(EM203/2)</f>
        <v>0</v>
      </c>
      <c r="EO203" s="148">
        <f t="shared" si="4207"/>
        <v>0</v>
      </c>
      <c r="EP203" s="153">
        <f t="shared" ref="EP203" si="4869">INT(EO203/2)</f>
        <v>0</v>
      </c>
      <c r="EQ203" s="167">
        <f t="shared" si="4208"/>
        <v>0</v>
      </c>
      <c r="ER203" s="171">
        <f t="shared" ref="ER203" si="4870">INT(EQ203/2)</f>
        <v>0</v>
      </c>
      <c r="ES203" s="148">
        <f t="shared" si="4209"/>
        <v>0</v>
      </c>
      <c r="ET203" s="153">
        <f t="shared" ref="ET203" si="4871">INT(ES203/2)</f>
        <v>0</v>
      </c>
      <c r="EU203" s="167">
        <f t="shared" si="3989"/>
        <v>0</v>
      </c>
      <c r="EV203" s="171">
        <f t="shared" si="3990"/>
        <v>0</v>
      </c>
      <c r="EW203" s="148">
        <f t="shared" si="4210"/>
        <v>0</v>
      </c>
      <c r="EX203" s="153">
        <f t="shared" ref="EX203" si="4872">INT(EW203/2)</f>
        <v>0</v>
      </c>
      <c r="EY203" s="167">
        <f t="shared" si="4211"/>
        <v>0</v>
      </c>
      <c r="EZ203" s="171">
        <f t="shared" ref="EZ203" si="4873">INT(EY203/2)</f>
        <v>0</v>
      </c>
      <c r="FA203" s="148">
        <f t="shared" si="4212"/>
        <v>0</v>
      </c>
      <c r="FB203" s="171">
        <f t="shared" ref="FB203" si="4874">INT(FA203/2)</f>
        <v>0</v>
      </c>
      <c r="FC203" s="148">
        <f t="shared" si="4213"/>
        <v>0</v>
      </c>
      <c r="FD203" s="171">
        <f t="shared" ref="FD203" si="4875">INT(FC203/2)</f>
        <v>0</v>
      </c>
      <c r="FE203" s="167">
        <f t="shared" ref="FE203" si="4876">SUM(EG203,EI203,EK203,EM203,EO203,EQ203,ES203,EU203,EW203,EY203,FA203,FC203)</f>
        <v>0</v>
      </c>
      <c r="FF203" s="171">
        <f t="shared" ref="FF203" si="4877">SUM(EH203,EJ203,EL203,EN203,EP203,ER203,ET203,EV203,EX203,EZ203,FB203,FD203)</f>
        <v>0</v>
      </c>
      <c r="FG203" s="148">
        <f t="shared" si="4214"/>
        <v>0</v>
      </c>
      <c r="FH203" s="199">
        <f t="shared" ref="FH203" si="4878">+FG203</f>
        <v>0</v>
      </c>
      <c r="FI203" s="95"/>
      <c r="FJ203" s="708">
        <f>+FJ202</f>
        <v>0</v>
      </c>
      <c r="FK203" s="38"/>
      <c r="FL203" s="695">
        <f t="shared" si="4500"/>
        <v>0</v>
      </c>
      <c r="FM203" s="696">
        <f t="shared" si="4501"/>
        <v>0</v>
      </c>
      <c r="FN203" s="697" t="str">
        <f t="shared" si="4502"/>
        <v>OK</v>
      </c>
      <c r="FP203" s="695">
        <f t="shared" si="3442"/>
        <v>0</v>
      </c>
      <c r="FQ203" s="696">
        <f t="shared" si="3443"/>
        <v>0</v>
      </c>
      <c r="FR203" s="697" t="str">
        <f t="shared" si="3444"/>
        <v>OK</v>
      </c>
    </row>
    <row r="204" spans="1:174" ht="18" customHeight="1" x14ac:dyDescent="0.2">
      <c r="A204" s="74">
        <f t="shared" si="4262"/>
        <v>0</v>
      </c>
      <c r="B204" s="75">
        <f t="shared" si="4263"/>
        <v>0</v>
      </c>
      <c r="C204" s="235" t="str">
        <f t="shared" si="3447"/>
        <v>福島県</v>
      </c>
      <c r="D204" s="58">
        <f t="shared" si="4264"/>
        <v>95</v>
      </c>
      <c r="E204" s="49" t="s">
        <v>244</v>
      </c>
      <c r="F204" s="486">
        <f>IF(F205=" "," ",+F205)</f>
        <v>0</v>
      </c>
      <c r="G204" s="554"/>
      <c r="H204" s="537"/>
      <c r="I204" s="544"/>
      <c r="J204" s="545"/>
      <c r="K204" s="544"/>
      <c r="L204" s="229"/>
      <c r="M204" s="532"/>
      <c r="N204" s="66"/>
      <c r="O204" s="70" t="str">
        <f>IF(L204="","",VLOOKUP(L204,リスト!$Q$3:$R$25,2,0))</f>
        <v/>
      </c>
      <c r="P204" s="202"/>
      <c r="Q204" s="125"/>
      <c r="R204" s="154" t="str">
        <f>IF(L204="","",VLOOKUP(L204,リスト!$X$3:$Y$25,2,0))</f>
        <v/>
      </c>
      <c r="S204" s="162">
        <f>IF(T204&gt;0,1,0)</f>
        <v>0</v>
      </c>
      <c r="T204" s="143"/>
      <c r="U204" s="112">
        <f t="shared" si="4179"/>
        <v>0</v>
      </c>
      <c r="V204" s="108"/>
      <c r="W204" s="115">
        <f>+U204+V204</f>
        <v>0</v>
      </c>
      <c r="X204" s="115">
        <f>+Y204+Z204</f>
        <v>0</v>
      </c>
      <c r="Y204" s="137">
        <f t="shared" si="4180"/>
        <v>0</v>
      </c>
      <c r="Z204" s="139">
        <f t="shared" si="4181"/>
        <v>0</v>
      </c>
      <c r="AA204" s="180" t="s">
        <v>216</v>
      </c>
      <c r="AB204" s="162">
        <f>IF(AC204&gt;0,1,0)</f>
        <v>0</v>
      </c>
      <c r="AC204" s="143"/>
      <c r="AD204" s="120"/>
      <c r="AE204" s="137">
        <f>+AF204+AG204</f>
        <v>0</v>
      </c>
      <c r="AF204" s="137">
        <f t="shared" si="4182"/>
        <v>0</v>
      </c>
      <c r="AG204" s="139">
        <f t="shared" si="4183"/>
        <v>0</v>
      </c>
      <c r="AH204" s="101" t="str">
        <f>IF(AJ204="","",VLOOKUP(L204,リスト!$AA$3:$AB$25,2,0))</f>
        <v/>
      </c>
      <c r="AI204" s="162">
        <f>IF(AJ204&gt;0,1,0)</f>
        <v>0</v>
      </c>
      <c r="AJ204" s="143"/>
      <c r="AK204" s="156">
        <f t="shared" si="3966"/>
        <v>0</v>
      </c>
      <c r="AL204" s="120"/>
      <c r="AM204" s="162">
        <f>+AK204+AL204</f>
        <v>0</v>
      </c>
      <c r="AN204" s="112">
        <f>+AO204+AP204</f>
        <v>0</v>
      </c>
      <c r="AO204" s="115">
        <f t="shared" si="4184"/>
        <v>0</v>
      </c>
      <c r="AP204" s="173">
        <f t="shared" si="4185"/>
        <v>0</v>
      </c>
      <c r="AQ204" s="183" t="s">
        <v>216</v>
      </c>
      <c r="AR204" s="162">
        <f>IF(AS204&gt;0,1,0)</f>
        <v>0</v>
      </c>
      <c r="AS204" s="143"/>
      <c r="AT204" s="120"/>
      <c r="AU204" s="112">
        <f>+AV204+AW204</f>
        <v>0</v>
      </c>
      <c r="AV204" s="115">
        <f t="shared" si="4186"/>
        <v>0</v>
      </c>
      <c r="AW204" s="176">
        <f t="shared" si="4187"/>
        <v>0</v>
      </c>
      <c r="AX204" s="180" t="s">
        <v>216</v>
      </c>
      <c r="AY204" s="162">
        <f>IF(AZ204&gt;0,1,0)</f>
        <v>0</v>
      </c>
      <c r="AZ204" s="143"/>
      <c r="BA204" s="120"/>
      <c r="BB204" s="112">
        <f>+BC204+BD204</f>
        <v>0</v>
      </c>
      <c r="BC204" s="115">
        <f t="shared" si="4188"/>
        <v>0</v>
      </c>
      <c r="BD204" s="173">
        <f t="shared" si="4189"/>
        <v>0</v>
      </c>
      <c r="BE204" s="180" t="s">
        <v>216</v>
      </c>
      <c r="BF204" s="162">
        <f>IF(BG204&gt;0,1,0)</f>
        <v>0</v>
      </c>
      <c r="BG204" s="143"/>
      <c r="BH204" s="120"/>
      <c r="BI204" s="112">
        <f>+BJ204+BK204</f>
        <v>0</v>
      </c>
      <c r="BJ204" s="115">
        <f t="shared" si="4190"/>
        <v>0</v>
      </c>
      <c r="BK204" s="176">
        <f t="shared" si="4191"/>
        <v>0</v>
      </c>
      <c r="BL204" s="180" t="s">
        <v>216</v>
      </c>
      <c r="BM204" s="162">
        <f>IF(BN204&gt;0,1,0)</f>
        <v>0</v>
      </c>
      <c r="BN204" s="143"/>
      <c r="BO204" s="120"/>
      <c r="BP204" s="112">
        <f>+BQ204+BR204</f>
        <v>0</v>
      </c>
      <c r="BQ204" s="115">
        <f t="shared" si="4192"/>
        <v>0</v>
      </c>
      <c r="BR204" s="176">
        <f t="shared" si="4193"/>
        <v>0</v>
      </c>
      <c r="BS204" s="101">
        <f t="shared" si="3967"/>
        <v>0</v>
      </c>
      <c r="BT204" s="112">
        <f t="shared" si="3968"/>
        <v>0</v>
      </c>
      <c r="BU204" s="112">
        <f t="shared" si="3969"/>
        <v>0</v>
      </c>
      <c r="BV204" s="115">
        <f t="shared" si="3970"/>
        <v>0</v>
      </c>
      <c r="BW204" s="112">
        <f t="shared" si="3971"/>
        <v>0</v>
      </c>
      <c r="BX204" s="188">
        <f t="shared" si="3972"/>
        <v>0</v>
      </c>
      <c r="BY204" s="101" t="str">
        <f>IF(CA204="","",VLOOKUP(L204,リスト!$AD$3:$AE$25,2,0))</f>
        <v/>
      </c>
      <c r="BZ204" s="192">
        <f>IF(CA204&gt;0,1,0)</f>
        <v>0</v>
      </c>
      <c r="CA204" s="143"/>
      <c r="CB204" s="112">
        <f t="shared" si="4194"/>
        <v>0</v>
      </c>
      <c r="CC204" s="120"/>
      <c r="CD204" s="162">
        <f>+CB204+CC204</f>
        <v>0</v>
      </c>
      <c r="CE204" s="112">
        <f>+CF204+CG204</f>
        <v>0</v>
      </c>
      <c r="CF204" s="115">
        <f t="shared" si="4195"/>
        <v>0</v>
      </c>
      <c r="CG204" s="173">
        <f t="shared" si="4196"/>
        <v>0</v>
      </c>
      <c r="CH204" s="180" t="s">
        <v>216</v>
      </c>
      <c r="CI204" s="192">
        <f>IF(CJ204&gt;0,1,0)</f>
        <v>0</v>
      </c>
      <c r="CJ204" s="143"/>
      <c r="CK204" s="120"/>
      <c r="CL204" s="112">
        <f>+CM204+CN204</f>
        <v>0</v>
      </c>
      <c r="CM204" s="115">
        <f t="shared" si="4197"/>
        <v>0</v>
      </c>
      <c r="CN204" s="173">
        <f t="shared" si="4198"/>
        <v>0</v>
      </c>
      <c r="CO204" s="180" t="s">
        <v>216</v>
      </c>
      <c r="CP204" s="192">
        <f>IF(CQ204&gt;0,1,0)</f>
        <v>0</v>
      </c>
      <c r="CQ204" s="143"/>
      <c r="CR204" s="120"/>
      <c r="CS204" s="112">
        <f>+CT204+CU204</f>
        <v>0</v>
      </c>
      <c r="CT204" s="115">
        <f t="shared" si="4199"/>
        <v>0</v>
      </c>
      <c r="CU204" s="173">
        <f t="shared" si="4200"/>
        <v>0</v>
      </c>
      <c r="CV204" s="180" t="s">
        <v>216</v>
      </c>
      <c r="CW204" s="192">
        <f>IF(CX204&gt;0,1,0)</f>
        <v>0</v>
      </c>
      <c r="CX204" s="143"/>
      <c r="CY204" s="120"/>
      <c r="CZ204" s="112">
        <f>+DA204+DB204</f>
        <v>0</v>
      </c>
      <c r="DA204" s="115">
        <f t="shared" si="4201"/>
        <v>0</v>
      </c>
      <c r="DB204" s="173">
        <f t="shared" si="4202"/>
        <v>0</v>
      </c>
      <c r="DC204" s="180" t="s">
        <v>216</v>
      </c>
      <c r="DD204" s="192">
        <f>IF(DE204&gt;0,1,0)</f>
        <v>0</v>
      </c>
      <c r="DE204" s="143"/>
      <c r="DF204" s="120"/>
      <c r="DG204" s="112">
        <f>+DH204+DI204</f>
        <v>0</v>
      </c>
      <c r="DH204" s="115">
        <f t="shared" si="4203"/>
        <v>0</v>
      </c>
      <c r="DI204" s="176">
        <f t="shared" si="4204"/>
        <v>0</v>
      </c>
      <c r="DJ204" s="101">
        <f t="shared" si="3973"/>
        <v>0</v>
      </c>
      <c r="DK204" s="115">
        <f t="shared" si="3974"/>
        <v>0</v>
      </c>
      <c r="DL204" s="115">
        <f t="shared" si="3975"/>
        <v>0</v>
      </c>
      <c r="DM204" s="115">
        <f>+DN204+DO204</f>
        <v>0</v>
      </c>
      <c r="DN204" s="115">
        <f t="shared" si="3976"/>
        <v>0</v>
      </c>
      <c r="DO204" s="176">
        <f t="shared" si="3977"/>
        <v>0</v>
      </c>
      <c r="DP204" s="193">
        <f t="shared" si="3978"/>
        <v>0</v>
      </c>
      <c r="DQ204" s="176">
        <f t="shared" si="3979"/>
        <v>0</v>
      </c>
      <c r="DR204" s="115">
        <f t="shared" si="3422"/>
        <v>0</v>
      </c>
      <c r="DS204" s="115">
        <f>+DT204+DU204</f>
        <v>0</v>
      </c>
      <c r="DT204" s="112">
        <f t="shared" si="3980"/>
        <v>0</v>
      </c>
      <c r="DU204" s="188">
        <f t="shared" si="3981"/>
        <v>0</v>
      </c>
      <c r="DV204" s="101">
        <f t="shared" si="3982"/>
        <v>0</v>
      </c>
      <c r="DW204" s="115">
        <f t="shared" si="3382"/>
        <v>0</v>
      </c>
      <c r="DX204" s="115">
        <f t="shared" si="3383"/>
        <v>0</v>
      </c>
      <c r="DY204" s="115">
        <f>ROUND(DV204*DX204,0)</f>
        <v>0</v>
      </c>
      <c r="DZ204" s="115">
        <f>+EA204+EB204</f>
        <v>0</v>
      </c>
      <c r="EA204" s="115">
        <f t="shared" si="4205"/>
        <v>0</v>
      </c>
      <c r="EB204" s="173">
        <f t="shared" si="4206"/>
        <v>0</v>
      </c>
      <c r="EC204" s="193">
        <f>SUM(DR204,DY204)</f>
        <v>0</v>
      </c>
      <c r="ED204" s="115">
        <f>+EE204+EF204</f>
        <v>0</v>
      </c>
      <c r="EE204" s="115">
        <f>SUM(DT204,EA204)</f>
        <v>0</v>
      </c>
      <c r="EF204" s="188">
        <f>SUM(DU204,EB204)</f>
        <v>0</v>
      </c>
      <c r="EG204" s="128">
        <f t="shared" si="3983"/>
        <v>0</v>
      </c>
      <c r="EH204" s="132">
        <f t="shared" si="3984"/>
        <v>0</v>
      </c>
      <c r="EI204" s="147">
        <f t="shared" si="3985"/>
        <v>0</v>
      </c>
      <c r="EJ204" s="152">
        <f>INT(EI204/2)</f>
        <v>0</v>
      </c>
      <c r="EK204" s="166">
        <f t="shared" si="3986"/>
        <v>0</v>
      </c>
      <c r="EL204" s="170">
        <f t="shared" si="3987"/>
        <v>0</v>
      </c>
      <c r="EM204" s="166">
        <f t="shared" si="3988"/>
        <v>0</v>
      </c>
      <c r="EN204" s="170">
        <f>INT(EM204/2)</f>
        <v>0</v>
      </c>
      <c r="EO204" s="147">
        <f t="shared" si="4207"/>
        <v>0</v>
      </c>
      <c r="EP204" s="170">
        <f>INT(EO204/2)</f>
        <v>0</v>
      </c>
      <c r="EQ204" s="166">
        <f t="shared" si="4208"/>
        <v>0</v>
      </c>
      <c r="ER204" s="170">
        <f>INT(EQ204/2)</f>
        <v>0</v>
      </c>
      <c r="ES204" s="147">
        <f t="shared" si="4209"/>
        <v>0</v>
      </c>
      <c r="ET204" s="152">
        <f>INT(ES204/2)</f>
        <v>0</v>
      </c>
      <c r="EU204" s="166">
        <f t="shared" si="3989"/>
        <v>0</v>
      </c>
      <c r="EV204" s="170">
        <f t="shared" si="3990"/>
        <v>0</v>
      </c>
      <c r="EW204" s="147">
        <f t="shared" si="4210"/>
        <v>0</v>
      </c>
      <c r="EX204" s="152">
        <f>INT(EW204/2)</f>
        <v>0</v>
      </c>
      <c r="EY204" s="166">
        <f t="shared" si="4211"/>
        <v>0</v>
      </c>
      <c r="EZ204" s="170">
        <f>INT(EY204/2)</f>
        <v>0</v>
      </c>
      <c r="FA204" s="147">
        <f t="shared" si="4212"/>
        <v>0</v>
      </c>
      <c r="FB204" s="170">
        <f>INT(FA204/2)</f>
        <v>0</v>
      </c>
      <c r="FC204" s="147">
        <f t="shared" si="4213"/>
        <v>0</v>
      </c>
      <c r="FD204" s="170">
        <f>INT(FC204/2)</f>
        <v>0</v>
      </c>
      <c r="FE204" s="166">
        <f>SUM(EG204,EI204,EK204,EM204,EO204,EQ204,ES204,EU204,EW204,EY204,FA204,FC204)</f>
        <v>0</v>
      </c>
      <c r="FF204" s="170">
        <f>SUM(EH204,EJ204,EL204,EN204,EP204,ER204,ET204,EV204,EX204,EZ204,FB204,FD204)</f>
        <v>0</v>
      </c>
      <c r="FG204" s="147">
        <f t="shared" si="4214"/>
        <v>0</v>
      </c>
      <c r="FH204" s="198">
        <f>+FG204</f>
        <v>0</v>
      </c>
      <c r="FI204" s="201"/>
      <c r="FJ204" s="708">
        <f>+FJ202</f>
        <v>0</v>
      </c>
      <c r="FK204" s="38"/>
      <c r="FL204" s="698">
        <f t="shared" si="4500"/>
        <v>0</v>
      </c>
      <c r="FM204" s="699">
        <f t="shared" si="4501"/>
        <v>0</v>
      </c>
      <c r="FN204" s="700" t="str">
        <f t="shared" si="4502"/>
        <v>OK</v>
      </c>
      <c r="FP204" s="698">
        <f t="shared" si="3442"/>
        <v>0</v>
      </c>
      <c r="FQ204" s="699">
        <f t="shared" si="3443"/>
        <v>0</v>
      </c>
      <c r="FR204" s="700" t="str">
        <f t="shared" si="3444"/>
        <v>OK</v>
      </c>
    </row>
    <row r="205" spans="1:174" ht="18" customHeight="1" x14ac:dyDescent="0.2">
      <c r="A205" s="76">
        <f t="shared" si="4262"/>
        <v>0</v>
      </c>
      <c r="B205" s="77">
        <f t="shared" si="4263"/>
        <v>0</v>
      </c>
      <c r="C205" s="236" t="str">
        <f t="shared" si="3447"/>
        <v>福島県</v>
      </c>
      <c r="D205" s="47">
        <f t="shared" si="4264"/>
        <v>95</v>
      </c>
      <c r="E205" s="56" t="s">
        <v>245</v>
      </c>
      <c r="F205" s="487"/>
      <c r="G205" s="555">
        <f>+G204</f>
        <v>0</v>
      </c>
      <c r="H205" s="536"/>
      <c r="I205" s="542"/>
      <c r="J205" s="543"/>
      <c r="K205" s="542"/>
      <c r="L205" s="64"/>
      <c r="M205" s="531"/>
      <c r="N205" s="67"/>
      <c r="O205" s="71" t="str">
        <f>IF(L205="","",VLOOKUP(L205,リスト!$Q$3:$R$25,2,0))</f>
        <v/>
      </c>
      <c r="P205" s="95"/>
      <c r="Q205" s="126"/>
      <c r="R205" s="102" t="str">
        <f>IF(L205="","",VLOOKUP(L205,リスト!$X$3:$Y$25,2,0))</f>
        <v/>
      </c>
      <c r="S205" s="163">
        <f t="shared" ref="S205" si="4879">IF(T205&gt;0,1,0)</f>
        <v>0</v>
      </c>
      <c r="T205" s="144"/>
      <c r="U205" s="113">
        <f t="shared" si="4179"/>
        <v>0</v>
      </c>
      <c r="V205" s="109"/>
      <c r="W205" s="116">
        <f t="shared" ref="W205" si="4880">+U205+V205</f>
        <v>0</v>
      </c>
      <c r="X205" s="116">
        <f t="shared" ref="X205" si="4881">+Y205+Z205</f>
        <v>0</v>
      </c>
      <c r="Y205" s="138">
        <f t="shared" si="4180"/>
        <v>0</v>
      </c>
      <c r="Z205" s="140">
        <f t="shared" si="4181"/>
        <v>0</v>
      </c>
      <c r="AA205" s="181" t="s">
        <v>216</v>
      </c>
      <c r="AB205" s="163">
        <f t="shared" ref="AB205" si="4882">IF(AC205&gt;0,1,0)</f>
        <v>0</v>
      </c>
      <c r="AC205" s="144"/>
      <c r="AD205" s="121"/>
      <c r="AE205" s="138">
        <f t="shared" ref="AE205" si="4883">+AF205+AG205</f>
        <v>0</v>
      </c>
      <c r="AF205" s="138">
        <f t="shared" si="4182"/>
        <v>0</v>
      </c>
      <c r="AG205" s="140">
        <f t="shared" si="4183"/>
        <v>0</v>
      </c>
      <c r="AH205" s="102" t="str">
        <f>IF(AJ205="","",VLOOKUP(L205,リスト!$AA$3:$AB$25,2,0))</f>
        <v/>
      </c>
      <c r="AI205" s="163">
        <f t="shared" ref="AI205" si="4884">IF(AJ205&gt;0,1,0)</f>
        <v>0</v>
      </c>
      <c r="AJ205" s="144"/>
      <c r="AK205" s="157">
        <f t="shared" si="3966"/>
        <v>0</v>
      </c>
      <c r="AL205" s="121"/>
      <c r="AM205" s="163">
        <f t="shared" ref="AM205" si="4885">+AK205+AL205</f>
        <v>0</v>
      </c>
      <c r="AN205" s="113">
        <f t="shared" ref="AN205" si="4886">+AO205+AP205</f>
        <v>0</v>
      </c>
      <c r="AO205" s="116">
        <f t="shared" si="4184"/>
        <v>0</v>
      </c>
      <c r="AP205" s="174">
        <f t="shared" si="4185"/>
        <v>0</v>
      </c>
      <c r="AQ205" s="184" t="s">
        <v>216</v>
      </c>
      <c r="AR205" s="163">
        <f t="shared" ref="AR205" si="4887">IF(AS205&gt;0,1,0)</f>
        <v>0</v>
      </c>
      <c r="AS205" s="144"/>
      <c r="AT205" s="121"/>
      <c r="AU205" s="113">
        <f t="shared" ref="AU205" si="4888">+AV205+AW205</f>
        <v>0</v>
      </c>
      <c r="AV205" s="116">
        <f t="shared" si="4186"/>
        <v>0</v>
      </c>
      <c r="AW205" s="177">
        <f t="shared" si="4187"/>
        <v>0</v>
      </c>
      <c r="AX205" s="181" t="s">
        <v>216</v>
      </c>
      <c r="AY205" s="163">
        <f t="shared" ref="AY205" si="4889">IF(AZ205&gt;0,1,0)</f>
        <v>0</v>
      </c>
      <c r="AZ205" s="144"/>
      <c r="BA205" s="121"/>
      <c r="BB205" s="113">
        <f t="shared" ref="BB205" si="4890">+BC205+BD205</f>
        <v>0</v>
      </c>
      <c r="BC205" s="116">
        <f t="shared" si="4188"/>
        <v>0</v>
      </c>
      <c r="BD205" s="174">
        <f t="shared" si="4189"/>
        <v>0</v>
      </c>
      <c r="BE205" s="181" t="s">
        <v>216</v>
      </c>
      <c r="BF205" s="163">
        <f t="shared" ref="BF205" si="4891">IF(BG205&gt;0,1,0)</f>
        <v>0</v>
      </c>
      <c r="BG205" s="144"/>
      <c r="BH205" s="121"/>
      <c r="BI205" s="113">
        <f t="shared" ref="BI205" si="4892">+BJ205+BK205</f>
        <v>0</v>
      </c>
      <c r="BJ205" s="116">
        <f t="shared" si="4190"/>
        <v>0</v>
      </c>
      <c r="BK205" s="177">
        <f t="shared" si="4191"/>
        <v>0</v>
      </c>
      <c r="BL205" s="181" t="s">
        <v>216</v>
      </c>
      <c r="BM205" s="163">
        <f t="shared" ref="BM205" si="4893">IF(BN205&gt;0,1,0)</f>
        <v>0</v>
      </c>
      <c r="BN205" s="144"/>
      <c r="BO205" s="121"/>
      <c r="BP205" s="113">
        <f t="shared" ref="BP205" si="4894">+BQ205+BR205</f>
        <v>0</v>
      </c>
      <c r="BQ205" s="116">
        <f t="shared" si="4192"/>
        <v>0</v>
      </c>
      <c r="BR205" s="177">
        <f t="shared" si="4193"/>
        <v>0</v>
      </c>
      <c r="BS205" s="102">
        <f t="shared" si="3967"/>
        <v>0</v>
      </c>
      <c r="BT205" s="113">
        <f t="shared" si="3968"/>
        <v>0</v>
      </c>
      <c r="BU205" s="113">
        <f t="shared" si="3969"/>
        <v>0</v>
      </c>
      <c r="BV205" s="116">
        <f t="shared" si="3970"/>
        <v>0</v>
      </c>
      <c r="BW205" s="113">
        <f t="shared" si="3971"/>
        <v>0</v>
      </c>
      <c r="BX205" s="189">
        <f t="shared" si="3972"/>
        <v>0</v>
      </c>
      <c r="BY205" s="102" t="str">
        <f>IF(CA205="","",VLOOKUP(L205,リスト!$AD$3:$AE$25,2,0))</f>
        <v/>
      </c>
      <c r="BZ205" s="105">
        <f t="shared" ref="BZ205" si="4895">IF(CA205&gt;0,1,0)</f>
        <v>0</v>
      </c>
      <c r="CA205" s="144"/>
      <c r="CB205" s="113">
        <f t="shared" si="4194"/>
        <v>0</v>
      </c>
      <c r="CC205" s="121"/>
      <c r="CD205" s="163">
        <f t="shared" ref="CD205" si="4896">+CB205+CC205</f>
        <v>0</v>
      </c>
      <c r="CE205" s="113">
        <f t="shared" ref="CE205" si="4897">+CF205+CG205</f>
        <v>0</v>
      </c>
      <c r="CF205" s="116">
        <f t="shared" si="4195"/>
        <v>0</v>
      </c>
      <c r="CG205" s="177">
        <f t="shared" si="4196"/>
        <v>0</v>
      </c>
      <c r="CH205" s="181" t="s">
        <v>216</v>
      </c>
      <c r="CI205" s="105">
        <f t="shared" ref="CI205" si="4898">IF(CJ205&gt;0,1,0)</f>
        <v>0</v>
      </c>
      <c r="CJ205" s="144"/>
      <c r="CK205" s="121"/>
      <c r="CL205" s="113">
        <f t="shared" ref="CL205" si="4899">+CM205+CN205</f>
        <v>0</v>
      </c>
      <c r="CM205" s="116">
        <f t="shared" si="4197"/>
        <v>0</v>
      </c>
      <c r="CN205" s="174">
        <f t="shared" si="4198"/>
        <v>0</v>
      </c>
      <c r="CO205" s="181" t="s">
        <v>216</v>
      </c>
      <c r="CP205" s="105">
        <f t="shared" ref="CP205" si="4900">IF(CQ205&gt;0,1,0)</f>
        <v>0</v>
      </c>
      <c r="CQ205" s="144"/>
      <c r="CR205" s="121"/>
      <c r="CS205" s="113">
        <f t="shared" ref="CS205" si="4901">+CT205+CU205</f>
        <v>0</v>
      </c>
      <c r="CT205" s="116">
        <f t="shared" si="4199"/>
        <v>0</v>
      </c>
      <c r="CU205" s="174">
        <f t="shared" si="4200"/>
        <v>0</v>
      </c>
      <c r="CV205" s="181" t="s">
        <v>216</v>
      </c>
      <c r="CW205" s="105">
        <f t="shared" ref="CW205" si="4902">IF(CX205&gt;0,1,0)</f>
        <v>0</v>
      </c>
      <c r="CX205" s="144"/>
      <c r="CY205" s="121"/>
      <c r="CZ205" s="113">
        <f t="shared" ref="CZ205" si="4903">+DA205+DB205</f>
        <v>0</v>
      </c>
      <c r="DA205" s="116">
        <f t="shared" si="4201"/>
        <v>0</v>
      </c>
      <c r="DB205" s="174">
        <f t="shared" si="4202"/>
        <v>0</v>
      </c>
      <c r="DC205" s="181" t="s">
        <v>216</v>
      </c>
      <c r="DD205" s="105">
        <f t="shared" ref="DD205" si="4904">IF(DE205&gt;0,1,0)</f>
        <v>0</v>
      </c>
      <c r="DE205" s="144"/>
      <c r="DF205" s="121"/>
      <c r="DG205" s="113">
        <f t="shared" ref="DG205" si="4905">+DH205+DI205</f>
        <v>0</v>
      </c>
      <c r="DH205" s="116">
        <f t="shared" si="4203"/>
        <v>0</v>
      </c>
      <c r="DI205" s="177">
        <f t="shared" si="4204"/>
        <v>0</v>
      </c>
      <c r="DJ205" s="102">
        <f t="shared" si="3973"/>
        <v>0</v>
      </c>
      <c r="DK205" s="116">
        <f t="shared" si="3974"/>
        <v>0</v>
      </c>
      <c r="DL205" s="116">
        <f t="shared" si="3975"/>
        <v>0</v>
      </c>
      <c r="DM205" s="116">
        <f t="shared" ref="DM205" si="4906">+DN205+DO205</f>
        <v>0</v>
      </c>
      <c r="DN205" s="116">
        <f t="shared" si="3976"/>
        <v>0</v>
      </c>
      <c r="DO205" s="177">
        <f t="shared" si="3977"/>
        <v>0</v>
      </c>
      <c r="DP205" s="194">
        <f t="shared" si="3978"/>
        <v>0</v>
      </c>
      <c r="DQ205" s="177">
        <f t="shared" si="3979"/>
        <v>0</v>
      </c>
      <c r="DR205" s="116">
        <f t="shared" si="3422"/>
        <v>0</v>
      </c>
      <c r="DS205" s="116">
        <f t="shared" ref="DS205" si="4907">+DT205+DU205</f>
        <v>0</v>
      </c>
      <c r="DT205" s="113">
        <f t="shared" si="3980"/>
        <v>0</v>
      </c>
      <c r="DU205" s="189">
        <f t="shared" si="3981"/>
        <v>0</v>
      </c>
      <c r="DV205" s="102">
        <f t="shared" si="3982"/>
        <v>0</v>
      </c>
      <c r="DW205" s="116">
        <f t="shared" si="3382"/>
        <v>0</v>
      </c>
      <c r="DX205" s="116">
        <f t="shared" si="3383"/>
        <v>0</v>
      </c>
      <c r="DY205" s="116">
        <f t="shared" ref="DY205" si="4908">ROUND(DV205*DX205,0)</f>
        <v>0</v>
      </c>
      <c r="DZ205" s="116">
        <f t="shared" ref="DZ205" si="4909">+EA205+EB205</f>
        <v>0</v>
      </c>
      <c r="EA205" s="116">
        <f t="shared" si="4205"/>
        <v>0</v>
      </c>
      <c r="EB205" s="174">
        <f t="shared" si="4206"/>
        <v>0</v>
      </c>
      <c r="EC205" s="194">
        <f t="shared" ref="EC205" si="4910">SUM(DR205,DY205)</f>
        <v>0</v>
      </c>
      <c r="ED205" s="116">
        <f t="shared" ref="ED205" si="4911">+EE205+EF205</f>
        <v>0</v>
      </c>
      <c r="EE205" s="116">
        <f t="shared" ref="EE205" si="4912">SUM(DT205,EA205)</f>
        <v>0</v>
      </c>
      <c r="EF205" s="189">
        <f t="shared" ref="EF205" si="4913">SUM(DU205,EB205)</f>
        <v>0</v>
      </c>
      <c r="EG205" s="129">
        <f t="shared" si="3983"/>
        <v>0</v>
      </c>
      <c r="EH205" s="133">
        <f t="shared" si="3984"/>
        <v>0</v>
      </c>
      <c r="EI205" s="148">
        <f t="shared" si="3985"/>
        <v>0</v>
      </c>
      <c r="EJ205" s="153">
        <f t="shared" ref="EJ205" si="4914">INT(EI205/2)</f>
        <v>0</v>
      </c>
      <c r="EK205" s="167">
        <f t="shared" si="3986"/>
        <v>0</v>
      </c>
      <c r="EL205" s="171">
        <f t="shared" si="3987"/>
        <v>0</v>
      </c>
      <c r="EM205" s="167">
        <f t="shared" si="3988"/>
        <v>0</v>
      </c>
      <c r="EN205" s="171">
        <f t="shared" ref="EN205" si="4915">INT(EM205/2)</f>
        <v>0</v>
      </c>
      <c r="EO205" s="148">
        <f t="shared" si="4207"/>
        <v>0</v>
      </c>
      <c r="EP205" s="153">
        <f t="shared" ref="EP205" si="4916">INT(EO205/2)</f>
        <v>0</v>
      </c>
      <c r="EQ205" s="167">
        <f t="shared" si="4208"/>
        <v>0</v>
      </c>
      <c r="ER205" s="171">
        <f t="shared" ref="ER205" si="4917">INT(EQ205/2)</f>
        <v>0</v>
      </c>
      <c r="ES205" s="148">
        <f t="shared" si="4209"/>
        <v>0</v>
      </c>
      <c r="ET205" s="153">
        <f t="shared" ref="ET205" si="4918">INT(ES205/2)</f>
        <v>0</v>
      </c>
      <c r="EU205" s="167">
        <f t="shared" si="3989"/>
        <v>0</v>
      </c>
      <c r="EV205" s="171">
        <f t="shared" si="3990"/>
        <v>0</v>
      </c>
      <c r="EW205" s="148">
        <f t="shared" si="4210"/>
        <v>0</v>
      </c>
      <c r="EX205" s="153">
        <f t="shared" ref="EX205" si="4919">INT(EW205/2)</f>
        <v>0</v>
      </c>
      <c r="EY205" s="167">
        <f t="shared" si="4211"/>
        <v>0</v>
      </c>
      <c r="EZ205" s="171">
        <f t="shared" ref="EZ205" si="4920">INT(EY205/2)</f>
        <v>0</v>
      </c>
      <c r="FA205" s="148">
        <f t="shared" si="4212"/>
        <v>0</v>
      </c>
      <c r="FB205" s="171">
        <f t="shared" ref="FB205" si="4921">INT(FA205/2)</f>
        <v>0</v>
      </c>
      <c r="FC205" s="148">
        <f t="shared" si="4213"/>
        <v>0</v>
      </c>
      <c r="FD205" s="171">
        <f t="shared" ref="FD205" si="4922">INT(FC205/2)</f>
        <v>0</v>
      </c>
      <c r="FE205" s="167">
        <f t="shared" ref="FE205" si="4923">SUM(EG205,EI205,EK205,EM205,EO205,EQ205,ES205,EU205,EW205,EY205,FA205,FC205)</f>
        <v>0</v>
      </c>
      <c r="FF205" s="171">
        <f t="shared" ref="FF205" si="4924">SUM(EH205,EJ205,EL205,EN205,EP205,ER205,ET205,EV205,EX205,EZ205,FB205,FD205)</f>
        <v>0</v>
      </c>
      <c r="FG205" s="148">
        <f t="shared" si="4214"/>
        <v>0</v>
      </c>
      <c r="FH205" s="199">
        <f t="shared" ref="FH205" si="4925">+FG205</f>
        <v>0</v>
      </c>
      <c r="FI205" s="95"/>
      <c r="FJ205" s="708">
        <f>+FJ204</f>
        <v>0</v>
      </c>
      <c r="FK205" s="38"/>
      <c r="FL205" s="692">
        <f t="shared" si="4500"/>
        <v>0</v>
      </c>
      <c r="FM205" s="693">
        <f t="shared" si="4501"/>
        <v>0</v>
      </c>
      <c r="FN205" s="694" t="str">
        <f t="shared" si="4502"/>
        <v>OK</v>
      </c>
      <c r="FP205" s="692">
        <f t="shared" si="3442"/>
        <v>0</v>
      </c>
      <c r="FQ205" s="693">
        <f t="shared" si="3443"/>
        <v>0</v>
      </c>
      <c r="FR205" s="694" t="str">
        <f t="shared" si="3444"/>
        <v>OK</v>
      </c>
    </row>
    <row r="206" spans="1:174" ht="18" customHeight="1" x14ac:dyDescent="0.2">
      <c r="A206" s="74">
        <f t="shared" si="4262"/>
        <v>0</v>
      </c>
      <c r="B206" s="75">
        <f t="shared" si="4263"/>
        <v>0</v>
      </c>
      <c r="C206" s="235" t="str">
        <f t="shared" si="3447"/>
        <v>福島県</v>
      </c>
      <c r="D206" s="58">
        <f t="shared" si="4264"/>
        <v>96</v>
      </c>
      <c r="E206" s="49" t="s">
        <v>244</v>
      </c>
      <c r="F206" s="486">
        <f>IF(F207=" "," ",+F207)</f>
        <v>0</v>
      </c>
      <c r="G206" s="554"/>
      <c r="H206" s="537"/>
      <c r="I206" s="544"/>
      <c r="J206" s="545"/>
      <c r="K206" s="544"/>
      <c r="L206" s="229"/>
      <c r="M206" s="532"/>
      <c r="N206" s="66"/>
      <c r="O206" s="70" t="str">
        <f>IF(L206="","",VLOOKUP(L206,リスト!$Q$3:$R$25,2,0))</f>
        <v/>
      </c>
      <c r="P206" s="202"/>
      <c r="Q206" s="230"/>
      <c r="R206" s="154" t="str">
        <f>IF(L206="","",VLOOKUP(L206,リスト!$X$3:$Y$25,2,0))</f>
        <v/>
      </c>
      <c r="S206" s="162">
        <f>IF(T206&gt;0,1,0)</f>
        <v>0</v>
      </c>
      <c r="T206" s="143"/>
      <c r="U206" s="112">
        <f t="shared" si="4179"/>
        <v>0</v>
      </c>
      <c r="V206" s="108"/>
      <c r="W206" s="115">
        <f>+U206+V206</f>
        <v>0</v>
      </c>
      <c r="X206" s="115">
        <f>+Y206+Z206</f>
        <v>0</v>
      </c>
      <c r="Y206" s="137">
        <f t="shared" si="4180"/>
        <v>0</v>
      </c>
      <c r="Z206" s="139">
        <f t="shared" si="4181"/>
        <v>0</v>
      </c>
      <c r="AA206" s="180" t="s">
        <v>216</v>
      </c>
      <c r="AB206" s="162">
        <f>IF(AC206&gt;0,1,0)</f>
        <v>0</v>
      </c>
      <c r="AC206" s="143"/>
      <c r="AD206" s="120"/>
      <c r="AE206" s="137">
        <f>+AF206+AG206</f>
        <v>0</v>
      </c>
      <c r="AF206" s="137">
        <f t="shared" si="4182"/>
        <v>0</v>
      </c>
      <c r="AG206" s="139">
        <f t="shared" si="4183"/>
        <v>0</v>
      </c>
      <c r="AH206" s="101" t="str">
        <f>IF(AJ206="","",VLOOKUP(L206,リスト!$AA$3:$AB$25,2,0))</f>
        <v/>
      </c>
      <c r="AI206" s="162">
        <f>IF(AJ206&gt;0,1,0)</f>
        <v>0</v>
      </c>
      <c r="AJ206" s="143"/>
      <c r="AK206" s="156">
        <f t="shared" si="3966"/>
        <v>0</v>
      </c>
      <c r="AL206" s="120"/>
      <c r="AM206" s="162">
        <f>+AK206+AL206</f>
        <v>0</v>
      </c>
      <c r="AN206" s="112">
        <f>+AO206+AP206</f>
        <v>0</v>
      </c>
      <c r="AO206" s="115">
        <f t="shared" si="4184"/>
        <v>0</v>
      </c>
      <c r="AP206" s="173">
        <f t="shared" si="4185"/>
        <v>0</v>
      </c>
      <c r="AQ206" s="183" t="s">
        <v>216</v>
      </c>
      <c r="AR206" s="162">
        <f>IF(AS206&gt;0,1,0)</f>
        <v>0</v>
      </c>
      <c r="AS206" s="143"/>
      <c r="AT206" s="120"/>
      <c r="AU206" s="112">
        <f>+AV206+AW206</f>
        <v>0</v>
      </c>
      <c r="AV206" s="115">
        <f t="shared" si="4186"/>
        <v>0</v>
      </c>
      <c r="AW206" s="176">
        <f t="shared" si="4187"/>
        <v>0</v>
      </c>
      <c r="AX206" s="180" t="s">
        <v>216</v>
      </c>
      <c r="AY206" s="162">
        <f>IF(AZ206&gt;0,1,0)</f>
        <v>0</v>
      </c>
      <c r="AZ206" s="143"/>
      <c r="BA206" s="120"/>
      <c r="BB206" s="112">
        <f>+BC206+BD206</f>
        <v>0</v>
      </c>
      <c r="BC206" s="115">
        <f t="shared" si="4188"/>
        <v>0</v>
      </c>
      <c r="BD206" s="173">
        <f t="shared" si="4189"/>
        <v>0</v>
      </c>
      <c r="BE206" s="180" t="s">
        <v>216</v>
      </c>
      <c r="BF206" s="162">
        <f>IF(BG206&gt;0,1,0)</f>
        <v>0</v>
      </c>
      <c r="BG206" s="143"/>
      <c r="BH206" s="120"/>
      <c r="BI206" s="112">
        <f>+BJ206+BK206</f>
        <v>0</v>
      </c>
      <c r="BJ206" s="115">
        <f t="shared" si="4190"/>
        <v>0</v>
      </c>
      <c r="BK206" s="176">
        <f t="shared" si="4191"/>
        <v>0</v>
      </c>
      <c r="BL206" s="180" t="s">
        <v>216</v>
      </c>
      <c r="BM206" s="162">
        <f>IF(BN206&gt;0,1,0)</f>
        <v>0</v>
      </c>
      <c r="BN206" s="143"/>
      <c r="BO206" s="120"/>
      <c r="BP206" s="112">
        <f>+BQ206+BR206</f>
        <v>0</v>
      </c>
      <c r="BQ206" s="115">
        <f t="shared" si="4192"/>
        <v>0</v>
      </c>
      <c r="BR206" s="176">
        <f t="shared" si="4193"/>
        <v>0</v>
      </c>
      <c r="BS206" s="101">
        <f t="shared" si="3967"/>
        <v>0</v>
      </c>
      <c r="BT206" s="112">
        <f t="shared" si="3968"/>
        <v>0</v>
      </c>
      <c r="BU206" s="112">
        <f t="shared" si="3969"/>
        <v>0</v>
      </c>
      <c r="BV206" s="115">
        <f t="shared" si="3970"/>
        <v>0</v>
      </c>
      <c r="BW206" s="112">
        <f t="shared" si="3971"/>
        <v>0</v>
      </c>
      <c r="BX206" s="188">
        <f t="shared" si="3972"/>
        <v>0</v>
      </c>
      <c r="BY206" s="101" t="str">
        <f>IF(CA206="","",VLOOKUP(L206,リスト!$AD$3:$AE$25,2,0))</f>
        <v/>
      </c>
      <c r="BZ206" s="192">
        <f>IF(CA206&gt;0,1,0)</f>
        <v>0</v>
      </c>
      <c r="CA206" s="143"/>
      <c r="CB206" s="112">
        <f t="shared" si="4194"/>
        <v>0</v>
      </c>
      <c r="CC206" s="120"/>
      <c r="CD206" s="162">
        <f>+CB206+CC206</f>
        <v>0</v>
      </c>
      <c r="CE206" s="112">
        <f>+CF206+CG206</f>
        <v>0</v>
      </c>
      <c r="CF206" s="115">
        <f t="shared" si="4195"/>
        <v>0</v>
      </c>
      <c r="CG206" s="173">
        <f t="shared" si="4196"/>
        <v>0</v>
      </c>
      <c r="CH206" s="180" t="s">
        <v>216</v>
      </c>
      <c r="CI206" s="192">
        <f>IF(CJ206&gt;0,1,0)</f>
        <v>0</v>
      </c>
      <c r="CJ206" s="143"/>
      <c r="CK206" s="120"/>
      <c r="CL206" s="112">
        <f>+CM206+CN206</f>
        <v>0</v>
      </c>
      <c r="CM206" s="115">
        <f t="shared" si="4197"/>
        <v>0</v>
      </c>
      <c r="CN206" s="173">
        <f t="shared" si="4198"/>
        <v>0</v>
      </c>
      <c r="CO206" s="180" t="s">
        <v>216</v>
      </c>
      <c r="CP206" s="192">
        <f>IF(CQ206&gt;0,1,0)</f>
        <v>0</v>
      </c>
      <c r="CQ206" s="143"/>
      <c r="CR206" s="120"/>
      <c r="CS206" s="112">
        <f>+CT206+CU206</f>
        <v>0</v>
      </c>
      <c r="CT206" s="115">
        <f t="shared" si="4199"/>
        <v>0</v>
      </c>
      <c r="CU206" s="173">
        <f t="shared" si="4200"/>
        <v>0</v>
      </c>
      <c r="CV206" s="180" t="s">
        <v>216</v>
      </c>
      <c r="CW206" s="192">
        <f>IF(CX206&gt;0,1,0)</f>
        <v>0</v>
      </c>
      <c r="CX206" s="143"/>
      <c r="CY206" s="120"/>
      <c r="CZ206" s="112">
        <f>+DA206+DB206</f>
        <v>0</v>
      </c>
      <c r="DA206" s="115">
        <f t="shared" si="4201"/>
        <v>0</v>
      </c>
      <c r="DB206" s="173">
        <f t="shared" si="4202"/>
        <v>0</v>
      </c>
      <c r="DC206" s="180" t="s">
        <v>216</v>
      </c>
      <c r="DD206" s="192">
        <f>IF(DE206&gt;0,1,0)</f>
        <v>0</v>
      </c>
      <c r="DE206" s="143"/>
      <c r="DF206" s="120"/>
      <c r="DG206" s="112">
        <f>+DH206+DI206</f>
        <v>0</v>
      </c>
      <c r="DH206" s="115">
        <f t="shared" si="4203"/>
        <v>0</v>
      </c>
      <c r="DI206" s="176">
        <f t="shared" si="4204"/>
        <v>0</v>
      </c>
      <c r="DJ206" s="101">
        <f t="shared" si="3973"/>
        <v>0</v>
      </c>
      <c r="DK206" s="115">
        <f t="shared" si="3974"/>
        <v>0</v>
      </c>
      <c r="DL206" s="115">
        <f t="shared" si="3975"/>
        <v>0</v>
      </c>
      <c r="DM206" s="115">
        <f>+DN206+DO206</f>
        <v>0</v>
      </c>
      <c r="DN206" s="115">
        <f t="shared" si="3976"/>
        <v>0</v>
      </c>
      <c r="DO206" s="176">
        <f t="shared" si="3977"/>
        <v>0</v>
      </c>
      <c r="DP206" s="193">
        <f t="shared" si="3978"/>
        <v>0</v>
      </c>
      <c r="DQ206" s="176">
        <f t="shared" si="3979"/>
        <v>0</v>
      </c>
      <c r="DR206" s="115">
        <f t="shared" si="3422"/>
        <v>0</v>
      </c>
      <c r="DS206" s="115">
        <f>+DT206+DU206</f>
        <v>0</v>
      </c>
      <c r="DT206" s="112">
        <f t="shared" si="3980"/>
        <v>0</v>
      </c>
      <c r="DU206" s="188">
        <f t="shared" si="3981"/>
        <v>0</v>
      </c>
      <c r="DV206" s="101">
        <f t="shared" si="3982"/>
        <v>0</v>
      </c>
      <c r="DW206" s="115">
        <f t="shared" si="3382"/>
        <v>0</v>
      </c>
      <c r="DX206" s="115">
        <f t="shared" si="3383"/>
        <v>0</v>
      </c>
      <c r="DY206" s="115">
        <f>ROUND(DV206*DX206,0)</f>
        <v>0</v>
      </c>
      <c r="DZ206" s="115">
        <f>+EA206+EB206</f>
        <v>0</v>
      </c>
      <c r="EA206" s="115">
        <f t="shared" si="4205"/>
        <v>0</v>
      </c>
      <c r="EB206" s="173">
        <f t="shared" si="4206"/>
        <v>0</v>
      </c>
      <c r="EC206" s="193">
        <f>SUM(DR206,DY206)</f>
        <v>0</v>
      </c>
      <c r="ED206" s="115">
        <f>+EE206+EF206</f>
        <v>0</v>
      </c>
      <c r="EE206" s="115">
        <f>SUM(DT206,EA206)</f>
        <v>0</v>
      </c>
      <c r="EF206" s="188">
        <f>SUM(DU206,EB206)</f>
        <v>0</v>
      </c>
      <c r="EG206" s="128">
        <f t="shared" si="3983"/>
        <v>0</v>
      </c>
      <c r="EH206" s="132">
        <f t="shared" si="3984"/>
        <v>0</v>
      </c>
      <c r="EI206" s="147">
        <f t="shared" si="3985"/>
        <v>0</v>
      </c>
      <c r="EJ206" s="152">
        <f>INT(EI206/2)</f>
        <v>0</v>
      </c>
      <c r="EK206" s="166">
        <f t="shared" si="3986"/>
        <v>0</v>
      </c>
      <c r="EL206" s="170">
        <f t="shared" si="3987"/>
        <v>0</v>
      </c>
      <c r="EM206" s="166">
        <f t="shared" si="3988"/>
        <v>0</v>
      </c>
      <c r="EN206" s="170">
        <f>INT(EM206/2)</f>
        <v>0</v>
      </c>
      <c r="EO206" s="147">
        <f t="shared" si="4207"/>
        <v>0</v>
      </c>
      <c r="EP206" s="170">
        <f>INT(EO206/2)</f>
        <v>0</v>
      </c>
      <c r="EQ206" s="166">
        <f t="shared" si="4208"/>
        <v>0</v>
      </c>
      <c r="ER206" s="170">
        <f>INT(EQ206/2)</f>
        <v>0</v>
      </c>
      <c r="ES206" s="147">
        <f t="shared" si="4209"/>
        <v>0</v>
      </c>
      <c r="ET206" s="152">
        <f>INT(ES206/2)</f>
        <v>0</v>
      </c>
      <c r="EU206" s="166">
        <f t="shared" si="3989"/>
        <v>0</v>
      </c>
      <c r="EV206" s="170">
        <f t="shared" si="3990"/>
        <v>0</v>
      </c>
      <c r="EW206" s="147">
        <f t="shared" si="4210"/>
        <v>0</v>
      </c>
      <c r="EX206" s="152">
        <f>INT(EW206/2)</f>
        <v>0</v>
      </c>
      <c r="EY206" s="166">
        <f t="shared" si="4211"/>
        <v>0</v>
      </c>
      <c r="EZ206" s="170">
        <f>INT(EY206/2)</f>
        <v>0</v>
      </c>
      <c r="FA206" s="147">
        <f t="shared" si="4212"/>
        <v>0</v>
      </c>
      <c r="FB206" s="170">
        <f>INT(FA206/2)</f>
        <v>0</v>
      </c>
      <c r="FC206" s="147">
        <f t="shared" si="4213"/>
        <v>0</v>
      </c>
      <c r="FD206" s="170">
        <f>INT(FC206/2)</f>
        <v>0</v>
      </c>
      <c r="FE206" s="166">
        <f>SUM(EG206,EI206,EK206,EM206,EO206,EQ206,ES206,EU206,EW206,EY206,FA206,FC206)</f>
        <v>0</v>
      </c>
      <c r="FF206" s="170">
        <f>SUM(EH206,EJ206,EL206,EN206,EP206,ER206,ET206,EV206,EX206,EZ206,FB206,FD206)</f>
        <v>0</v>
      </c>
      <c r="FG206" s="147">
        <f t="shared" si="4214"/>
        <v>0</v>
      </c>
      <c r="FH206" s="198">
        <f>+FG206</f>
        <v>0</v>
      </c>
      <c r="FI206" s="201"/>
      <c r="FJ206" s="708">
        <f>+FJ204</f>
        <v>0</v>
      </c>
      <c r="FK206" s="38"/>
      <c r="FL206" s="701">
        <f t="shared" si="4500"/>
        <v>0</v>
      </c>
      <c r="FM206" s="688">
        <f t="shared" si="4501"/>
        <v>0</v>
      </c>
      <c r="FN206" s="702" t="str">
        <f t="shared" si="4502"/>
        <v>OK</v>
      </c>
      <c r="FP206" s="701">
        <f t="shared" si="3442"/>
        <v>0</v>
      </c>
      <c r="FQ206" s="688">
        <f t="shared" si="3443"/>
        <v>0</v>
      </c>
      <c r="FR206" s="702" t="str">
        <f t="shared" si="3444"/>
        <v>OK</v>
      </c>
    </row>
    <row r="207" spans="1:174" ht="18" customHeight="1" x14ac:dyDescent="0.2">
      <c r="A207" s="76">
        <f t="shared" si="4262"/>
        <v>0</v>
      </c>
      <c r="B207" s="77">
        <f t="shared" si="4263"/>
        <v>0</v>
      </c>
      <c r="C207" s="236" t="str">
        <f t="shared" si="3447"/>
        <v>福島県</v>
      </c>
      <c r="D207" s="47">
        <f t="shared" si="4264"/>
        <v>96</v>
      </c>
      <c r="E207" s="56" t="s">
        <v>245</v>
      </c>
      <c r="F207" s="487"/>
      <c r="G207" s="555">
        <f>+G206</f>
        <v>0</v>
      </c>
      <c r="H207" s="536"/>
      <c r="I207" s="542"/>
      <c r="J207" s="543"/>
      <c r="K207" s="542"/>
      <c r="L207" s="64"/>
      <c r="M207" s="531"/>
      <c r="N207" s="67"/>
      <c r="O207" s="71" t="str">
        <f>IF(L207="","",VLOOKUP(L207,リスト!$Q$3:$R$25,2,0))</f>
        <v/>
      </c>
      <c r="P207" s="95"/>
      <c r="Q207" s="124"/>
      <c r="R207" s="102" t="str">
        <f>IF(L207="","",VLOOKUP(L207,リスト!$X$3:$Y$25,2,0))</f>
        <v/>
      </c>
      <c r="S207" s="163">
        <f t="shared" ref="S207" si="4926">IF(T207&gt;0,1,0)</f>
        <v>0</v>
      </c>
      <c r="T207" s="144"/>
      <c r="U207" s="113">
        <f t="shared" si="4179"/>
        <v>0</v>
      </c>
      <c r="V207" s="109"/>
      <c r="W207" s="116">
        <f t="shared" ref="W207" si="4927">+U207+V207</f>
        <v>0</v>
      </c>
      <c r="X207" s="116">
        <f t="shared" ref="X207" si="4928">+Y207+Z207</f>
        <v>0</v>
      </c>
      <c r="Y207" s="138">
        <f t="shared" si="4180"/>
        <v>0</v>
      </c>
      <c r="Z207" s="140">
        <f t="shared" si="4181"/>
        <v>0</v>
      </c>
      <c r="AA207" s="181" t="s">
        <v>216</v>
      </c>
      <c r="AB207" s="163">
        <f t="shared" ref="AB207" si="4929">IF(AC207&gt;0,1,0)</f>
        <v>0</v>
      </c>
      <c r="AC207" s="144"/>
      <c r="AD207" s="121"/>
      <c r="AE207" s="138">
        <f t="shared" ref="AE207" si="4930">+AF207+AG207</f>
        <v>0</v>
      </c>
      <c r="AF207" s="138">
        <f t="shared" si="4182"/>
        <v>0</v>
      </c>
      <c r="AG207" s="140">
        <f t="shared" si="4183"/>
        <v>0</v>
      </c>
      <c r="AH207" s="102" t="str">
        <f>IF(AJ207="","",VLOOKUP(L207,リスト!$AA$3:$AB$25,2,0))</f>
        <v/>
      </c>
      <c r="AI207" s="163">
        <f t="shared" ref="AI207" si="4931">IF(AJ207&gt;0,1,0)</f>
        <v>0</v>
      </c>
      <c r="AJ207" s="144"/>
      <c r="AK207" s="157">
        <f t="shared" si="3966"/>
        <v>0</v>
      </c>
      <c r="AL207" s="121"/>
      <c r="AM207" s="163">
        <f t="shared" ref="AM207" si="4932">+AK207+AL207</f>
        <v>0</v>
      </c>
      <c r="AN207" s="113">
        <f t="shared" ref="AN207" si="4933">+AO207+AP207</f>
        <v>0</v>
      </c>
      <c r="AO207" s="116">
        <f t="shared" si="4184"/>
        <v>0</v>
      </c>
      <c r="AP207" s="174">
        <f t="shared" si="4185"/>
        <v>0</v>
      </c>
      <c r="AQ207" s="184" t="s">
        <v>216</v>
      </c>
      <c r="AR207" s="163">
        <f t="shared" ref="AR207" si="4934">IF(AS207&gt;0,1,0)</f>
        <v>0</v>
      </c>
      <c r="AS207" s="144"/>
      <c r="AT207" s="121"/>
      <c r="AU207" s="113">
        <f t="shared" ref="AU207" si="4935">+AV207+AW207</f>
        <v>0</v>
      </c>
      <c r="AV207" s="116">
        <f t="shared" si="4186"/>
        <v>0</v>
      </c>
      <c r="AW207" s="177">
        <f t="shared" si="4187"/>
        <v>0</v>
      </c>
      <c r="AX207" s="181" t="s">
        <v>216</v>
      </c>
      <c r="AY207" s="163">
        <f t="shared" ref="AY207" si="4936">IF(AZ207&gt;0,1,0)</f>
        <v>0</v>
      </c>
      <c r="AZ207" s="144"/>
      <c r="BA207" s="121"/>
      <c r="BB207" s="113">
        <f t="shared" ref="BB207" si="4937">+BC207+BD207</f>
        <v>0</v>
      </c>
      <c r="BC207" s="116">
        <f t="shared" si="4188"/>
        <v>0</v>
      </c>
      <c r="BD207" s="174">
        <f t="shared" si="4189"/>
        <v>0</v>
      </c>
      <c r="BE207" s="181" t="s">
        <v>216</v>
      </c>
      <c r="BF207" s="163">
        <f t="shared" ref="BF207" si="4938">IF(BG207&gt;0,1,0)</f>
        <v>0</v>
      </c>
      <c r="BG207" s="144"/>
      <c r="BH207" s="121"/>
      <c r="BI207" s="113">
        <f t="shared" ref="BI207" si="4939">+BJ207+BK207</f>
        <v>0</v>
      </c>
      <c r="BJ207" s="116">
        <f t="shared" si="4190"/>
        <v>0</v>
      </c>
      <c r="BK207" s="177">
        <f t="shared" si="4191"/>
        <v>0</v>
      </c>
      <c r="BL207" s="181" t="s">
        <v>216</v>
      </c>
      <c r="BM207" s="163">
        <f t="shared" ref="BM207" si="4940">IF(BN207&gt;0,1,0)</f>
        <v>0</v>
      </c>
      <c r="BN207" s="144"/>
      <c r="BO207" s="121"/>
      <c r="BP207" s="113">
        <f t="shared" ref="BP207" si="4941">+BQ207+BR207</f>
        <v>0</v>
      </c>
      <c r="BQ207" s="116">
        <f t="shared" si="4192"/>
        <v>0</v>
      </c>
      <c r="BR207" s="177">
        <f t="shared" si="4193"/>
        <v>0</v>
      </c>
      <c r="BS207" s="102">
        <f t="shared" si="3967"/>
        <v>0</v>
      </c>
      <c r="BT207" s="113">
        <f t="shared" si="3968"/>
        <v>0</v>
      </c>
      <c r="BU207" s="113">
        <f t="shared" si="3969"/>
        <v>0</v>
      </c>
      <c r="BV207" s="116">
        <f t="shared" si="3970"/>
        <v>0</v>
      </c>
      <c r="BW207" s="113">
        <f t="shared" si="3971"/>
        <v>0</v>
      </c>
      <c r="BX207" s="189">
        <f t="shared" si="3972"/>
        <v>0</v>
      </c>
      <c r="BY207" s="102" t="str">
        <f>IF(CA207="","",VLOOKUP(L207,リスト!$AD$3:$AE$25,2,0))</f>
        <v/>
      </c>
      <c r="BZ207" s="105">
        <f t="shared" ref="BZ207" si="4942">IF(CA207&gt;0,1,0)</f>
        <v>0</v>
      </c>
      <c r="CA207" s="144"/>
      <c r="CB207" s="113">
        <f t="shared" si="4194"/>
        <v>0</v>
      </c>
      <c r="CC207" s="121"/>
      <c r="CD207" s="163">
        <f t="shared" ref="CD207" si="4943">+CB207+CC207</f>
        <v>0</v>
      </c>
      <c r="CE207" s="113">
        <f t="shared" ref="CE207" si="4944">+CF207+CG207</f>
        <v>0</v>
      </c>
      <c r="CF207" s="116">
        <f t="shared" si="4195"/>
        <v>0</v>
      </c>
      <c r="CG207" s="177">
        <f t="shared" si="4196"/>
        <v>0</v>
      </c>
      <c r="CH207" s="181" t="s">
        <v>216</v>
      </c>
      <c r="CI207" s="105">
        <f t="shared" ref="CI207" si="4945">IF(CJ207&gt;0,1,0)</f>
        <v>0</v>
      </c>
      <c r="CJ207" s="144"/>
      <c r="CK207" s="121"/>
      <c r="CL207" s="113">
        <f t="shared" ref="CL207" si="4946">+CM207+CN207</f>
        <v>0</v>
      </c>
      <c r="CM207" s="116">
        <f t="shared" si="4197"/>
        <v>0</v>
      </c>
      <c r="CN207" s="174">
        <f t="shared" si="4198"/>
        <v>0</v>
      </c>
      <c r="CO207" s="181" t="s">
        <v>216</v>
      </c>
      <c r="CP207" s="105">
        <f t="shared" ref="CP207" si="4947">IF(CQ207&gt;0,1,0)</f>
        <v>0</v>
      </c>
      <c r="CQ207" s="144"/>
      <c r="CR207" s="121"/>
      <c r="CS207" s="113">
        <f t="shared" ref="CS207" si="4948">+CT207+CU207</f>
        <v>0</v>
      </c>
      <c r="CT207" s="116">
        <f t="shared" si="4199"/>
        <v>0</v>
      </c>
      <c r="CU207" s="174">
        <f t="shared" si="4200"/>
        <v>0</v>
      </c>
      <c r="CV207" s="181" t="s">
        <v>216</v>
      </c>
      <c r="CW207" s="105">
        <f t="shared" ref="CW207" si="4949">IF(CX207&gt;0,1,0)</f>
        <v>0</v>
      </c>
      <c r="CX207" s="144"/>
      <c r="CY207" s="121"/>
      <c r="CZ207" s="113">
        <f t="shared" ref="CZ207" si="4950">+DA207+DB207</f>
        <v>0</v>
      </c>
      <c r="DA207" s="116">
        <f t="shared" si="4201"/>
        <v>0</v>
      </c>
      <c r="DB207" s="174">
        <f t="shared" si="4202"/>
        <v>0</v>
      </c>
      <c r="DC207" s="181" t="s">
        <v>216</v>
      </c>
      <c r="DD207" s="105">
        <f t="shared" ref="DD207" si="4951">IF(DE207&gt;0,1,0)</f>
        <v>0</v>
      </c>
      <c r="DE207" s="144"/>
      <c r="DF207" s="121"/>
      <c r="DG207" s="113">
        <f t="shared" ref="DG207" si="4952">+DH207+DI207</f>
        <v>0</v>
      </c>
      <c r="DH207" s="116">
        <f t="shared" si="4203"/>
        <v>0</v>
      </c>
      <c r="DI207" s="177">
        <f t="shared" si="4204"/>
        <v>0</v>
      </c>
      <c r="DJ207" s="102">
        <f t="shared" si="3973"/>
        <v>0</v>
      </c>
      <c r="DK207" s="116">
        <f t="shared" si="3974"/>
        <v>0</v>
      </c>
      <c r="DL207" s="116">
        <f t="shared" si="3975"/>
        <v>0</v>
      </c>
      <c r="DM207" s="116">
        <f t="shared" ref="DM207" si="4953">+DN207+DO207</f>
        <v>0</v>
      </c>
      <c r="DN207" s="116">
        <f t="shared" si="3976"/>
        <v>0</v>
      </c>
      <c r="DO207" s="177">
        <f t="shared" si="3977"/>
        <v>0</v>
      </c>
      <c r="DP207" s="194">
        <f t="shared" si="3978"/>
        <v>0</v>
      </c>
      <c r="DQ207" s="177">
        <f t="shared" si="3979"/>
        <v>0</v>
      </c>
      <c r="DR207" s="116">
        <f t="shared" si="3422"/>
        <v>0</v>
      </c>
      <c r="DS207" s="116">
        <f t="shared" ref="DS207" si="4954">+DT207+DU207</f>
        <v>0</v>
      </c>
      <c r="DT207" s="113">
        <f t="shared" si="3980"/>
        <v>0</v>
      </c>
      <c r="DU207" s="189">
        <f t="shared" si="3981"/>
        <v>0</v>
      </c>
      <c r="DV207" s="102">
        <f t="shared" si="3982"/>
        <v>0</v>
      </c>
      <c r="DW207" s="116">
        <f t="shared" si="3382"/>
        <v>0</v>
      </c>
      <c r="DX207" s="116">
        <f t="shared" si="3383"/>
        <v>0</v>
      </c>
      <c r="DY207" s="116">
        <f t="shared" ref="DY207" si="4955">ROUND(DV207*DX207,0)</f>
        <v>0</v>
      </c>
      <c r="DZ207" s="116">
        <f t="shared" ref="DZ207" si="4956">+EA207+EB207</f>
        <v>0</v>
      </c>
      <c r="EA207" s="116">
        <f t="shared" si="4205"/>
        <v>0</v>
      </c>
      <c r="EB207" s="174">
        <f t="shared" si="4206"/>
        <v>0</v>
      </c>
      <c r="EC207" s="194">
        <f t="shared" ref="EC207" si="4957">SUM(DR207,DY207)</f>
        <v>0</v>
      </c>
      <c r="ED207" s="116">
        <f t="shared" ref="ED207" si="4958">+EE207+EF207</f>
        <v>0</v>
      </c>
      <c r="EE207" s="116">
        <f t="shared" ref="EE207" si="4959">SUM(DT207,EA207)</f>
        <v>0</v>
      </c>
      <c r="EF207" s="189">
        <f t="shared" ref="EF207" si="4960">SUM(DU207,EB207)</f>
        <v>0</v>
      </c>
      <c r="EG207" s="129">
        <f t="shared" si="3983"/>
        <v>0</v>
      </c>
      <c r="EH207" s="133">
        <f t="shared" si="3984"/>
        <v>0</v>
      </c>
      <c r="EI207" s="148">
        <f t="shared" si="3985"/>
        <v>0</v>
      </c>
      <c r="EJ207" s="153">
        <f t="shared" ref="EJ207" si="4961">INT(EI207/2)</f>
        <v>0</v>
      </c>
      <c r="EK207" s="167">
        <f t="shared" si="3986"/>
        <v>0</v>
      </c>
      <c r="EL207" s="171">
        <f t="shared" si="3987"/>
        <v>0</v>
      </c>
      <c r="EM207" s="167">
        <f t="shared" si="3988"/>
        <v>0</v>
      </c>
      <c r="EN207" s="171">
        <f t="shared" ref="EN207" si="4962">INT(EM207/2)</f>
        <v>0</v>
      </c>
      <c r="EO207" s="148">
        <f t="shared" si="4207"/>
        <v>0</v>
      </c>
      <c r="EP207" s="153">
        <f t="shared" ref="EP207" si="4963">INT(EO207/2)</f>
        <v>0</v>
      </c>
      <c r="EQ207" s="167">
        <f t="shared" si="4208"/>
        <v>0</v>
      </c>
      <c r="ER207" s="171">
        <f t="shared" ref="ER207" si="4964">INT(EQ207/2)</f>
        <v>0</v>
      </c>
      <c r="ES207" s="148">
        <f t="shared" si="4209"/>
        <v>0</v>
      </c>
      <c r="ET207" s="153">
        <f t="shared" ref="ET207" si="4965">INT(ES207/2)</f>
        <v>0</v>
      </c>
      <c r="EU207" s="167">
        <f t="shared" si="3989"/>
        <v>0</v>
      </c>
      <c r="EV207" s="171">
        <f t="shared" si="3990"/>
        <v>0</v>
      </c>
      <c r="EW207" s="148">
        <f t="shared" si="4210"/>
        <v>0</v>
      </c>
      <c r="EX207" s="153">
        <f t="shared" ref="EX207" si="4966">INT(EW207/2)</f>
        <v>0</v>
      </c>
      <c r="EY207" s="167">
        <f t="shared" si="4211"/>
        <v>0</v>
      </c>
      <c r="EZ207" s="171">
        <f t="shared" ref="EZ207" si="4967">INT(EY207/2)</f>
        <v>0</v>
      </c>
      <c r="FA207" s="148">
        <f t="shared" si="4212"/>
        <v>0</v>
      </c>
      <c r="FB207" s="171">
        <f t="shared" ref="FB207" si="4968">INT(FA207/2)</f>
        <v>0</v>
      </c>
      <c r="FC207" s="148">
        <f t="shared" si="4213"/>
        <v>0</v>
      </c>
      <c r="FD207" s="171">
        <f t="shared" ref="FD207" si="4969">INT(FC207/2)</f>
        <v>0</v>
      </c>
      <c r="FE207" s="167">
        <f t="shared" ref="FE207" si="4970">SUM(EG207,EI207,EK207,EM207,EO207,EQ207,ES207,EU207,EW207,EY207,FA207,FC207)</f>
        <v>0</v>
      </c>
      <c r="FF207" s="171">
        <f t="shared" ref="FF207" si="4971">SUM(EH207,EJ207,EL207,EN207,EP207,ER207,ET207,EV207,EX207,EZ207,FB207,FD207)</f>
        <v>0</v>
      </c>
      <c r="FG207" s="148">
        <f t="shared" si="4214"/>
        <v>0</v>
      </c>
      <c r="FH207" s="199">
        <f t="shared" ref="FH207" si="4972">+FG207</f>
        <v>0</v>
      </c>
      <c r="FI207" s="95"/>
      <c r="FJ207" s="708">
        <f>+FJ206</f>
        <v>0</v>
      </c>
      <c r="FK207" s="38"/>
      <c r="FL207" s="695">
        <f t="shared" si="4500"/>
        <v>0</v>
      </c>
      <c r="FM207" s="696">
        <f t="shared" si="4501"/>
        <v>0</v>
      </c>
      <c r="FN207" s="697" t="str">
        <f t="shared" si="4502"/>
        <v>OK</v>
      </c>
      <c r="FP207" s="695">
        <f t="shared" si="3442"/>
        <v>0</v>
      </c>
      <c r="FQ207" s="696">
        <f t="shared" si="3443"/>
        <v>0</v>
      </c>
      <c r="FR207" s="697" t="str">
        <f t="shared" si="3444"/>
        <v>OK</v>
      </c>
    </row>
    <row r="208" spans="1:174" ht="18" customHeight="1" x14ac:dyDescent="0.2">
      <c r="A208" s="74">
        <f t="shared" si="4262"/>
        <v>0</v>
      </c>
      <c r="B208" s="75">
        <f t="shared" si="4263"/>
        <v>0</v>
      </c>
      <c r="C208" s="235" t="str">
        <f t="shared" si="3447"/>
        <v>福島県</v>
      </c>
      <c r="D208" s="58">
        <f t="shared" si="4264"/>
        <v>97</v>
      </c>
      <c r="E208" s="49" t="s">
        <v>244</v>
      </c>
      <c r="F208" s="486">
        <f>IF(F209=" "," ",+F209)</f>
        <v>0</v>
      </c>
      <c r="G208" s="554"/>
      <c r="H208" s="537"/>
      <c r="I208" s="544"/>
      <c r="J208" s="545"/>
      <c r="K208" s="544"/>
      <c r="L208" s="229"/>
      <c r="M208" s="532"/>
      <c r="N208" s="66"/>
      <c r="O208" s="70" t="str">
        <f>IF(L208="","",VLOOKUP(L208,リスト!$Q$3:$R$25,2,0))</f>
        <v/>
      </c>
      <c r="P208" s="202"/>
      <c r="Q208" s="125"/>
      <c r="R208" s="154" t="str">
        <f>IF(L208="","",VLOOKUP(L208,リスト!$X$3:$Y$25,2,0))</f>
        <v/>
      </c>
      <c r="S208" s="162">
        <f>IF(T208&gt;0,1,0)</f>
        <v>0</v>
      </c>
      <c r="T208" s="143"/>
      <c r="U208" s="112">
        <f t="shared" ref="U208:U215" si="4973">IF(T208&gt;0,ROUND(R208*T208,0),0)</f>
        <v>0</v>
      </c>
      <c r="V208" s="108"/>
      <c r="W208" s="115">
        <f>+U208+V208</f>
        <v>0</v>
      </c>
      <c r="X208" s="115">
        <f>+Y208+Z208</f>
        <v>0</v>
      </c>
      <c r="Y208" s="137">
        <f t="shared" ref="Y208:Y215" si="4974">IF($Q208="初 年 度",IF(+U208=0,TRUNC((+V208-EG208)/2,0),+U208-EG208),0)</f>
        <v>0</v>
      </c>
      <c r="Z208" s="139">
        <f t="shared" ref="Z208:Z215" si="4975">IF($Q208="次 年 度",IF(+U208=0,TRUNC((+V208-EG208)/2,0),+U208-EG208),0)</f>
        <v>0</v>
      </c>
      <c r="AA208" s="180" t="s">
        <v>216</v>
      </c>
      <c r="AB208" s="162">
        <f>IF(AC208&gt;0,1,0)</f>
        <v>0</v>
      </c>
      <c r="AC208" s="143"/>
      <c r="AD208" s="120"/>
      <c r="AE208" s="137">
        <f>+AF208+AG208</f>
        <v>0</v>
      </c>
      <c r="AF208" s="137">
        <f t="shared" ref="AF208:AF215" si="4976">IF($Q208="初 年 度",TRUNC((+AD208-EI208)/2,0),0)</f>
        <v>0</v>
      </c>
      <c r="AG208" s="139">
        <f t="shared" ref="AG208:AG215" si="4977">IF($Q208="次 年 度",TRUNC((+AD208-EI208)/2,0),0)</f>
        <v>0</v>
      </c>
      <c r="AH208" s="101" t="str">
        <f>IF(AJ208="","",VLOOKUP(L208,リスト!$AA$3:$AB$25,2,0))</f>
        <v/>
      </c>
      <c r="AI208" s="162">
        <f>IF(AJ208&gt;0,1,0)</f>
        <v>0</v>
      </c>
      <c r="AJ208" s="143"/>
      <c r="AK208" s="156">
        <f t="shared" si="3966"/>
        <v>0</v>
      </c>
      <c r="AL208" s="120"/>
      <c r="AM208" s="162">
        <f>+AK208+AL208</f>
        <v>0</v>
      </c>
      <c r="AN208" s="112">
        <f>+AO208+AP208</f>
        <v>0</v>
      </c>
      <c r="AO208" s="115">
        <f t="shared" ref="AO208:AO215" si="4978">IF($Q208="初 年 度",IF(+AK208=0,TRUNC((+AL208-EK208)/2,0),+AK208-EK208),0)</f>
        <v>0</v>
      </c>
      <c r="AP208" s="173">
        <f t="shared" ref="AP208:AP215" si="4979">IF($Q208="次 年 度",IF(+AK208=0,TRUNC((+AL208-EK208)/2,0),+AK208-EK208),0)</f>
        <v>0</v>
      </c>
      <c r="AQ208" s="183" t="s">
        <v>216</v>
      </c>
      <c r="AR208" s="162">
        <f>IF(AS208&gt;0,1,0)</f>
        <v>0</v>
      </c>
      <c r="AS208" s="143"/>
      <c r="AT208" s="120"/>
      <c r="AU208" s="112">
        <f>+AV208+AW208</f>
        <v>0</v>
      </c>
      <c r="AV208" s="115">
        <f t="shared" ref="AV208:AV215" si="4980">IF($Q208="初 年 度",TRUNC((+AT208-EM208)/2,0),0)</f>
        <v>0</v>
      </c>
      <c r="AW208" s="176">
        <f t="shared" ref="AW208:AW215" si="4981">IF($Q208="次 年 度",TRUNC((+AT208-EM208)/2,0),0)</f>
        <v>0</v>
      </c>
      <c r="AX208" s="180" t="s">
        <v>216</v>
      </c>
      <c r="AY208" s="162">
        <f>IF(AZ208&gt;0,1,0)</f>
        <v>0</v>
      </c>
      <c r="AZ208" s="143"/>
      <c r="BA208" s="120"/>
      <c r="BB208" s="112">
        <f>+BC208+BD208</f>
        <v>0</v>
      </c>
      <c r="BC208" s="115">
        <f t="shared" ref="BC208:BC215" si="4982">IF($Q208="初 年 度",TRUNC((+BA208-EO208)/2,0),0)</f>
        <v>0</v>
      </c>
      <c r="BD208" s="173">
        <f t="shared" ref="BD208:BD215" si="4983">IF($Q208="次 年 度",TRUNC((+BA208-EO208)/2,0),0)</f>
        <v>0</v>
      </c>
      <c r="BE208" s="180" t="s">
        <v>216</v>
      </c>
      <c r="BF208" s="162">
        <f>IF(BG208&gt;0,1,0)</f>
        <v>0</v>
      </c>
      <c r="BG208" s="143"/>
      <c r="BH208" s="120"/>
      <c r="BI208" s="112">
        <f>+BJ208+BK208</f>
        <v>0</v>
      </c>
      <c r="BJ208" s="115">
        <f t="shared" ref="BJ208:BJ215" si="4984">IF($Q208="初 年 度",TRUNC((+BH208-EQ208)/2,0),0)</f>
        <v>0</v>
      </c>
      <c r="BK208" s="176">
        <f t="shared" ref="BK208:BK215" si="4985">IF($Q208="次 年 度",TRUNC((+BH208-EQ208)/2,0),0)</f>
        <v>0</v>
      </c>
      <c r="BL208" s="180" t="s">
        <v>216</v>
      </c>
      <c r="BM208" s="162">
        <f>IF(BN208&gt;0,1,0)</f>
        <v>0</v>
      </c>
      <c r="BN208" s="143"/>
      <c r="BO208" s="120"/>
      <c r="BP208" s="112">
        <f>+BQ208+BR208</f>
        <v>0</v>
      </c>
      <c r="BQ208" s="115">
        <f t="shared" ref="BQ208:BQ215" si="4986">IF($Q208="初 年 度",TRUNC((+BO208-ES208)/2,0),0)</f>
        <v>0</v>
      </c>
      <c r="BR208" s="176">
        <f t="shared" ref="BR208:BR215" si="4987">IF($Q208="次 年 度",TRUNC((+BO208-ES208)/2,0),0)</f>
        <v>0</v>
      </c>
      <c r="BS208" s="101">
        <f t="shared" si="3967"/>
        <v>0</v>
      </c>
      <c r="BT208" s="112">
        <f t="shared" si="3968"/>
        <v>0</v>
      </c>
      <c r="BU208" s="112">
        <f t="shared" si="3969"/>
        <v>0</v>
      </c>
      <c r="BV208" s="115">
        <f t="shared" si="3970"/>
        <v>0</v>
      </c>
      <c r="BW208" s="112">
        <f t="shared" si="3971"/>
        <v>0</v>
      </c>
      <c r="BX208" s="188">
        <f t="shared" si="3972"/>
        <v>0</v>
      </c>
      <c r="BY208" s="101" t="str">
        <f>IF(CA208="","",VLOOKUP(L208,リスト!$AD$3:$AE$25,2,0))</f>
        <v/>
      </c>
      <c r="BZ208" s="192">
        <f>IF(CA208&gt;0,1,0)</f>
        <v>0</v>
      </c>
      <c r="CA208" s="143"/>
      <c r="CB208" s="112">
        <f t="shared" ref="CB208:CB215" si="4988">IF(CA208&gt;0,ROUND(BY208*CA208,0),0)</f>
        <v>0</v>
      </c>
      <c r="CC208" s="120"/>
      <c r="CD208" s="162">
        <f>+CB208+CC208</f>
        <v>0</v>
      </c>
      <c r="CE208" s="112">
        <f>+CF208+CG208</f>
        <v>0</v>
      </c>
      <c r="CF208" s="115">
        <f t="shared" ref="CF208:CF215" si="4989">IF($Q208="初 年 度",IF(+CB208=0,TRUNC((+CC208-EU208)/2,0),+CB208-EU208),0)</f>
        <v>0</v>
      </c>
      <c r="CG208" s="173">
        <f t="shared" ref="CG208:CG215" si="4990">IF($Q208="次 年 度",IF(+CB208=0,TRUNC((+CC208-EU208)/2,0),+CB208-EU208),0)</f>
        <v>0</v>
      </c>
      <c r="CH208" s="180" t="s">
        <v>216</v>
      </c>
      <c r="CI208" s="192">
        <f>IF(CJ208&gt;0,1,0)</f>
        <v>0</v>
      </c>
      <c r="CJ208" s="143"/>
      <c r="CK208" s="120"/>
      <c r="CL208" s="112">
        <f>+CM208+CN208</f>
        <v>0</v>
      </c>
      <c r="CM208" s="115">
        <f t="shared" ref="CM208:CM215" si="4991">IF($Q208="初 年 度",TRUNC((+CK208-EW208)/2,0),0)</f>
        <v>0</v>
      </c>
      <c r="CN208" s="173">
        <f t="shared" ref="CN208:CN215" si="4992">IF($Q208="次 年 度",TRUNC((+CK208-EW208)/2,0),0)</f>
        <v>0</v>
      </c>
      <c r="CO208" s="180" t="s">
        <v>216</v>
      </c>
      <c r="CP208" s="192">
        <f>IF(CQ208&gt;0,1,0)</f>
        <v>0</v>
      </c>
      <c r="CQ208" s="143"/>
      <c r="CR208" s="120"/>
      <c r="CS208" s="112">
        <f>+CT208+CU208</f>
        <v>0</v>
      </c>
      <c r="CT208" s="115">
        <f t="shared" ref="CT208:CT215" si="4993">IF($Q208="初 年 度",TRUNC((+CR208-EY208)/2,0),0)</f>
        <v>0</v>
      </c>
      <c r="CU208" s="173">
        <f t="shared" ref="CU208:CU215" si="4994">IF($Q208="次 年 度",TRUNC((+CR208-EY208)/2,0),0)</f>
        <v>0</v>
      </c>
      <c r="CV208" s="180" t="s">
        <v>216</v>
      </c>
      <c r="CW208" s="192">
        <f>IF(CX208&gt;0,1,0)</f>
        <v>0</v>
      </c>
      <c r="CX208" s="143"/>
      <c r="CY208" s="120"/>
      <c r="CZ208" s="112">
        <f>+DA208+DB208</f>
        <v>0</v>
      </c>
      <c r="DA208" s="115">
        <f t="shared" ref="DA208:DA215" si="4995">IF($Q208="初 年 度",TRUNC((+CY208-FA208)/2,0),0)</f>
        <v>0</v>
      </c>
      <c r="DB208" s="173">
        <f t="shared" ref="DB208:DB215" si="4996">IF($Q208="次 年 度",TRUNC((+CY208-FA208)/2,0),0)</f>
        <v>0</v>
      </c>
      <c r="DC208" s="180" t="s">
        <v>216</v>
      </c>
      <c r="DD208" s="192">
        <f>IF(DE208&gt;0,1,0)</f>
        <v>0</v>
      </c>
      <c r="DE208" s="143"/>
      <c r="DF208" s="120"/>
      <c r="DG208" s="112">
        <f>+DH208+DI208</f>
        <v>0</v>
      </c>
      <c r="DH208" s="115">
        <f t="shared" ref="DH208:DH215" si="4997">IF($Q208="初 年 度",TRUNC((+DF208-FC208)/2,0),0)</f>
        <v>0</v>
      </c>
      <c r="DI208" s="176">
        <f t="shared" ref="DI208:DI215" si="4998">IF($Q208="次 年 度",TRUNC((+DF208-FC208)/2,0),0)</f>
        <v>0</v>
      </c>
      <c r="DJ208" s="101">
        <f t="shared" si="3973"/>
        <v>0</v>
      </c>
      <c r="DK208" s="115">
        <f t="shared" si="3974"/>
        <v>0</v>
      </c>
      <c r="DL208" s="115">
        <f t="shared" si="3975"/>
        <v>0</v>
      </c>
      <c r="DM208" s="115">
        <f>+DN208+DO208</f>
        <v>0</v>
      </c>
      <c r="DN208" s="115">
        <f t="shared" si="3976"/>
        <v>0</v>
      </c>
      <c r="DO208" s="176">
        <f t="shared" si="3977"/>
        <v>0</v>
      </c>
      <c r="DP208" s="193">
        <f t="shared" si="3978"/>
        <v>0</v>
      </c>
      <c r="DQ208" s="176">
        <f t="shared" si="3979"/>
        <v>0</v>
      </c>
      <c r="DR208" s="115">
        <f t="shared" si="3422"/>
        <v>0</v>
      </c>
      <c r="DS208" s="115">
        <f>+DT208+DU208</f>
        <v>0</v>
      </c>
      <c r="DT208" s="112">
        <f t="shared" si="3980"/>
        <v>0</v>
      </c>
      <c r="DU208" s="188">
        <f t="shared" si="3981"/>
        <v>0</v>
      </c>
      <c r="DV208" s="101">
        <f t="shared" si="3982"/>
        <v>0</v>
      </c>
      <c r="DW208" s="115">
        <f t="shared" ref="DW208:DW209" si="4999">IF(H208="（○）",SUM(S208,AI208),0)</f>
        <v>0</v>
      </c>
      <c r="DX208" s="115">
        <f t="shared" ref="DX208:DX209" si="5000">IF(H208="（○）",SUM(T208,AJ208),0)</f>
        <v>0</v>
      </c>
      <c r="DY208" s="115">
        <f>ROUND(DV208*DX208,0)</f>
        <v>0</v>
      </c>
      <c r="DZ208" s="115">
        <f>+EA208+EB208</f>
        <v>0</v>
      </c>
      <c r="EA208" s="115">
        <f t="shared" ref="EA208:EA215" si="5001">IF($Q208="初 年 度",TRUNC((+DY208-FG208),0),0)</f>
        <v>0</v>
      </c>
      <c r="EB208" s="173">
        <f t="shared" ref="EB208:EB215" si="5002">IF($Q208="次 年 度",TRUNC((+DY208-FG208),0),0)</f>
        <v>0</v>
      </c>
      <c r="EC208" s="193">
        <f>SUM(DR208,DY208)</f>
        <v>0</v>
      </c>
      <c r="ED208" s="115">
        <f>+EE208+EF208</f>
        <v>0</v>
      </c>
      <c r="EE208" s="115">
        <f>SUM(DT208,EA208)</f>
        <v>0</v>
      </c>
      <c r="EF208" s="188">
        <f>SUM(DU208,EB208)</f>
        <v>0</v>
      </c>
      <c r="EG208" s="128">
        <f t="shared" si="3983"/>
        <v>0</v>
      </c>
      <c r="EH208" s="132">
        <f t="shared" si="3984"/>
        <v>0</v>
      </c>
      <c r="EI208" s="147">
        <f t="shared" si="3985"/>
        <v>0</v>
      </c>
      <c r="EJ208" s="152">
        <f>INT(EI208/2)</f>
        <v>0</v>
      </c>
      <c r="EK208" s="166">
        <f t="shared" si="3986"/>
        <v>0</v>
      </c>
      <c r="EL208" s="170">
        <f t="shared" si="3987"/>
        <v>0</v>
      </c>
      <c r="EM208" s="166">
        <f t="shared" si="3988"/>
        <v>0</v>
      </c>
      <c r="EN208" s="170">
        <f>INT(EM208/2)</f>
        <v>0</v>
      </c>
      <c r="EO208" s="147">
        <f t="shared" ref="EO208:EO215" si="5003">IF(P208="課税事業者（一般課税）",INT(+BA208*0.0909090909090909),0)</f>
        <v>0</v>
      </c>
      <c r="EP208" s="170">
        <f>INT(EO208/2)</f>
        <v>0</v>
      </c>
      <c r="EQ208" s="166">
        <f t="shared" ref="EQ208:EQ215" si="5004">IF(P208="課税事業者（一般課税）",INT(+BH208*0.0909090909090909),0)</f>
        <v>0</v>
      </c>
      <c r="ER208" s="170">
        <f>INT(EQ208/2)</f>
        <v>0</v>
      </c>
      <c r="ES208" s="147">
        <f t="shared" ref="ES208:ES215" si="5005">IF(P208="課税事業者（一般課税）",INT(BO208*0.0909090909090909),0)</f>
        <v>0</v>
      </c>
      <c r="ET208" s="152">
        <f>INT(ES208/2)</f>
        <v>0</v>
      </c>
      <c r="EU208" s="166">
        <f t="shared" si="3989"/>
        <v>0</v>
      </c>
      <c r="EV208" s="170">
        <f t="shared" si="3990"/>
        <v>0</v>
      </c>
      <c r="EW208" s="147">
        <f t="shared" ref="EW208:EW215" si="5006">IF(P208="課税事業者（一般課税）",INT(+CK208*0.0909090909090909),0)</f>
        <v>0</v>
      </c>
      <c r="EX208" s="152">
        <f>INT(EW208/2)</f>
        <v>0</v>
      </c>
      <c r="EY208" s="166">
        <f t="shared" ref="EY208:EY215" si="5007">IF(P208="課税事業者（一般課税）",INT(+CR208*0.0909090909090909),0)</f>
        <v>0</v>
      </c>
      <c r="EZ208" s="170">
        <f>INT(EY208/2)</f>
        <v>0</v>
      </c>
      <c r="FA208" s="147">
        <f t="shared" ref="FA208:FA215" si="5008">IF(P208="課税事業者（一般課税）",INT(+CY208*0.0909090909090909),0)</f>
        <v>0</v>
      </c>
      <c r="FB208" s="170">
        <f>INT(FA208/2)</f>
        <v>0</v>
      </c>
      <c r="FC208" s="147">
        <f t="shared" ref="FC208:FC215" si="5009">IF(P208="課税事業者（一般課税）",INT(+DF208*0.0909090909090909),0)</f>
        <v>0</v>
      </c>
      <c r="FD208" s="170">
        <f>INT(FC208/2)</f>
        <v>0</v>
      </c>
      <c r="FE208" s="166">
        <f>SUM(EG208,EI208,EK208,EM208,EO208,EQ208,ES208,EU208,EW208,EY208,FA208,FC208)</f>
        <v>0</v>
      </c>
      <c r="FF208" s="170">
        <f>SUM(EH208,EJ208,EL208,EN208,EP208,ER208,ET208,EV208,EX208,EZ208,FB208,FD208)</f>
        <v>0</v>
      </c>
      <c r="FG208" s="147">
        <f t="shared" ref="FG208:FG215" si="5010">IF(P208="課税事業者（一般課税）",INT(DY208*0.0909090909090909),0)</f>
        <v>0</v>
      </c>
      <c r="FH208" s="198">
        <f>+FG208</f>
        <v>0</v>
      </c>
      <c r="FI208" s="201"/>
      <c r="FJ208" s="708">
        <f>+FJ206</f>
        <v>0</v>
      </c>
      <c r="FK208" s="38"/>
      <c r="FL208" s="698">
        <f t="shared" si="4500"/>
        <v>0</v>
      </c>
      <c r="FM208" s="699">
        <f t="shared" si="4501"/>
        <v>0</v>
      </c>
      <c r="FN208" s="700" t="str">
        <f t="shared" si="4502"/>
        <v>OK</v>
      </c>
      <c r="FP208" s="698">
        <f t="shared" si="3442"/>
        <v>0</v>
      </c>
      <c r="FQ208" s="699">
        <f t="shared" si="3443"/>
        <v>0</v>
      </c>
      <c r="FR208" s="700" t="str">
        <f t="shared" si="3444"/>
        <v>OK</v>
      </c>
    </row>
    <row r="209" spans="1:174" ht="18" customHeight="1" x14ac:dyDescent="0.2">
      <c r="A209" s="76">
        <f t="shared" si="4262"/>
        <v>0</v>
      </c>
      <c r="B209" s="77">
        <f t="shared" si="4263"/>
        <v>0</v>
      </c>
      <c r="C209" s="236" t="str">
        <f t="shared" si="3447"/>
        <v>福島県</v>
      </c>
      <c r="D209" s="47">
        <f t="shared" si="4264"/>
        <v>97</v>
      </c>
      <c r="E209" s="56" t="s">
        <v>245</v>
      </c>
      <c r="F209" s="487"/>
      <c r="G209" s="555">
        <f>+G208</f>
        <v>0</v>
      </c>
      <c r="H209" s="536"/>
      <c r="I209" s="542"/>
      <c r="J209" s="543"/>
      <c r="K209" s="542"/>
      <c r="L209" s="64"/>
      <c r="M209" s="531"/>
      <c r="N209" s="67"/>
      <c r="O209" s="71" t="str">
        <f>IF(L209="","",VLOOKUP(L209,リスト!$Q$3:$R$25,2,0))</f>
        <v/>
      </c>
      <c r="P209" s="95"/>
      <c r="Q209" s="126"/>
      <c r="R209" s="102" t="str">
        <f>IF(L209="","",VLOOKUP(L209,リスト!$X$3:$Y$25,2,0))</f>
        <v/>
      </c>
      <c r="S209" s="163">
        <f t="shared" ref="S209" si="5011">IF(T209&gt;0,1,0)</f>
        <v>0</v>
      </c>
      <c r="T209" s="144"/>
      <c r="U209" s="113">
        <f t="shared" si="4973"/>
        <v>0</v>
      </c>
      <c r="V209" s="109"/>
      <c r="W209" s="116">
        <f t="shared" ref="W209" si="5012">+U209+V209</f>
        <v>0</v>
      </c>
      <c r="X209" s="116">
        <f t="shared" ref="X209" si="5013">+Y209+Z209</f>
        <v>0</v>
      </c>
      <c r="Y209" s="138">
        <f t="shared" si="4974"/>
        <v>0</v>
      </c>
      <c r="Z209" s="140">
        <f t="shared" si="4975"/>
        <v>0</v>
      </c>
      <c r="AA209" s="181" t="s">
        <v>216</v>
      </c>
      <c r="AB209" s="163">
        <f t="shared" ref="AB209" si="5014">IF(AC209&gt;0,1,0)</f>
        <v>0</v>
      </c>
      <c r="AC209" s="144"/>
      <c r="AD209" s="121"/>
      <c r="AE209" s="138">
        <f t="shared" ref="AE209" si="5015">+AF209+AG209</f>
        <v>0</v>
      </c>
      <c r="AF209" s="138">
        <f t="shared" si="4976"/>
        <v>0</v>
      </c>
      <c r="AG209" s="140">
        <f t="shared" si="4977"/>
        <v>0</v>
      </c>
      <c r="AH209" s="102" t="str">
        <f>IF(AJ209="","",VLOOKUP(L209,リスト!$AA$3:$AB$25,2,0))</f>
        <v/>
      </c>
      <c r="AI209" s="163">
        <f t="shared" ref="AI209" si="5016">IF(AJ209&gt;0,1,0)</f>
        <v>0</v>
      </c>
      <c r="AJ209" s="144"/>
      <c r="AK209" s="157">
        <f t="shared" si="3966"/>
        <v>0</v>
      </c>
      <c r="AL209" s="121"/>
      <c r="AM209" s="163">
        <f t="shared" ref="AM209" si="5017">+AK209+AL209</f>
        <v>0</v>
      </c>
      <c r="AN209" s="113">
        <f t="shared" ref="AN209" si="5018">+AO209+AP209</f>
        <v>0</v>
      </c>
      <c r="AO209" s="116">
        <f t="shared" si="4978"/>
        <v>0</v>
      </c>
      <c r="AP209" s="174">
        <f t="shared" si="4979"/>
        <v>0</v>
      </c>
      <c r="AQ209" s="184" t="s">
        <v>216</v>
      </c>
      <c r="AR209" s="163">
        <f t="shared" ref="AR209" si="5019">IF(AS209&gt;0,1,0)</f>
        <v>0</v>
      </c>
      <c r="AS209" s="144"/>
      <c r="AT209" s="121"/>
      <c r="AU209" s="113">
        <f t="shared" ref="AU209" si="5020">+AV209+AW209</f>
        <v>0</v>
      </c>
      <c r="AV209" s="116">
        <f t="shared" si="4980"/>
        <v>0</v>
      </c>
      <c r="AW209" s="177">
        <f t="shared" si="4981"/>
        <v>0</v>
      </c>
      <c r="AX209" s="181" t="s">
        <v>216</v>
      </c>
      <c r="AY209" s="163">
        <f t="shared" ref="AY209" si="5021">IF(AZ209&gt;0,1,0)</f>
        <v>0</v>
      </c>
      <c r="AZ209" s="144"/>
      <c r="BA209" s="121"/>
      <c r="BB209" s="113">
        <f t="shared" ref="BB209" si="5022">+BC209+BD209</f>
        <v>0</v>
      </c>
      <c r="BC209" s="116">
        <f t="shared" si="4982"/>
        <v>0</v>
      </c>
      <c r="BD209" s="174">
        <f t="shared" si="4983"/>
        <v>0</v>
      </c>
      <c r="BE209" s="181" t="s">
        <v>216</v>
      </c>
      <c r="BF209" s="163">
        <f t="shared" ref="BF209" si="5023">IF(BG209&gt;0,1,0)</f>
        <v>0</v>
      </c>
      <c r="BG209" s="144"/>
      <c r="BH209" s="121"/>
      <c r="BI209" s="113">
        <f t="shared" ref="BI209" si="5024">+BJ209+BK209</f>
        <v>0</v>
      </c>
      <c r="BJ209" s="116">
        <f t="shared" si="4984"/>
        <v>0</v>
      </c>
      <c r="BK209" s="177">
        <f t="shared" si="4985"/>
        <v>0</v>
      </c>
      <c r="BL209" s="181" t="s">
        <v>216</v>
      </c>
      <c r="BM209" s="163">
        <f t="shared" ref="BM209" si="5025">IF(BN209&gt;0,1,0)</f>
        <v>0</v>
      </c>
      <c r="BN209" s="144"/>
      <c r="BO209" s="121"/>
      <c r="BP209" s="113">
        <f t="shared" ref="BP209" si="5026">+BQ209+BR209</f>
        <v>0</v>
      </c>
      <c r="BQ209" s="116">
        <f t="shared" si="4986"/>
        <v>0</v>
      </c>
      <c r="BR209" s="177">
        <f t="shared" si="4987"/>
        <v>0</v>
      </c>
      <c r="BS209" s="102">
        <f t="shared" si="3967"/>
        <v>0</v>
      </c>
      <c r="BT209" s="113">
        <f t="shared" si="3968"/>
        <v>0</v>
      </c>
      <c r="BU209" s="113">
        <f t="shared" si="3969"/>
        <v>0</v>
      </c>
      <c r="BV209" s="116">
        <f t="shared" si="3970"/>
        <v>0</v>
      </c>
      <c r="BW209" s="113">
        <f t="shared" si="3971"/>
        <v>0</v>
      </c>
      <c r="BX209" s="189">
        <f t="shared" si="3972"/>
        <v>0</v>
      </c>
      <c r="BY209" s="102" t="str">
        <f>IF(CA209="","",VLOOKUP(L209,リスト!$AD$3:$AE$25,2,0))</f>
        <v/>
      </c>
      <c r="BZ209" s="105">
        <f t="shared" ref="BZ209" si="5027">IF(CA209&gt;0,1,0)</f>
        <v>0</v>
      </c>
      <c r="CA209" s="144"/>
      <c r="CB209" s="113">
        <f t="shared" si="4988"/>
        <v>0</v>
      </c>
      <c r="CC209" s="121"/>
      <c r="CD209" s="163">
        <f t="shared" ref="CD209" si="5028">+CB209+CC209</f>
        <v>0</v>
      </c>
      <c r="CE209" s="113">
        <f t="shared" ref="CE209" si="5029">+CF209+CG209</f>
        <v>0</v>
      </c>
      <c r="CF209" s="116">
        <f t="shared" si="4989"/>
        <v>0</v>
      </c>
      <c r="CG209" s="177">
        <f t="shared" si="4990"/>
        <v>0</v>
      </c>
      <c r="CH209" s="181" t="s">
        <v>216</v>
      </c>
      <c r="CI209" s="105">
        <f t="shared" ref="CI209" si="5030">IF(CJ209&gt;0,1,0)</f>
        <v>0</v>
      </c>
      <c r="CJ209" s="144"/>
      <c r="CK209" s="121"/>
      <c r="CL209" s="113">
        <f t="shared" ref="CL209" si="5031">+CM209+CN209</f>
        <v>0</v>
      </c>
      <c r="CM209" s="116">
        <f t="shared" si="4991"/>
        <v>0</v>
      </c>
      <c r="CN209" s="174">
        <f t="shared" si="4992"/>
        <v>0</v>
      </c>
      <c r="CO209" s="181" t="s">
        <v>216</v>
      </c>
      <c r="CP209" s="105">
        <f t="shared" ref="CP209" si="5032">IF(CQ209&gt;0,1,0)</f>
        <v>0</v>
      </c>
      <c r="CQ209" s="144"/>
      <c r="CR209" s="121"/>
      <c r="CS209" s="113">
        <f t="shared" ref="CS209" si="5033">+CT209+CU209</f>
        <v>0</v>
      </c>
      <c r="CT209" s="116">
        <f t="shared" si="4993"/>
        <v>0</v>
      </c>
      <c r="CU209" s="174">
        <f t="shared" si="4994"/>
        <v>0</v>
      </c>
      <c r="CV209" s="181" t="s">
        <v>216</v>
      </c>
      <c r="CW209" s="105">
        <f t="shared" ref="CW209" si="5034">IF(CX209&gt;0,1,0)</f>
        <v>0</v>
      </c>
      <c r="CX209" s="144"/>
      <c r="CY209" s="121"/>
      <c r="CZ209" s="113">
        <f t="shared" ref="CZ209" si="5035">+DA209+DB209</f>
        <v>0</v>
      </c>
      <c r="DA209" s="116">
        <f t="shared" si="4995"/>
        <v>0</v>
      </c>
      <c r="DB209" s="174">
        <f t="shared" si="4996"/>
        <v>0</v>
      </c>
      <c r="DC209" s="181" t="s">
        <v>216</v>
      </c>
      <c r="DD209" s="105">
        <f t="shared" ref="DD209" si="5036">IF(DE209&gt;0,1,0)</f>
        <v>0</v>
      </c>
      <c r="DE209" s="144"/>
      <c r="DF209" s="121"/>
      <c r="DG209" s="113">
        <f t="shared" ref="DG209" si="5037">+DH209+DI209</f>
        <v>0</v>
      </c>
      <c r="DH209" s="116">
        <f t="shared" si="4997"/>
        <v>0</v>
      </c>
      <c r="DI209" s="177">
        <f t="shared" si="4998"/>
        <v>0</v>
      </c>
      <c r="DJ209" s="102">
        <f t="shared" si="3973"/>
        <v>0</v>
      </c>
      <c r="DK209" s="116">
        <f t="shared" si="3974"/>
        <v>0</v>
      </c>
      <c r="DL209" s="116">
        <f t="shared" si="3975"/>
        <v>0</v>
      </c>
      <c r="DM209" s="116">
        <f t="shared" ref="DM209" si="5038">+DN209+DO209</f>
        <v>0</v>
      </c>
      <c r="DN209" s="116">
        <f t="shared" si="3976"/>
        <v>0</v>
      </c>
      <c r="DO209" s="177">
        <f t="shared" si="3977"/>
        <v>0</v>
      </c>
      <c r="DP209" s="194">
        <f t="shared" si="3978"/>
        <v>0</v>
      </c>
      <c r="DQ209" s="177">
        <f t="shared" si="3979"/>
        <v>0</v>
      </c>
      <c r="DR209" s="116">
        <f t="shared" ref="DR209:DR215" si="5039">SUM(W209,AD209,AM209,BU209,CD209,CK209,DL209)</f>
        <v>0</v>
      </c>
      <c r="DS209" s="116">
        <f t="shared" ref="DS209" si="5040">+DT209+DU209</f>
        <v>0</v>
      </c>
      <c r="DT209" s="113">
        <f t="shared" si="3980"/>
        <v>0</v>
      </c>
      <c r="DU209" s="189">
        <f t="shared" si="3981"/>
        <v>0</v>
      </c>
      <c r="DV209" s="102">
        <f t="shared" si="3982"/>
        <v>0</v>
      </c>
      <c r="DW209" s="116">
        <f t="shared" si="4999"/>
        <v>0</v>
      </c>
      <c r="DX209" s="116">
        <f t="shared" si="5000"/>
        <v>0</v>
      </c>
      <c r="DY209" s="116">
        <f t="shared" ref="DY209" si="5041">ROUND(DV209*DX209,0)</f>
        <v>0</v>
      </c>
      <c r="DZ209" s="116">
        <f t="shared" ref="DZ209" si="5042">+EA209+EB209</f>
        <v>0</v>
      </c>
      <c r="EA209" s="116">
        <f t="shared" si="5001"/>
        <v>0</v>
      </c>
      <c r="EB209" s="174">
        <f t="shared" si="5002"/>
        <v>0</v>
      </c>
      <c r="EC209" s="194">
        <f t="shared" ref="EC209" si="5043">SUM(DR209,DY209)</f>
        <v>0</v>
      </c>
      <c r="ED209" s="116">
        <f t="shared" ref="ED209" si="5044">+EE209+EF209</f>
        <v>0</v>
      </c>
      <c r="EE209" s="116">
        <f t="shared" ref="EE209" si="5045">SUM(DT209,EA209)</f>
        <v>0</v>
      </c>
      <c r="EF209" s="189">
        <f t="shared" ref="EF209" si="5046">SUM(DU209,EB209)</f>
        <v>0</v>
      </c>
      <c r="EG209" s="129">
        <f t="shared" si="3983"/>
        <v>0</v>
      </c>
      <c r="EH209" s="133">
        <f t="shared" si="3984"/>
        <v>0</v>
      </c>
      <c r="EI209" s="148">
        <f t="shared" si="3985"/>
        <v>0</v>
      </c>
      <c r="EJ209" s="153">
        <f t="shared" ref="EJ209" si="5047">INT(EI209/2)</f>
        <v>0</v>
      </c>
      <c r="EK209" s="167">
        <f t="shared" si="3986"/>
        <v>0</v>
      </c>
      <c r="EL209" s="171">
        <f t="shared" si="3987"/>
        <v>0</v>
      </c>
      <c r="EM209" s="167">
        <f t="shared" si="3988"/>
        <v>0</v>
      </c>
      <c r="EN209" s="171">
        <f t="shared" ref="EN209" si="5048">INT(EM209/2)</f>
        <v>0</v>
      </c>
      <c r="EO209" s="148">
        <f t="shared" si="5003"/>
        <v>0</v>
      </c>
      <c r="EP209" s="153">
        <f t="shared" ref="EP209" si="5049">INT(EO209/2)</f>
        <v>0</v>
      </c>
      <c r="EQ209" s="167">
        <f t="shared" si="5004"/>
        <v>0</v>
      </c>
      <c r="ER209" s="171">
        <f t="shared" ref="ER209" si="5050">INT(EQ209/2)</f>
        <v>0</v>
      </c>
      <c r="ES209" s="148">
        <f t="shared" si="5005"/>
        <v>0</v>
      </c>
      <c r="ET209" s="153">
        <f t="shared" ref="ET209" si="5051">INT(ES209/2)</f>
        <v>0</v>
      </c>
      <c r="EU209" s="167">
        <f t="shared" si="3989"/>
        <v>0</v>
      </c>
      <c r="EV209" s="171">
        <f t="shared" si="3990"/>
        <v>0</v>
      </c>
      <c r="EW209" s="148">
        <f t="shared" si="5006"/>
        <v>0</v>
      </c>
      <c r="EX209" s="153">
        <f t="shared" ref="EX209" si="5052">INT(EW209/2)</f>
        <v>0</v>
      </c>
      <c r="EY209" s="167">
        <f t="shared" si="5007"/>
        <v>0</v>
      </c>
      <c r="EZ209" s="171">
        <f t="shared" ref="EZ209" si="5053">INT(EY209/2)</f>
        <v>0</v>
      </c>
      <c r="FA209" s="148">
        <f t="shared" si="5008"/>
        <v>0</v>
      </c>
      <c r="FB209" s="171">
        <f t="shared" ref="FB209" si="5054">INT(FA209/2)</f>
        <v>0</v>
      </c>
      <c r="FC209" s="148">
        <f t="shared" si="5009"/>
        <v>0</v>
      </c>
      <c r="FD209" s="171">
        <f t="shared" ref="FD209" si="5055">INT(FC209/2)</f>
        <v>0</v>
      </c>
      <c r="FE209" s="167">
        <f t="shared" ref="FE209" si="5056">SUM(EG209,EI209,EK209,EM209,EO209,EQ209,ES209,EU209,EW209,EY209,FA209,FC209)</f>
        <v>0</v>
      </c>
      <c r="FF209" s="171">
        <f t="shared" ref="FF209" si="5057">SUM(EH209,EJ209,EL209,EN209,EP209,ER209,ET209,EV209,EX209,EZ209,FB209,FD209)</f>
        <v>0</v>
      </c>
      <c r="FG209" s="148">
        <f t="shared" si="5010"/>
        <v>0</v>
      </c>
      <c r="FH209" s="199">
        <f t="shared" ref="FH209" si="5058">+FG209</f>
        <v>0</v>
      </c>
      <c r="FI209" s="95"/>
      <c r="FJ209" s="708">
        <f>+FJ208</f>
        <v>0</v>
      </c>
      <c r="FK209" s="38"/>
      <c r="FL209" s="692">
        <f t="shared" si="4500"/>
        <v>0</v>
      </c>
      <c r="FM209" s="693">
        <f t="shared" si="4501"/>
        <v>0</v>
      </c>
      <c r="FN209" s="694" t="str">
        <f t="shared" si="4502"/>
        <v>OK</v>
      </c>
      <c r="FP209" s="692">
        <f t="shared" ref="FP209:FP215" si="5059">IF(AJ209&gt;0,ROUND(O209/1000,5),0)</f>
        <v>0</v>
      </c>
      <c r="FQ209" s="693">
        <f t="shared" ref="FQ209:FQ215" si="5060">IF(AJ209&gt;0,ROUND(N209/AJ209,5),0)</f>
        <v>0</v>
      </c>
      <c r="FR209" s="694" t="str">
        <f t="shared" ref="FR209:FR215" si="5061">IF(FQ209&gt;=FP209,"OK","下限本数を下回っています")</f>
        <v>OK</v>
      </c>
    </row>
    <row r="210" spans="1:174" ht="18" customHeight="1" x14ac:dyDescent="0.2">
      <c r="A210" s="74">
        <f t="shared" ref="A210:A215" si="5062">+A209</f>
        <v>0</v>
      </c>
      <c r="B210" s="75">
        <f t="shared" ref="B210:B215" si="5063">+B209</f>
        <v>0</v>
      </c>
      <c r="C210" s="235" t="str">
        <f t="shared" ref="C210:C215" si="5064">+C209</f>
        <v>福島県</v>
      </c>
      <c r="D210" s="58">
        <f t="shared" ref="D210:D215" si="5065">+D208+1</f>
        <v>98</v>
      </c>
      <c r="E210" s="49" t="s">
        <v>244</v>
      </c>
      <c r="F210" s="486">
        <f>IF(F211=" "," ",+F211)</f>
        <v>0</v>
      </c>
      <c r="G210" s="554"/>
      <c r="H210" s="537"/>
      <c r="I210" s="544"/>
      <c r="J210" s="545"/>
      <c r="K210" s="544"/>
      <c r="L210" s="229"/>
      <c r="M210" s="532"/>
      <c r="N210" s="66"/>
      <c r="O210" s="70" t="str">
        <f>IF(L210="","",VLOOKUP(L210,リスト!$Q$3:$R$25,2,0))</f>
        <v/>
      </c>
      <c r="P210" s="202"/>
      <c r="Q210" s="230"/>
      <c r="R210" s="154" t="str">
        <f>IF(L210="","",VLOOKUP(L210,リスト!$X$3:$Y$25,2,0))</f>
        <v/>
      </c>
      <c r="S210" s="162">
        <f>IF(T210&gt;0,1,0)</f>
        <v>0</v>
      </c>
      <c r="T210" s="143"/>
      <c r="U210" s="112">
        <f t="shared" si="4973"/>
        <v>0</v>
      </c>
      <c r="V210" s="108"/>
      <c r="W210" s="115">
        <f>+U210+V210</f>
        <v>0</v>
      </c>
      <c r="X210" s="115">
        <f>+Y210+Z210</f>
        <v>0</v>
      </c>
      <c r="Y210" s="137">
        <f t="shared" si="4974"/>
        <v>0</v>
      </c>
      <c r="Z210" s="139">
        <f t="shared" si="4975"/>
        <v>0</v>
      </c>
      <c r="AA210" s="180" t="s">
        <v>216</v>
      </c>
      <c r="AB210" s="162">
        <f>IF(AC210&gt;0,1,0)</f>
        <v>0</v>
      </c>
      <c r="AC210" s="143"/>
      <c r="AD210" s="120"/>
      <c r="AE210" s="137">
        <f>+AF210+AG210</f>
        <v>0</v>
      </c>
      <c r="AF210" s="137">
        <f t="shared" si="4976"/>
        <v>0</v>
      </c>
      <c r="AG210" s="139">
        <f t="shared" si="4977"/>
        <v>0</v>
      </c>
      <c r="AH210" s="101" t="str">
        <f>IF(AJ210="","",VLOOKUP(L210,リスト!$AA$3:$AB$25,2,0))</f>
        <v/>
      </c>
      <c r="AI210" s="162">
        <f>IF(AJ210&gt;0,1,0)</f>
        <v>0</v>
      </c>
      <c r="AJ210" s="143"/>
      <c r="AK210" s="156">
        <f t="shared" ref="AK210:AK215" si="5066">IF(AJ210&gt;0,ROUND(AH210*AJ210,0),0)</f>
        <v>0</v>
      </c>
      <c r="AL210" s="120"/>
      <c r="AM210" s="162">
        <f>+AK210+AL210</f>
        <v>0</v>
      </c>
      <c r="AN210" s="112">
        <f>+AO210+AP210</f>
        <v>0</v>
      </c>
      <c r="AO210" s="115">
        <f t="shared" si="4978"/>
        <v>0</v>
      </c>
      <c r="AP210" s="173">
        <f t="shared" si="4979"/>
        <v>0</v>
      </c>
      <c r="AQ210" s="183" t="s">
        <v>216</v>
      </c>
      <c r="AR210" s="162">
        <f>IF(AS210&gt;0,1,0)</f>
        <v>0</v>
      </c>
      <c r="AS210" s="143"/>
      <c r="AT210" s="120"/>
      <c r="AU210" s="112">
        <f>+AV210+AW210</f>
        <v>0</v>
      </c>
      <c r="AV210" s="115">
        <f t="shared" si="4980"/>
        <v>0</v>
      </c>
      <c r="AW210" s="176">
        <f t="shared" si="4981"/>
        <v>0</v>
      </c>
      <c r="AX210" s="180" t="s">
        <v>216</v>
      </c>
      <c r="AY210" s="162">
        <f>IF(AZ210&gt;0,1,0)</f>
        <v>0</v>
      </c>
      <c r="AZ210" s="143"/>
      <c r="BA210" s="120"/>
      <c r="BB210" s="112">
        <f>+BC210+BD210</f>
        <v>0</v>
      </c>
      <c r="BC210" s="115">
        <f t="shared" si="4982"/>
        <v>0</v>
      </c>
      <c r="BD210" s="173">
        <f t="shared" si="4983"/>
        <v>0</v>
      </c>
      <c r="BE210" s="180" t="s">
        <v>216</v>
      </c>
      <c r="BF210" s="162">
        <f>IF(BG210&gt;0,1,0)</f>
        <v>0</v>
      </c>
      <c r="BG210" s="143"/>
      <c r="BH210" s="120"/>
      <c r="BI210" s="112">
        <f>+BJ210+BK210</f>
        <v>0</v>
      </c>
      <c r="BJ210" s="115">
        <f t="shared" si="4984"/>
        <v>0</v>
      </c>
      <c r="BK210" s="176">
        <f t="shared" si="4985"/>
        <v>0</v>
      </c>
      <c r="BL210" s="180" t="s">
        <v>216</v>
      </c>
      <c r="BM210" s="162">
        <f>IF(BN210&gt;0,1,0)</f>
        <v>0</v>
      </c>
      <c r="BN210" s="143"/>
      <c r="BO210" s="120"/>
      <c r="BP210" s="112">
        <f>+BQ210+BR210</f>
        <v>0</v>
      </c>
      <c r="BQ210" s="115">
        <f t="shared" si="4986"/>
        <v>0</v>
      </c>
      <c r="BR210" s="176">
        <f t="shared" si="4987"/>
        <v>0</v>
      </c>
      <c r="BS210" s="101">
        <f t="shared" ref="BS210:BS215" si="5067">SUM(AR210,AY210,BF210,BM210)</f>
        <v>0</v>
      </c>
      <c r="BT210" s="112">
        <f t="shared" ref="BT210:BT215" si="5068">SUM(AS210,AZ210,BG210,BN210)</f>
        <v>0</v>
      </c>
      <c r="BU210" s="112">
        <f t="shared" ref="BU210:BU215" si="5069">SUM(AT210,BA210,BH210,BO210)</f>
        <v>0</v>
      </c>
      <c r="BV210" s="115">
        <f t="shared" ref="BV210:BV215" si="5070">SUM(AU210,BB210,BI210,BP210)</f>
        <v>0</v>
      </c>
      <c r="BW210" s="112">
        <f t="shared" ref="BW210:BW215" si="5071">SUM(AV210,BC210,BJ210,BQ210)</f>
        <v>0</v>
      </c>
      <c r="BX210" s="188">
        <f t="shared" ref="BX210:BX215" si="5072">SUM(AW210,BD210,BK210,BR210)</f>
        <v>0</v>
      </c>
      <c r="BY210" s="101" t="str">
        <f>IF(CA210="","",VLOOKUP(L210,リスト!$AD$3:$AE$25,2,0))</f>
        <v/>
      </c>
      <c r="BZ210" s="192">
        <f>IF(CA210&gt;0,1,0)</f>
        <v>0</v>
      </c>
      <c r="CA210" s="143"/>
      <c r="CB210" s="112">
        <f t="shared" si="4988"/>
        <v>0</v>
      </c>
      <c r="CC210" s="120"/>
      <c r="CD210" s="162">
        <f>+CB210+CC210</f>
        <v>0</v>
      </c>
      <c r="CE210" s="112">
        <f>+CF210+CG210</f>
        <v>0</v>
      </c>
      <c r="CF210" s="115">
        <f t="shared" si="4989"/>
        <v>0</v>
      </c>
      <c r="CG210" s="173">
        <f t="shared" si="4990"/>
        <v>0</v>
      </c>
      <c r="CH210" s="180" t="s">
        <v>216</v>
      </c>
      <c r="CI210" s="192">
        <f>IF(CJ210&gt;0,1,0)</f>
        <v>0</v>
      </c>
      <c r="CJ210" s="143"/>
      <c r="CK210" s="120"/>
      <c r="CL210" s="112">
        <f>+CM210+CN210</f>
        <v>0</v>
      </c>
      <c r="CM210" s="115">
        <f t="shared" si="4991"/>
        <v>0</v>
      </c>
      <c r="CN210" s="173">
        <f t="shared" si="4992"/>
        <v>0</v>
      </c>
      <c r="CO210" s="180" t="s">
        <v>216</v>
      </c>
      <c r="CP210" s="192">
        <f>IF(CQ210&gt;0,1,0)</f>
        <v>0</v>
      </c>
      <c r="CQ210" s="143"/>
      <c r="CR210" s="120"/>
      <c r="CS210" s="112">
        <f>+CT210+CU210</f>
        <v>0</v>
      </c>
      <c r="CT210" s="115">
        <f t="shared" si="4993"/>
        <v>0</v>
      </c>
      <c r="CU210" s="173">
        <f t="shared" si="4994"/>
        <v>0</v>
      </c>
      <c r="CV210" s="180" t="s">
        <v>216</v>
      </c>
      <c r="CW210" s="192">
        <f>IF(CX210&gt;0,1,0)</f>
        <v>0</v>
      </c>
      <c r="CX210" s="143"/>
      <c r="CY210" s="120"/>
      <c r="CZ210" s="112">
        <f>+DA210+DB210</f>
        <v>0</v>
      </c>
      <c r="DA210" s="115">
        <f t="shared" si="4995"/>
        <v>0</v>
      </c>
      <c r="DB210" s="173">
        <f t="shared" si="4996"/>
        <v>0</v>
      </c>
      <c r="DC210" s="180" t="s">
        <v>216</v>
      </c>
      <c r="DD210" s="192">
        <f>IF(DE210&gt;0,1,0)</f>
        <v>0</v>
      </c>
      <c r="DE210" s="143"/>
      <c r="DF210" s="120"/>
      <c r="DG210" s="112">
        <f>+DH210+DI210</f>
        <v>0</v>
      </c>
      <c r="DH210" s="115">
        <f t="shared" si="4997"/>
        <v>0</v>
      </c>
      <c r="DI210" s="176">
        <f t="shared" si="4998"/>
        <v>0</v>
      </c>
      <c r="DJ210" s="101">
        <f t="shared" ref="DJ210:DJ215" si="5073">SUM(CP210,CW210,DD210)</f>
        <v>0</v>
      </c>
      <c r="DK210" s="115">
        <f t="shared" ref="DK210:DK215" si="5074">SUM(CQ210,CX210,DE210)</f>
        <v>0</v>
      </c>
      <c r="DL210" s="115">
        <f t="shared" ref="DL210:DL215" si="5075">SUM(CR210,CY210,DF210)</f>
        <v>0</v>
      </c>
      <c r="DM210" s="115">
        <f>+DN210+DO210</f>
        <v>0</v>
      </c>
      <c r="DN210" s="115">
        <f t="shared" ref="DN210:DN215" si="5076">SUM(CT210,DA210,DH210)</f>
        <v>0</v>
      </c>
      <c r="DO210" s="176">
        <f t="shared" ref="DO210:DO215" si="5077">SUM(CU210,DB210,DI210)</f>
        <v>0</v>
      </c>
      <c r="DP210" s="193">
        <f t="shared" ref="DP210:DP215" si="5078">SUM(S210,AB210,AI210,BS210,BZ210,CI210,DJ210)</f>
        <v>0</v>
      </c>
      <c r="DQ210" s="176">
        <f t="shared" ref="DQ210:DQ215" si="5079">SUM(T210,AC210,AJ210,BT210,CA210,CJ210,DK210)</f>
        <v>0</v>
      </c>
      <c r="DR210" s="115">
        <f t="shared" si="5039"/>
        <v>0</v>
      </c>
      <c r="DS210" s="115">
        <f>+DT210+DU210</f>
        <v>0</v>
      </c>
      <c r="DT210" s="112">
        <f t="shared" ref="DT210:DT215" si="5080">SUM(Y210,AF210,AO210,BW210,CF210,CM210,DN210)</f>
        <v>0</v>
      </c>
      <c r="DU210" s="188">
        <f t="shared" ref="DU210:DU215" si="5081">SUM(Z210,AG210,AP210,BX210,CG210,CN210,DO210)</f>
        <v>0</v>
      </c>
      <c r="DV210" s="101">
        <f>IF(H210="（○）",220,0)</f>
        <v>0</v>
      </c>
      <c r="DW210" s="115">
        <f>IF(H210="（○）",SUM(S210,AI210),0)</f>
        <v>0</v>
      </c>
      <c r="DX210" s="115">
        <f>IF(H210="（○）",SUM(T210,AJ210),0)</f>
        <v>0</v>
      </c>
      <c r="DY210" s="115">
        <f>ROUND(DV210*DX210,0)</f>
        <v>0</v>
      </c>
      <c r="DZ210" s="115">
        <f>+EA210+EB210</f>
        <v>0</v>
      </c>
      <c r="EA210" s="115">
        <f t="shared" si="5001"/>
        <v>0</v>
      </c>
      <c r="EB210" s="173">
        <f t="shared" si="5002"/>
        <v>0</v>
      </c>
      <c r="EC210" s="193">
        <f>SUM(DR210,DY210)</f>
        <v>0</v>
      </c>
      <c r="ED210" s="115">
        <f>+EE210+EF210</f>
        <v>0</v>
      </c>
      <c r="EE210" s="115">
        <f>SUM(DT210,EA210)</f>
        <v>0</v>
      </c>
      <c r="EF210" s="188">
        <f>SUM(DU210,EB210)</f>
        <v>0</v>
      </c>
      <c r="EG210" s="128">
        <f t="shared" ref="EG210:EG215" si="5082">IF(P210="課税事業者（一般課税）",INT(U210*0.0909090909090909)+INT(V210*0.0909090909090909),0)</f>
        <v>0</v>
      </c>
      <c r="EH210" s="132">
        <f t="shared" ref="EH210:EH215" si="5083">IF(U210=0,INT(EG210/2),EG210)</f>
        <v>0</v>
      </c>
      <c r="EI210" s="147">
        <f t="shared" ref="EI210:EI215" si="5084">IF(P210="課税事業者（一般課税）",INT(AD210*0.0909090909090909),0)</f>
        <v>0</v>
      </c>
      <c r="EJ210" s="152">
        <f>INT(EI210/2)</f>
        <v>0</v>
      </c>
      <c r="EK210" s="166">
        <f t="shared" ref="EK210:EK215" si="5085">IF(P210="課税事業者（一般課税）",INT(AK210*0.0909090909090909)+INT(AL210*0.0909090909090909),0)</f>
        <v>0</v>
      </c>
      <c r="EL210" s="170">
        <f t="shared" ref="EL210:EL215" si="5086">IF(AK210=0,INT(EK210/2),EK210)</f>
        <v>0</v>
      </c>
      <c r="EM210" s="166">
        <f t="shared" ref="EM210:EM215" si="5087">IF(P210="課税事業者（一般課税）",INT(AT210*0.0909090909090909),0)</f>
        <v>0</v>
      </c>
      <c r="EN210" s="170">
        <f>INT(EM210/2)</f>
        <v>0</v>
      </c>
      <c r="EO210" s="147">
        <f t="shared" si="5003"/>
        <v>0</v>
      </c>
      <c r="EP210" s="170">
        <f>INT(EO210/2)</f>
        <v>0</v>
      </c>
      <c r="EQ210" s="166">
        <f t="shared" si="5004"/>
        <v>0</v>
      </c>
      <c r="ER210" s="170">
        <f>INT(EQ210/2)</f>
        <v>0</v>
      </c>
      <c r="ES210" s="147">
        <f t="shared" si="5005"/>
        <v>0</v>
      </c>
      <c r="ET210" s="152">
        <f>INT(ES210/2)</f>
        <v>0</v>
      </c>
      <c r="EU210" s="166">
        <f t="shared" ref="EU210:EU215" si="5088">IF(P210="課税事業者（一般課税）",INT(CB210*0.0909090909090909)+INT(CC210*0.0909090909090909),0)</f>
        <v>0</v>
      </c>
      <c r="EV210" s="170">
        <f t="shared" ref="EV210:EV215" si="5089">IF(CB210=0,INT(EU210/2),EU210)</f>
        <v>0</v>
      </c>
      <c r="EW210" s="147">
        <f t="shared" si="5006"/>
        <v>0</v>
      </c>
      <c r="EX210" s="152">
        <f>INT(EW210/2)</f>
        <v>0</v>
      </c>
      <c r="EY210" s="166">
        <f t="shared" si="5007"/>
        <v>0</v>
      </c>
      <c r="EZ210" s="170">
        <f>INT(EY210/2)</f>
        <v>0</v>
      </c>
      <c r="FA210" s="147">
        <f t="shared" si="5008"/>
        <v>0</v>
      </c>
      <c r="FB210" s="170">
        <f>INT(FA210/2)</f>
        <v>0</v>
      </c>
      <c r="FC210" s="147">
        <f t="shared" si="5009"/>
        <v>0</v>
      </c>
      <c r="FD210" s="170">
        <f>INT(FC210/2)</f>
        <v>0</v>
      </c>
      <c r="FE210" s="166">
        <f>SUM(EG210,EI210,EK210,EM210,EO210,EQ210,ES210,EU210,EW210,EY210,FA210,FC210)</f>
        <v>0</v>
      </c>
      <c r="FF210" s="170">
        <f>SUM(EH210,EJ210,EL210,EN210,EP210,ER210,ET210,EV210,EX210,EZ210,FB210,FD210)</f>
        <v>0</v>
      </c>
      <c r="FG210" s="147">
        <f t="shared" si="5010"/>
        <v>0</v>
      </c>
      <c r="FH210" s="198">
        <f>+FG210</f>
        <v>0</v>
      </c>
      <c r="FI210" s="201"/>
      <c r="FJ210" s="708">
        <f>+FJ208</f>
        <v>0</v>
      </c>
      <c r="FK210" s="38"/>
      <c r="FL210" s="701">
        <f t="shared" si="4500"/>
        <v>0</v>
      </c>
      <c r="FM210" s="688">
        <f t="shared" si="4501"/>
        <v>0</v>
      </c>
      <c r="FN210" s="702" t="str">
        <f t="shared" si="4502"/>
        <v>OK</v>
      </c>
      <c r="FP210" s="701">
        <f t="shared" si="5059"/>
        <v>0</v>
      </c>
      <c r="FQ210" s="688">
        <f t="shared" si="5060"/>
        <v>0</v>
      </c>
      <c r="FR210" s="702" t="str">
        <f t="shared" si="5061"/>
        <v>OK</v>
      </c>
    </row>
    <row r="211" spans="1:174" ht="18" customHeight="1" x14ac:dyDescent="0.2">
      <c r="A211" s="76">
        <f t="shared" si="5062"/>
        <v>0</v>
      </c>
      <c r="B211" s="77">
        <f t="shared" si="5063"/>
        <v>0</v>
      </c>
      <c r="C211" s="236" t="str">
        <f t="shared" si="5064"/>
        <v>福島県</v>
      </c>
      <c r="D211" s="47">
        <f t="shared" si="5065"/>
        <v>98</v>
      </c>
      <c r="E211" s="56" t="s">
        <v>245</v>
      </c>
      <c r="F211" s="487"/>
      <c r="G211" s="555">
        <f>+G210</f>
        <v>0</v>
      </c>
      <c r="H211" s="536"/>
      <c r="I211" s="542"/>
      <c r="J211" s="543"/>
      <c r="K211" s="542"/>
      <c r="L211" s="64"/>
      <c r="M211" s="531"/>
      <c r="N211" s="67"/>
      <c r="O211" s="71" t="str">
        <f>IF(L211="","",VLOOKUP(L211,リスト!$Q$3:$R$25,2,0))</f>
        <v/>
      </c>
      <c r="P211" s="95"/>
      <c r="Q211" s="124"/>
      <c r="R211" s="102" t="str">
        <f>IF(L211="","",VLOOKUP(L211,リスト!$X$3:$Y$25,2,0))</f>
        <v/>
      </c>
      <c r="S211" s="163">
        <f t="shared" ref="S211" si="5090">IF(T211&gt;0,1,0)</f>
        <v>0</v>
      </c>
      <c r="T211" s="144"/>
      <c r="U211" s="113">
        <f t="shared" si="4973"/>
        <v>0</v>
      </c>
      <c r="V211" s="109"/>
      <c r="W211" s="116">
        <f t="shared" ref="W211" si="5091">+U211+V211</f>
        <v>0</v>
      </c>
      <c r="X211" s="116">
        <f t="shared" ref="X211" si="5092">+Y211+Z211</f>
        <v>0</v>
      </c>
      <c r="Y211" s="138">
        <f t="shared" si="4974"/>
        <v>0</v>
      </c>
      <c r="Z211" s="140">
        <f t="shared" si="4975"/>
        <v>0</v>
      </c>
      <c r="AA211" s="181" t="s">
        <v>216</v>
      </c>
      <c r="AB211" s="163">
        <f t="shared" ref="AB211" si="5093">IF(AC211&gt;0,1,0)</f>
        <v>0</v>
      </c>
      <c r="AC211" s="144"/>
      <c r="AD211" s="121"/>
      <c r="AE211" s="138">
        <f t="shared" ref="AE211" si="5094">+AF211+AG211</f>
        <v>0</v>
      </c>
      <c r="AF211" s="138">
        <f t="shared" si="4976"/>
        <v>0</v>
      </c>
      <c r="AG211" s="140">
        <f t="shared" si="4977"/>
        <v>0</v>
      </c>
      <c r="AH211" s="102" t="str">
        <f>IF(AJ211="","",VLOOKUP(L211,リスト!$AA$3:$AB$25,2,0))</f>
        <v/>
      </c>
      <c r="AI211" s="163">
        <f t="shared" ref="AI211" si="5095">IF(AJ211&gt;0,1,0)</f>
        <v>0</v>
      </c>
      <c r="AJ211" s="144"/>
      <c r="AK211" s="157">
        <f t="shared" si="5066"/>
        <v>0</v>
      </c>
      <c r="AL211" s="121"/>
      <c r="AM211" s="163">
        <f t="shared" ref="AM211" si="5096">+AK211+AL211</f>
        <v>0</v>
      </c>
      <c r="AN211" s="113">
        <f t="shared" ref="AN211" si="5097">+AO211+AP211</f>
        <v>0</v>
      </c>
      <c r="AO211" s="116">
        <f t="shared" si="4978"/>
        <v>0</v>
      </c>
      <c r="AP211" s="174">
        <f t="shared" si="4979"/>
        <v>0</v>
      </c>
      <c r="AQ211" s="184" t="s">
        <v>216</v>
      </c>
      <c r="AR211" s="163">
        <f t="shared" ref="AR211" si="5098">IF(AS211&gt;0,1,0)</f>
        <v>0</v>
      </c>
      <c r="AS211" s="144"/>
      <c r="AT211" s="121"/>
      <c r="AU211" s="113">
        <f t="shared" ref="AU211" si="5099">+AV211+AW211</f>
        <v>0</v>
      </c>
      <c r="AV211" s="116">
        <f t="shared" si="4980"/>
        <v>0</v>
      </c>
      <c r="AW211" s="177">
        <f t="shared" si="4981"/>
        <v>0</v>
      </c>
      <c r="AX211" s="181" t="s">
        <v>216</v>
      </c>
      <c r="AY211" s="163">
        <f t="shared" ref="AY211" si="5100">IF(AZ211&gt;0,1,0)</f>
        <v>0</v>
      </c>
      <c r="AZ211" s="144"/>
      <c r="BA211" s="121"/>
      <c r="BB211" s="113">
        <f t="shared" ref="BB211" si="5101">+BC211+BD211</f>
        <v>0</v>
      </c>
      <c r="BC211" s="116">
        <f t="shared" si="4982"/>
        <v>0</v>
      </c>
      <c r="BD211" s="174">
        <f t="shared" si="4983"/>
        <v>0</v>
      </c>
      <c r="BE211" s="181" t="s">
        <v>216</v>
      </c>
      <c r="BF211" s="163">
        <f t="shared" ref="BF211" si="5102">IF(BG211&gt;0,1,0)</f>
        <v>0</v>
      </c>
      <c r="BG211" s="144"/>
      <c r="BH211" s="121"/>
      <c r="BI211" s="113">
        <f t="shared" ref="BI211" si="5103">+BJ211+BK211</f>
        <v>0</v>
      </c>
      <c r="BJ211" s="116">
        <f t="shared" si="4984"/>
        <v>0</v>
      </c>
      <c r="BK211" s="177">
        <f t="shared" si="4985"/>
        <v>0</v>
      </c>
      <c r="BL211" s="181" t="s">
        <v>216</v>
      </c>
      <c r="BM211" s="163">
        <f t="shared" ref="BM211" si="5104">IF(BN211&gt;0,1,0)</f>
        <v>0</v>
      </c>
      <c r="BN211" s="144"/>
      <c r="BO211" s="121"/>
      <c r="BP211" s="113">
        <f t="shared" ref="BP211" si="5105">+BQ211+BR211</f>
        <v>0</v>
      </c>
      <c r="BQ211" s="116">
        <f t="shared" si="4986"/>
        <v>0</v>
      </c>
      <c r="BR211" s="177">
        <f t="shared" si="4987"/>
        <v>0</v>
      </c>
      <c r="BS211" s="102">
        <f t="shared" si="5067"/>
        <v>0</v>
      </c>
      <c r="BT211" s="113">
        <f t="shared" si="5068"/>
        <v>0</v>
      </c>
      <c r="BU211" s="113">
        <f t="shared" si="5069"/>
        <v>0</v>
      </c>
      <c r="BV211" s="116">
        <f t="shared" si="5070"/>
        <v>0</v>
      </c>
      <c r="BW211" s="113">
        <f t="shared" si="5071"/>
        <v>0</v>
      </c>
      <c r="BX211" s="189">
        <f t="shared" si="5072"/>
        <v>0</v>
      </c>
      <c r="BY211" s="102" t="str">
        <f>IF(CA211="","",VLOOKUP(L211,リスト!$AD$3:$AE$25,2,0))</f>
        <v/>
      </c>
      <c r="BZ211" s="105">
        <f t="shared" ref="BZ211" si="5106">IF(CA211&gt;0,1,0)</f>
        <v>0</v>
      </c>
      <c r="CA211" s="144"/>
      <c r="CB211" s="113">
        <f t="shared" si="4988"/>
        <v>0</v>
      </c>
      <c r="CC211" s="121"/>
      <c r="CD211" s="163">
        <f t="shared" ref="CD211" si="5107">+CB211+CC211</f>
        <v>0</v>
      </c>
      <c r="CE211" s="113">
        <f t="shared" ref="CE211" si="5108">+CF211+CG211</f>
        <v>0</v>
      </c>
      <c r="CF211" s="116">
        <f t="shared" si="4989"/>
        <v>0</v>
      </c>
      <c r="CG211" s="177">
        <f t="shared" si="4990"/>
        <v>0</v>
      </c>
      <c r="CH211" s="181" t="s">
        <v>216</v>
      </c>
      <c r="CI211" s="105">
        <f t="shared" ref="CI211" si="5109">IF(CJ211&gt;0,1,0)</f>
        <v>0</v>
      </c>
      <c r="CJ211" s="144"/>
      <c r="CK211" s="121"/>
      <c r="CL211" s="113">
        <f t="shared" ref="CL211" si="5110">+CM211+CN211</f>
        <v>0</v>
      </c>
      <c r="CM211" s="116">
        <f t="shared" si="4991"/>
        <v>0</v>
      </c>
      <c r="CN211" s="174">
        <f t="shared" si="4992"/>
        <v>0</v>
      </c>
      <c r="CO211" s="181" t="s">
        <v>216</v>
      </c>
      <c r="CP211" s="105">
        <f t="shared" ref="CP211" si="5111">IF(CQ211&gt;0,1,0)</f>
        <v>0</v>
      </c>
      <c r="CQ211" s="144"/>
      <c r="CR211" s="121"/>
      <c r="CS211" s="113">
        <f t="shared" ref="CS211" si="5112">+CT211+CU211</f>
        <v>0</v>
      </c>
      <c r="CT211" s="116">
        <f t="shared" si="4993"/>
        <v>0</v>
      </c>
      <c r="CU211" s="174">
        <f t="shared" si="4994"/>
        <v>0</v>
      </c>
      <c r="CV211" s="181" t="s">
        <v>216</v>
      </c>
      <c r="CW211" s="105">
        <f t="shared" ref="CW211" si="5113">IF(CX211&gt;0,1,0)</f>
        <v>0</v>
      </c>
      <c r="CX211" s="144"/>
      <c r="CY211" s="121"/>
      <c r="CZ211" s="113">
        <f t="shared" ref="CZ211" si="5114">+DA211+DB211</f>
        <v>0</v>
      </c>
      <c r="DA211" s="116">
        <f t="shared" si="4995"/>
        <v>0</v>
      </c>
      <c r="DB211" s="174">
        <f t="shared" si="4996"/>
        <v>0</v>
      </c>
      <c r="DC211" s="181" t="s">
        <v>216</v>
      </c>
      <c r="DD211" s="105">
        <f t="shared" ref="DD211" si="5115">IF(DE211&gt;0,1,0)</f>
        <v>0</v>
      </c>
      <c r="DE211" s="144"/>
      <c r="DF211" s="121"/>
      <c r="DG211" s="113">
        <f t="shared" ref="DG211" si="5116">+DH211+DI211</f>
        <v>0</v>
      </c>
      <c r="DH211" s="116">
        <f t="shared" si="4997"/>
        <v>0</v>
      </c>
      <c r="DI211" s="177">
        <f t="shared" si="4998"/>
        <v>0</v>
      </c>
      <c r="DJ211" s="102">
        <f t="shared" si="5073"/>
        <v>0</v>
      </c>
      <c r="DK211" s="116">
        <f t="shared" si="5074"/>
        <v>0</v>
      </c>
      <c r="DL211" s="116">
        <f t="shared" si="5075"/>
        <v>0</v>
      </c>
      <c r="DM211" s="116">
        <f t="shared" ref="DM211" si="5117">+DN211+DO211</f>
        <v>0</v>
      </c>
      <c r="DN211" s="116">
        <f t="shared" si="5076"/>
        <v>0</v>
      </c>
      <c r="DO211" s="177">
        <f t="shared" si="5077"/>
        <v>0</v>
      </c>
      <c r="DP211" s="194">
        <f t="shared" si="5078"/>
        <v>0</v>
      </c>
      <c r="DQ211" s="177">
        <f t="shared" si="5079"/>
        <v>0</v>
      </c>
      <c r="DR211" s="116">
        <f t="shared" si="5039"/>
        <v>0</v>
      </c>
      <c r="DS211" s="116">
        <f t="shared" ref="DS211" si="5118">+DT211+DU211</f>
        <v>0</v>
      </c>
      <c r="DT211" s="113">
        <f t="shared" si="5080"/>
        <v>0</v>
      </c>
      <c r="DU211" s="189">
        <f t="shared" si="5081"/>
        <v>0</v>
      </c>
      <c r="DV211" s="102">
        <f t="shared" ref="DV211:DV215" si="5119">IF(H211="（○）",220,0)</f>
        <v>0</v>
      </c>
      <c r="DW211" s="116">
        <f t="shared" ref="DW211:DW215" si="5120">IF(H211="（○）",SUM(S211,AI211),0)</f>
        <v>0</v>
      </c>
      <c r="DX211" s="116">
        <f t="shared" ref="DX211:DX215" si="5121">IF(H211="（○）",SUM(T211,AJ211),0)</f>
        <v>0</v>
      </c>
      <c r="DY211" s="116">
        <f t="shared" ref="DY211" si="5122">ROUND(DV211*DX211,0)</f>
        <v>0</v>
      </c>
      <c r="DZ211" s="116">
        <f t="shared" ref="DZ211" si="5123">+EA211+EB211</f>
        <v>0</v>
      </c>
      <c r="EA211" s="116">
        <f t="shared" si="5001"/>
        <v>0</v>
      </c>
      <c r="EB211" s="174">
        <f t="shared" si="5002"/>
        <v>0</v>
      </c>
      <c r="EC211" s="194">
        <f t="shared" ref="EC211" si="5124">SUM(DR211,DY211)</f>
        <v>0</v>
      </c>
      <c r="ED211" s="116">
        <f t="shared" ref="ED211" si="5125">+EE211+EF211</f>
        <v>0</v>
      </c>
      <c r="EE211" s="116">
        <f t="shared" ref="EE211" si="5126">SUM(DT211,EA211)</f>
        <v>0</v>
      </c>
      <c r="EF211" s="189">
        <f t="shared" ref="EF211" si="5127">SUM(DU211,EB211)</f>
        <v>0</v>
      </c>
      <c r="EG211" s="129">
        <f t="shared" si="5082"/>
        <v>0</v>
      </c>
      <c r="EH211" s="133">
        <f t="shared" si="5083"/>
        <v>0</v>
      </c>
      <c r="EI211" s="148">
        <f t="shared" si="5084"/>
        <v>0</v>
      </c>
      <c r="EJ211" s="153">
        <f t="shared" ref="EJ211" si="5128">INT(EI211/2)</f>
        <v>0</v>
      </c>
      <c r="EK211" s="167">
        <f t="shared" si="5085"/>
        <v>0</v>
      </c>
      <c r="EL211" s="171">
        <f t="shared" si="5086"/>
        <v>0</v>
      </c>
      <c r="EM211" s="167">
        <f t="shared" si="5087"/>
        <v>0</v>
      </c>
      <c r="EN211" s="171">
        <f t="shared" ref="EN211" si="5129">INT(EM211/2)</f>
        <v>0</v>
      </c>
      <c r="EO211" s="148">
        <f t="shared" si="5003"/>
        <v>0</v>
      </c>
      <c r="EP211" s="153">
        <f t="shared" ref="EP211" si="5130">INT(EO211/2)</f>
        <v>0</v>
      </c>
      <c r="EQ211" s="167">
        <f t="shared" si="5004"/>
        <v>0</v>
      </c>
      <c r="ER211" s="171">
        <f t="shared" ref="ER211" si="5131">INT(EQ211/2)</f>
        <v>0</v>
      </c>
      <c r="ES211" s="148">
        <f t="shared" si="5005"/>
        <v>0</v>
      </c>
      <c r="ET211" s="153">
        <f t="shared" ref="ET211" si="5132">INT(ES211/2)</f>
        <v>0</v>
      </c>
      <c r="EU211" s="167">
        <f t="shared" si="5088"/>
        <v>0</v>
      </c>
      <c r="EV211" s="171">
        <f t="shared" si="5089"/>
        <v>0</v>
      </c>
      <c r="EW211" s="148">
        <f t="shared" si="5006"/>
        <v>0</v>
      </c>
      <c r="EX211" s="153">
        <f t="shared" ref="EX211" si="5133">INT(EW211/2)</f>
        <v>0</v>
      </c>
      <c r="EY211" s="167">
        <f t="shared" si="5007"/>
        <v>0</v>
      </c>
      <c r="EZ211" s="171">
        <f t="shared" ref="EZ211" si="5134">INT(EY211/2)</f>
        <v>0</v>
      </c>
      <c r="FA211" s="148">
        <f t="shared" si="5008"/>
        <v>0</v>
      </c>
      <c r="FB211" s="171">
        <f t="shared" ref="FB211" si="5135">INT(FA211/2)</f>
        <v>0</v>
      </c>
      <c r="FC211" s="148">
        <f t="shared" si="5009"/>
        <v>0</v>
      </c>
      <c r="FD211" s="171">
        <f t="shared" ref="FD211" si="5136">INT(FC211/2)</f>
        <v>0</v>
      </c>
      <c r="FE211" s="167">
        <f t="shared" ref="FE211" si="5137">SUM(EG211,EI211,EK211,EM211,EO211,EQ211,ES211,EU211,EW211,EY211,FA211,FC211)</f>
        <v>0</v>
      </c>
      <c r="FF211" s="171">
        <f t="shared" ref="FF211" si="5138">SUM(EH211,EJ211,EL211,EN211,EP211,ER211,ET211,EV211,EX211,EZ211,FB211,FD211)</f>
        <v>0</v>
      </c>
      <c r="FG211" s="148">
        <f t="shared" si="5010"/>
        <v>0</v>
      </c>
      <c r="FH211" s="199">
        <f t="shared" ref="FH211" si="5139">+FG211</f>
        <v>0</v>
      </c>
      <c r="FI211" s="95"/>
      <c r="FJ211" s="708">
        <f>+FJ210</f>
        <v>0</v>
      </c>
      <c r="FK211" s="38"/>
      <c r="FL211" s="695">
        <f t="shared" si="4500"/>
        <v>0</v>
      </c>
      <c r="FM211" s="696">
        <f t="shared" si="4501"/>
        <v>0</v>
      </c>
      <c r="FN211" s="697" t="str">
        <f t="shared" si="4502"/>
        <v>OK</v>
      </c>
      <c r="FP211" s="695">
        <f t="shared" si="5059"/>
        <v>0</v>
      </c>
      <c r="FQ211" s="696">
        <f t="shared" si="5060"/>
        <v>0</v>
      </c>
      <c r="FR211" s="697" t="str">
        <f t="shared" si="5061"/>
        <v>OK</v>
      </c>
    </row>
    <row r="212" spans="1:174" ht="18" customHeight="1" x14ac:dyDescent="0.2">
      <c r="A212" s="74">
        <f t="shared" si="5062"/>
        <v>0</v>
      </c>
      <c r="B212" s="75">
        <f t="shared" si="5063"/>
        <v>0</v>
      </c>
      <c r="C212" s="235" t="str">
        <f t="shared" si="5064"/>
        <v>福島県</v>
      </c>
      <c r="D212" s="58">
        <f t="shared" si="5065"/>
        <v>99</v>
      </c>
      <c r="E212" s="49" t="s">
        <v>244</v>
      </c>
      <c r="F212" s="486">
        <f>IF(F213=" "," ",+F213)</f>
        <v>0</v>
      </c>
      <c r="G212" s="554"/>
      <c r="H212" s="537"/>
      <c r="I212" s="544"/>
      <c r="J212" s="545"/>
      <c r="K212" s="544"/>
      <c r="L212" s="229"/>
      <c r="M212" s="532"/>
      <c r="N212" s="66"/>
      <c r="O212" s="70" t="str">
        <f>IF(L212="","",VLOOKUP(L212,リスト!$Q$3:$R$25,2,0))</f>
        <v/>
      </c>
      <c r="P212" s="202"/>
      <c r="Q212" s="125"/>
      <c r="R212" s="154" t="str">
        <f>IF(L212="","",VLOOKUP(L212,リスト!$X$3:$Y$25,2,0))</f>
        <v/>
      </c>
      <c r="S212" s="162">
        <f>IF(T212&gt;0,1,0)</f>
        <v>0</v>
      </c>
      <c r="T212" s="143"/>
      <c r="U212" s="112">
        <f t="shared" si="4973"/>
        <v>0</v>
      </c>
      <c r="V212" s="108"/>
      <c r="W212" s="115">
        <f>+U212+V212</f>
        <v>0</v>
      </c>
      <c r="X212" s="115">
        <f>+Y212+Z212</f>
        <v>0</v>
      </c>
      <c r="Y212" s="137">
        <f t="shared" si="4974"/>
        <v>0</v>
      </c>
      <c r="Z212" s="139">
        <f t="shared" si="4975"/>
        <v>0</v>
      </c>
      <c r="AA212" s="180" t="s">
        <v>216</v>
      </c>
      <c r="AB212" s="162">
        <f>IF(AC212&gt;0,1,0)</f>
        <v>0</v>
      </c>
      <c r="AC212" s="143"/>
      <c r="AD212" s="120"/>
      <c r="AE212" s="137">
        <f>+AF212+AG212</f>
        <v>0</v>
      </c>
      <c r="AF212" s="137">
        <f t="shared" si="4976"/>
        <v>0</v>
      </c>
      <c r="AG212" s="139">
        <f t="shared" si="4977"/>
        <v>0</v>
      </c>
      <c r="AH212" s="101" t="str">
        <f>IF(AJ212="","",VLOOKUP(L212,リスト!$AA$3:$AB$25,2,0))</f>
        <v/>
      </c>
      <c r="AI212" s="162">
        <f>IF(AJ212&gt;0,1,0)</f>
        <v>0</v>
      </c>
      <c r="AJ212" s="143"/>
      <c r="AK212" s="156">
        <f t="shared" si="5066"/>
        <v>0</v>
      </c>
      <c r="AL212" s="120"/>
      <c r="AM212" s="162">
        <f>+AK212+AL212</f>
        <v>0</v>
      </c>
      <c r="AN212" s="112">
        <f>+AO212+AP212</f>
        <v>0</v>
      </c>
      <c r="AO212" s="115">
        <f t="shared" si="4978"/>
        <v>0</v>
      </c>
      <c r="AP212" s="173">
        <f t="shared" si="4979"/>
        <v>0</v>
      </c>
      <c r="AQ212" s="183" t="s">
        <v>216</v>
      </c>
      <c r="AR212" s="162">
        <f>IF(AS212&gt;0,1,0)</f>
        <v>0</v>
      </c>
      <c r="AS212" s="143"/>
      <c r="AT212" s="120"/>
      <c r="AU212" s="112">
        <f>+AV212+AW212</f>
        <v>0</v>
      </c>
      <c r="AV212" s="115">
        <f t="shared" si="4980"/>
        <v>0</v>
      </c>
      <c r="AW212" s="176">
        <f t="shared" si="4981"/>
        <v>0</v>
      </c>
      <c r="AX212" s="180" t="s">
        <v>216</v>
      </c>
      <c r="AY212" s="162">
        <f>IF(AZ212&gt;0,1,0)</f>
        <v>0</v>
      </c>
      <c r="AZ212" s="143"/>
      <c r="BA212" s="120"/>
      <c r="BB212" s="112">
        <f>+BC212+BD212</f>
        <v>0</v>
      </c>
      <c r="BC212" s="115">
        <f t="shared" si="4982"/>
        <v>0</v>
      </c>
      <c r="BD212" s="173">
        <f t="shared" si="4983"/>
        <v>0</v>
      </c>
      <c r="BE212" s="180" t="s">
        <v>216</v>
      </c>
      <c r="BF212" s="162">
        <f>IF(BG212&gt;0,1,0)</f>
        <v>0</v>
      </c>
      <c r="BG212" s="143"/>
      <c r="BH212" s="120"/>
      <c r="BI212" s="112">
        <f>+BJ212+BK212</f>
        <v>0</v>
      </c>
      <c r="BJ212" s="115">
        <f t="shared" si="4984"/>
        <v>0</v>
      </c>
      <c r="BK212" s="176">
        <f t="shared" si="4985"/>
        <v>0</v>
      </c>
      <c r="BL212" s="180" t="s">
        <v>216</v>
      </c>
      <c r="BM212" s="162">
        <f>IF(BN212&gt;0,1,0)</f>
        <v>0</v>
      </c>
      <c r="BN212" s="143"/>
      <c r="BO212" s="120"/>
      <c r="BP212" s="112">
        <f>+BQ212+BR212</f>
        <v>0</v>
      </c>
      <c r="BQ212" s="115">
        <f t="shared" si="4986"/>
        <v>0</v>
      </c>
      <c r="BR212" s="176">
        <f t="shared" si="4987"/>
        <v>0</v>
      </c>
      <c r="BS212" s="101">
        <f t="shared" si="5067"/>
        <v>0</v>
      </c>
      <c r="BT212" s="112">
        <f t="shared" si="5068"/>
        <v>0</v>
      </c>
      <c r="BU212" s="112">
        <f t="shared" si="5069"/>
        <v>0</v>
      </c>
      <c r="BV212" s="115">
        <f t="shared" si="5070"/>
        <v>0</v>
      </c>
      <c r="BW212" s="112">
        <f t="shared" si="5071"/>
        <v>0</v>
      </c>
      <c r="BX212" s="188">
        <f t="shared" si="5072"/>
        <v>0</v>
      </c>
      <c r="BY212" s="101" t="str">
        <f>IF(CA212="","",VLOOKUP(L212,リスト!$AD$3:$AE$25,2,0))</f>
        <v/>
      </c>
      <c r="BZ212" s="192">
        <f>IF(CA212&gt;0,1,0)</f>
        <v>0</v>
      </c>
      <c r="CA212" s="143"/>
      <c r="CB212" s="112">
        <f t="shared" si="4988"/>
        <v>0</v>
      </c>
      <c r="CC212" s="120"/>
      <c r="CD212" s="162">
        <f>+CB212+CC212</f>
        <v>0</v>
      </c>
      <c r="CE212" s="112">
        <f>+CF212+CG212</f>
        <v>0</v>
      </c>
      <c r="CF212" s="115">
        <f t="shared" si="4989"/>
        <v>0</v>
      </c>
      <c r="CG212" s="173">
        <f t="shared" si="4990"/>
        <v>0</v>
      </c>
      <c r="CH212" s="180" t="s">
        <v>216</v>
      </c>
      <c r="CI212" s="192">
        <f>IF(CJ212&gt;0,1,0)</f>
        <v>0</v>
      </c>
      <c r="CJ212" s="143"/>
      <c r="CK212" s="120"/>
      <c r="CL212" s="112">
        <f>+CM212+CN212</f>
        <v>0</v>
      </c>
      <c r="CM212" s="115">
        <f t="shared" si="4991"/>
        <v>0</v>
      </c>
      <c r="CN212" s="173">
        <f t="shared" si="4992"/>
        <v>0</v>
      </c>
      <c r="CO212" s="180" t="s">
        <v>216</v>
      </c>
      <c r="CP212" s="192">
        <f>IF(CQ212&gt;0,1,0)</f>
        <v>0</v>
      </c>
      <c r="CQ212" s="143"/>
      <c r="CR212" s="120"/>
      <c r="CS212" s="112">
        <f>+CT212+CU212</f>
        <v>0</v>
      </c>
      <c r="CT212" s="115">
        <f t="shared" si="4993"/>
        <v>0</v>
      </c>
      <c r="CU212" s="173">
        <f t="shared" si="4994"/>
        <v>0</v>
      </c>
      <c r="CV212" s="180" t="s">
        <v>216</v>
      </c>
      <c r="CW212" s="192">
        <f>IF(CX212&gt;0,1,0)</f>
        <v>0</v>
      </c>
      <c r="CX212" s="143"/>
      <c r="CY212" s="120"/>
      <c r="CZ212" s="112">
        <f>+DA212+DB212</f>
        <v>0</v>
      </c>
      <c r="DA212" s="115">
        <f t="shared" si="4995"/>
        <v>0</v>
      </c>
      <c r="DB212" s="173">
        <f t="shared" si="4996"/>
        <v>0</v>
      </c>
      <c r="DC212" s="180" t="s">
        <v>216</v>
      </c>
      <c r="DD212" s="192">
        <f>IF(DE212&gt;0,1,0)</f>
        <v>0</v>
      </c>
      <c r="DE212" s="143"/>
      <c r="DF212" s="120"/>
      <c r="DG212" s="112">
        <f>+DH212+DI212</f>
        <v>0</v>
      </c>
      <c r="DH212" s="115">
        <f t="shared" si="4997"/>
        <v>0</v>
      </c>
      <c r="DI212" s="176">
        <f t="shared" si="4998"/>
        <v>0</v>
      </c>
      <c r="DJ212" s="101">
        <f t="shared" si="5073"/>
        <v>0</v>
      </c>
      <c r="DK212" s="115">
        <f t="shared" si="5074"/>
        <v>0</v>
      </c>
      <c r="DL212" s="115">
        <f t="shared" si="5075"/>
        <v>0</v>
      </c>
      <c r="DM212" s="115">
        <f>+DN212+DO212</f>
        <v>0</v>
      </c>
      <c r="DN212" s="115">
        <f t="shared" si="5076"/>
        <v>0</v>
      </c>
      <c r="DO212" s="176">
        <f t="shared" si="5077"/>
        <v>0</v>
      </c>
      <c r="DP212" s="193">
        <f t="shared" si="5078"/>
        <v>0</v>
      </c>
      <c r="DQ212" s="176">
        <f t="shared" si="5079"/>
        <v>0</v>
      </c>
      <c r="DR212" s="115">
        <f t="shared" si="5039"/>
        <v>0</v>
      </c>
      <c r="DS212" s="115">
        <f>+DT212+DU212</f>
        <v>0</v>
      </c>
      <c r="DT212" s="112">
        <f t="shared" si="5080"/>
        <v>0</v>
      </c>
      <c r="DU212" s="188">
        <f t="shared" si="5081"/>
        <v>0</v>
      </c>
      <c r="DV212" s="101">
        <f t="shared" si="5119"/>
        <v>0</v>
      </c>
      <c r="DW212" s="115">
        <f t="shared" si="5120"/>
        <v>0</v>
      </c>
      <c r="DX212" s="115">
        <f t="shared" si="5121"/>
        <v>0</v>
      </c>
      <c r="DY212" s="115">
        <f>ROUND(DV212*DX212,0)</f>
        <v>0</v>
      </c>
      <c r="DZ212" s="115">
        <f>+EA212+EB212</f>
        <v>0</v>
      </c>
      <c r="EA212" s="115">
        <f t="shared" si="5001"/>
        <v>0</v>
      </c>
      <c r="EB212" s="173">
        <f t="shared" si="5002"/>
        <v>0</v>
      </c>
      <c r="EC212" s="193">
        <f>SUM(DR212,DY212)</f>
        <v>0</v>
      </c>
      <c r="ED212" s="115">
        <f>+EE212+EF212</f>
        <v>0</v>
      </c>
      <c r="EE212" s="115">
        <f>SUM(DT212,EA212)</f>
        <v>0</v>
      </c>
      <c r="EF212" s="188">
        <f>SUM(DU212,EB212)</f>
        <v>0</v>
      </c>
      <c r="EG212" s="128">
        <f t="shared" si="5082"/>
        <v>0</v>
      </c>
      <c r="EH212" s="132">
        <f t="shared" si="5083"/>
        <v>0</v>
      </c>
      <c r="EI212" s="147">
        <f t="shared" si="5084"/>
        <v>0</v>
      </c>
      <c r="EJ212" s="152">
        <f>INT(EI212/2)</f>
        <v>0</v>
      </c>
      <c r="EK212" s="166">
        <f t="shared" si="5085"/>
        <v>0</v>
      </c>
      <c r="EL212" s="170">
        <f t="shared" si="5086"/>
        <v>0</v>
      </c>
      <c r="EM212" s="166">
        <f t="shared" si="5087"/>
        <v>0</v>
      </c>
      <c r="EN212" s="170">
        <f>INT(EM212/2)</f>
        <v>0</v>
      </c>
      <c r="EO212" s="147">
        <f t="shared" si="5003"/>
        <v>0</v>
      </c>
      <c r="EP212" s="170">
        <f>INT(EO212/2)</f>
        <v>0</v>
      </c>
      <c r="EQ212" s="166">
        <f t="shared" si="5004"/>
        <v>0</v>
      </c>
      <c r="ER212" s="170">
        <f>INT(EQ212/2)</f>
        <v>0</v>
      </c>
      <c r="ES212" s="147">
        <f t="shared" si="5005"/>
        <v>0</v>
      </c>
      <c r="ET212" s="152">
        <f>INT(ES212/2)</f>
        <v>0</v>
      </c>
      <c r="EU212" s="166">
        <f t="shared" si="5088"/>
        <v>0</v>
      </c>
      <c r="EV212" s="170">
        <f t="shared" si="5089"/>
        <v>0</v>
      </c>
      <c r="EW212" s="147">
        <f t="shared" si="5006"/>
        <v>0</v>
      </c>
      <c r="EX212" s="152">
        <f>INT(EW212/2)</f>
        <v>0</v>
      </c>
      <c r="EY212" s="166">
        <f t="shared" si="5007"/>
        <v>0</v>
      </c>
      <c r="EZ212" s="170">
        <f>INT(EY212/2)</f>
        <v>0</v>
      </c>
      <c r="FA212" s="147">
        <f t="shared" si="5008"/>
        <v>0</v>
      </c>
      <c r="FB212" s="170">
        <f>INT(FA212/2)</f>
        <v>0</v>
      </c>
      <c r="FC212" s="147">
        <f t="shared" si="5009"/>
        <v>0</v>
      </c>
      <c r="FD212" s="170">
        <f>INT(FC212/2)</f>
        <v>0</v>
      </c>
      <c r="FE212" s="166">
        <f>SUM(EG212,EI212,EK212,EM212,EO212,EQ212,ES212,EU212,EW212,EY212,FA212,FC212)</f>
        <v>0</v>
      </c>
      <c r="FF212" s="170">
        <f>SUM(EH212,EJ212,EL212,EN212,EP212,ER212,ET212,EV212,EX212,EZ212,FB212,FD212)</f>
        <v>0</v>
      </c>
      <c r="FG212" s="147">
        <f t="shared" si="5010"/>
        <v>0</v>
      </c>
      <c r="FH212" s="198">
        <f>+FG212</f>
        <v>0</v>
      </c>
      <c r="FI212" s="201"/>
      <c r="FJ212" s="708">
        <f>+FJ210</f>
        <v>0</v>
      </c>
      <c r="FK212" s="38"/>
      <c r="FL212" s="698">
        <f t="shared" si="4500"/>
        <v>0</v>
      </c>
      <c r="FM212" s="699">
        <f t="shared" si="4501"/>
        <v>0</v>
      </c>
      <c r="FN212" s="700" t="str">
        <f t="shared" si="4502"/>
        <v>OK</v>
      </c>
      <c r="FP212" s="698">
        <f t="shared" si="5059"/>
        <v>0</v>
      </c>
      <c r="FQ212" s="699">
        <f t="shared" si="5060"/>
        <v>0</v>
      </c>
      <c r="FR212" s="700" t="str">
        <f t="shared" si="5061"/>
        <v>OK</v>
      </c>
    </row>
    <row r="213" spans="1:174" ht="18" customHeight="1" x14ac:dyDescent="0.2">
      <c r="A213" s="76">
        <f t="shared" si="5062"/>
        <v>0</v>
      </c>
      <c r="B213" s="77">
        <f t="shared" si="5063"/>
        <v>0</v>
      </c>
      <c r="C213" s="236" t="str">
        <f t="shared" si="5064"/>
        <v>福島県</v>
      </c>
      <c r="D213" s="47">
        <f t="shared" si="5065"/>
        <v>99</v>
      </c>
      <c r="E213" s="56" t="s">
        <v>245</v>
      </c>
      <c r="F213" s="487"/>
      <c r="G213" s="555">
        <f>+G212</f>
        <v>0</v>
      </c>
      <c r="H213" s="536"/>
      <c r="I213" s="542"/>
      <c r="J213" s="543"/>
      <c r="K213" s="542"/>
      <c r="L213" s="64"/>
      <c r="M213" s="531"/>
      <c r="N213" s="67"/>
      <c r="O213" s="71" t="str">
        <f>IF(L213="","",VLOOKUP(L213,リスト!$Q$3:$R$25,2,0))</f>
        <v/>
      </c>
      <c r="P213" s="95"/>
      <c r="Q213" s="126"/>
      <c r="R213" s="102" t="str">
        <f>IF(L213="","",VLOOKUP(L213,リスト!$X$3:$Y$25,2,0))</f>
        <v/>
      </c>
      <c r="S213" s="163">
        <f t="shared" ref="S213" si="5140">IF(T213&gt;0,1,0)</f>
        <v>0</v>
      </c>
      <c r="T213" s="144"/>
      <c r="U213" s="113">
        <f t="shared" si="4973"/>
        <v>0</v>
      </c>
      <c r="V213" s="109"/>
      <c r="W213" s="116">
        <f t="shared" ref="W213" si="5141">+U213+V213</f>
        <v>0</v>
      </c>
      <c r="X213" s="116">
        <f t="shared" ref="X213" si="5142">+Y213+Z213</f>
        <v>0</v>
      </c>
      <c r="Y213" s="138">
        <f t="shared" si="4974"/>
        <v>0</v>
      </c>
      <c r="Z213" s="140">
        <f t="shared" si="4975"/>
        <v>0</v>
      </c>
      <c r="AA213" s="181" t="s">
        <v>216</v>
      </c>
      <c r="AB213" s="163">
        <f t="shared" ref="AB213" si="5143">IF(AC213&gt;0,1,0)</f>
        <v>0</v>
      </c>
      <c r="AC213" s="144"/>
      <c r="AD213" s="121"/>
      <c r="AE213" s="138">
        <f t="shared" ref="AE213" si="5144">+AF213+AG213</f>
        <v>0</v>
      </c>
      <c r="AF213" s="138">
        <f t="shared" si="4976"/>
        <v>0</v>
      </c>
      <c r="AG213" s="140">
        <f t="shared" si="4977"/>
        <v>0</v>
      </c>
      <c r="AH213" s="102" t="str">
        <f>IF(AJ213="","",VLOOKUP(L213,リスト!$AA$3:$AB$25,2,0))</f>
        <v/>
      </c>
      <c r="AI213" s="163">
        <f t="shared" ref="AI213" si="5145">IF(AJ213&gt;0,1,0)</f>
        <v>0</v>
      </c>
      <c r="AJ213" s="144"/>
      <c r="AK213" s="157">
        <f t="shared" si="5066"/>
        <v>0</v>
      </c>
      <c r="AL213" s="121"/>
      <c r="AM213" s="163">
        <f t="shared" ref="AM213" si="5146">+AK213+AL213</f>
        <v>0</v>
      </c>
      <c r="AN213" s="113">
        <f t="shared" ref="AN213" si="5147">+AO213+AP213</f>
        <v>0</v>
      </c>
      <c r="AO213" s="116">
        <f t="shared" si="4978"/>
        <v>0</v>
      </c>
      <c r="AP213" s="174">
        <f t="shared" si="4979"/>
        <v>0</v>
      </c>
      <c r="AQ213" s="184" t="s">
        <v>216</v>
      </c>
      <c r="AR213" s="163">
        <f t="shared" ref="AR213" si="5148">IF(AS213&gt;0,1,0)</f>
        <v>0</v>
      </c>
      <c r="AS213" s="144"/>
      <c r="AT213" s="121"/>
      <c r="AU213" s="113">
        <f t="shared" ref="AU213" si="5149">+AV213+AW213</f>
        <v>0</v>
      </c>
      <c r="AV213" s="116">
        <f t="shared" si="4980"/>
        <v>0</v>
      </c>
      <c r="AW213" s="177">
        <f t="shared" si="4981"/>
        <v>0</v>
      </c>
      <c r="AX213" s="181" t="s">
        <v>216</v>
      </c>
      <c r="AY213" s="163">
        <f t="shared" ref="AY213" si="5150">IF(AZ213&gt;0,1,0)</f>
        <v>0</v>
      </c>
      <c r="AZ213" s="144"/>
      <c r="BA213" s="121"/>
      <c r="BB213" s="113">
        <f t="shared" ref="BB213" si="5151">+BC213+BD213</f>
        <v>0</v>
      </c>
      <c r="BC213" s="116">
        <f t="shared" si="4982"/>
        <v>0</v>
      </c>
      <c r="BD213" s="174">
        <f t="shared" si="4983"/>
        <v>0</v>
      </c>
      <c r="BE213" s="181" t="s">
        <v>216</v>
      </c>
      <c r="BF213" s="163">
        <f t="shared" ref="BF213" si="5152">IF(BG213&gt;0,1,0)</f>
        <v>0</v>
      </c>
      <c r="BG213" s="144"/>
      <c r="BH213" s="121"/>
      <c r="BI213" s="113">
        <f t="shared" ref="BI213" si="5153">+BJ213+BK213</f>
        <v>0</v>
      </c>
      <c r="BJ213" s="116">
        <f t="shared" si="4984"/>
        <v>0</v>
      </c>
      <c r="BK213" s="177">
        <f t="shared" si="4985"/>
        <v>0</v>
      </c>
      <c r="BL213" s="181" t="s">
        <v>216</v>
      </c>
      <c r="BM213" s="163">
        <f t="shared" ref="BM213" si="5154">IF(BN213&gt;0,1,0)</f>
        <v>0</v>
      </c>
      <c r="BN213" s="144"/>
      <c r="BO213" s="121"/>
      <c r="BP213" s="113">
        <f t="shared" ref="BP213" si="5155">+BQ213+BR213</f>
        <v>0</v>
      </c>
      <c r="BQ213" s="116">
        <f t="shared" si="4986"/>
        <v>0</v>
      </c>
      <c r="BR213" s="177">
        <f t="shared" si="4987"/>
        <v>0</v>
      </c>
      <c r="BS213" s="102">
        <f t="shared" si="5067"/>
        <v>0</v>
      </c>
      <c r="BT213" s="113">
        <f t="shared" si="5068"/>
        <v>0</v>
      </c>
      <c r="BU213" s="113">
        <f t="shared" si="5069"/>
        <v>0</v>
      </c>
      <c r="BV213" s="116">
        <f t="shared" si="5070"/>
        <v>0</v>
      </c>
      <c r="BW213" s="113">
        <f t="shared" si="5071"/>
        <v>0</v>
      </c>
      <c r="BX213" s="189">
        <f t="shared" si="5072"/>
        <v>0</v>
      </c>
      <c r="BY213" s="102" t="str">
        <f>IF(CA213="","",VLOOKUP(L213,リスト!$AD$3:$AE$25,2,0))</f>
        <v/>
      </c>
      <c r="BZ213" s="105">
        <f t="shared" ref="BZ213" si="5156">IF(CA213&gt;0,1,0)</f>
        <v>0</v>
      </c>
      <c r="CA213" s="144"/>
      <c r="CB213" s="113">
        <f t="shared" si="4988"/>
        <v>0</v>
      </c>
      <c r="CC213" s="121"/>
      <c r="CD213" s="163">
        <f t="shared" ref="CD213" si="5157">+CB213+CC213</f>
        <v>0</v>
      </c>
      <c r="CE213" s="113">
        <f t="shared" ref="CE213" si="5158">+CF213+CG213</f>
        <v>0</v>
      </c>
      <c r="CF213" s="116">
        <f t="shared" si="4989"/>
        <v>0</v>
      </c>
      <c r="CG213" s="177">
        <f t="shared" si="4990"/>
        <v>0</v>
      </c>
      <c r="CH213" s="181" t="s">
        <v>216</v>
      </c>
      <c r="CI213" s="105">
        <f t="shared" ref="CI213" si="5159">IF(CJ213&gt;0,1,0)</f>
        <v>0</v>
      </c>
      <c r="CJ213" s="144"/>
      <c r="CK213" s="121"/>
      <c r="CL213" s="113">
        <f t="shared" ref="CL213" si="5160">+CM213+CN213</f>
        <v>0</v>
      </c>
      <c r="CM213" s="116">
        <f t="shared" si="4991"/>
        <v>0</v>
      </c>
      <c r="CN213" s="174">
        <f t="shared" si="4992"/>
        <v>0</v>
      </c>
      <c r="CO213" s="181" t="s">
        <v>216</v>
      </c>
      <c r="CP213" s="105">
        <f t="shared" ref="CP213" si="5161">IF(CQ213&gt;0,1,0)</f>
        <v>0</v>
      </c>
      <c r="CQ213" s="144"/>
      <c r="CR213" s="121"/>
      <c r="CS213" s="113">
        <f t="shared" ref="CS213" si="5162">+CT213+CU213</f>
        <v>0</v>
      </c>
      <c r="CT213" s="116">
        <f t="shared" si="4993"/>
        <v>0</v>
      </c>
      <c r="CU213" s="174">
        <f t="shared" si="4994"/>
        <v>0</v>
      </c>
      <c r="CV213" s="181" t="s">
        <v>216</v>
      </c>
      <c r="CW213" s="105">
        <f t="shared" ref="CW213" si="5163">IF(CX213&gt;0,1,0)</f>
        <v>0</v>
      </c>
      <c r="CX213" s="144"/>
      <c r="CY213" s="121"/>
      <c r="CZ213" s="113">
        <f t="shared" ref="CZ213" si="5164">+DA213+DB213</f>
        <v>0</v>
      </c>
      <c r="DA213" s="116">
        <f t="shared" si="4995"/>
        <v>0</v>
      </c>
      <c r="DB213" s="174">
        <f t="shared" si="4996"/>
        <v>0</v>
      </c>
      <c r="DC213" s="181" t="s">
        <v>216</v>
      </c>
      <c r="DD213" s="105">
        <f t="shared" ref="DD213" si="5165">IF(DE213&gt;0,1,0)</f>
        <v>0</v>
      </c>
      <c r="DE213" s="144"/>
      <c r="DF213" s="121"/>
      <c r="DG213" s="113">
        <f t="shared" ref="DG213" si="5166">+DH213+DI213</f>
        <v>0</v>
      </c>
      <c r="DH213" s="116">
        <f t="shared" si="4997"/>
        <v>0</v>
      </c>
      <c r="DI213" s="177">
        <f t="shared" si="4998"/>
        <v>0</v>
      </c>
      <c r="DJ213" s="102">
        <f t="shared" si="5073"/>
        <v>0</v>
      </c>
      <c r="DK213" s="116">
        <f t="shared" si="5074"/>
        <v>0</v>
      </c>
      <c r="DL213" s="116">
        <f t="shared" si="5075"/>
        <v>0</v>
      </c>
      <c r="DM213" s="116">
        <f t="shared" ref="DM213" si="5167">+DN213+DO213</f>
        <v>0</v>
      </c>
      <c r="DN213" s="116">
        <f t="shared" si="5076"/>
        <v>0</v>
      </c>
      <c r="DO213" s="177">
        <f t="shared" si="5077"/>
        <v>0</v>
      </c>
      <c r="DP213" s="194">
        <f t="shared" si="5078"/>
        <v>0</v>
      </c>
      <c r="DQ213" s="177">
        <f t="shared" si="5079"/>
        <v>0</v>
      </c>
      <c r="DR213" s="116">
        <f t="shared" si="5039"/>
        <v>0</v>
      </c>
      <c r="DS213" s="116">
        <f t="shared" ref="DS213" si="5168">+DT213+DU213</f>
        <v>0</v>
      </c>
      <c r="DT213" s="113">
        <f t="shared" si="5080"/>
        <v>0</v>
      </c>
      <c r="DU213" s="189">
        <f t="shared" si="5081"/>
        <v>0</v>
      </c>
      <c r="DV213" s="102">
        <f t="shared" si="5119"/>
        <v>0</v>
      </c>
      <c r="DW213" s="116">
        <f t="shared" si="5120"/>
        <v>0</v>
      </c>
      <c r="DX213" s="116">
        <f t="shared" si="5121"/>
        <v>0</v>
      </c>
      <c r="DY213" s="116">
        <f t="shared" ref="DY213" si="5169">ROUND(DV213*DX213,0)</f>
        <v>0</v>
      </c>
      <c r="DZ213" s="116">
        <f t="shared" ref="DZ213" si="5170">+EA213+EB213</f>
        <v>0</v>
      </c>
      <c r="EA213" s="116">
        <f t="shared" si="5001"/>
        <v>0</v>
      </c>
      <c r="EB213" s="174">
        <f t="shared" si="5002"/>
        <v>0</v>
      </c>
      <c r="EC213" s="194">
        <f t="shared" ref="EC213" si="5171">SUM(DR213,DY213)</f>
        <v>0</v>
      </c>
      <c r="ED213" s="116">
        <f t="shared" ref="ED213" si="5172">+EE213+EF213</f>
        <v>0</v>
      </c>
      <c r="EE213" s="116">
        <f t="shared" ref="EE213" si="5173">SUM(DT213,EA213)</f>
        <v>0</v>
      </c>
      <c r="EF213" s="189">
        <f t="shared" ref="EF213" si="5174">SUM(DU213,EB213)</f>
        <v>0</v>
      </c>
      <c r="EG213" s="129">
        <f t="shared" si="5082"/>
        <v>0</v>
      </c>
      <c r="EH213" s="133">
        <f t="shared" si="5083"/>
        <v>0</v>
      </c>
      <c r="EI213" s="148">
        <f t="shared" si="5084"/>
        <v>0</v>
      </c>
      <c r="EJ213" s="153">
        <f t="shared" ref="EJ213" si="5175">INT(EI213/2)</f>
        <v>0</v>
      </c>
      <c r="EK213" s="167">
        <f t="shared" si="5085"/>
        <v>0</v>
      </c>
      <c r="EL213" s="171">
        <f t="shared" si="5086"/>
        <v>0</v>
      </c>
      <c r="EM213" s="167">
        <f t="shared" si="5087"/>
        <v>0</v>
      </c>
      <c r="EN213" s="171">
        <f t="shared" ref="EN213" si="5176">INT(EM213/2)</f>
        <v>0</v>
      </c>
      <c r="EO213" s="148">
        <f t="shared" si="5003"/>
        <v>0</v>
      </c>
      <c r="EP213" s="153">
        <f t="shared" ref="EP213" si="5177">INT(EO213/2)</f>
        <v>0</v>
      </c>
      <c r="EQ213" s="167">
        <f t="shared" si="5004"/>
        <v>0</v>
      </c>
      <c r="ER213" s="171">
        <f t="shared" ref="ER213" si="5178">INT(EQ213/2)</f>
        <v>0</v>
      </c>
      <c r="ES213" s="148">
        <f t="shared" si="5005"/>
        <v>0</v>
      </c>
      <c r="ET213" s="153">
        <f t="shared" ref="ET213" si="5179">INT(ES213/2)</f>
        <v>0</v>
      </c>
      <c r="EU213" s="167">
        <f t="shared" si="5088"/>
        <v>0</v>
      </c>
      <c r="EV213" s="171">
        <f t="shared" si="5089"/>
        <v>0</v>
      </c>
      <c r="EW213" s="148">
        <f t="shared" si="5006"/>
        <v>0</v>
      </c>
      <c r="EX213" s="153">
        <f t="shared" ref="EX213" si="5180">INT(EW213/2)</f>
        <v>0</v>
      </c>
      <c r="EY213" s="167">
        <f t="shared" si="5007"/>
        <v>0</v>
      </c>
      <c r="EZ213" s="171">
        <f t="shared" ref="EZ213" si="5181">INT(EY213/2)</f>
        <v>0</v>
      </c>
      <c r="FA213" s="148">
        <f t="shared" si="5008"/>
        <v>0</v>
      </c>
      <c r="FB213" s="171">
        <f t="shared" ref="FB213" si="5182">INT(FA213/2)</f>
        <v>0</v>
      </c>
      <c r="FC213" s="148">
        <f t="shared" si="5009"/>
        <v>0</v>
      </c>
      <c r="FD213" s="171">
        <f t="shared" ref="FD213" si="5183">INT(FC213/2)</f>
        <v>0</v>
      </c>
      <c r="FE213" s="167">
        <f t="shared" ref="FE213" si="5184">SUM(EG213,EI213,EK213,EM213,EO213,EQ213,ES213,EU213,EW213,EY213,FA213,FC213)</f>
        <v>0</v>
      </c>
      <c r="FF213" s="171">
        <f t="shared" ref="FF213" si="5185">SUM(EH213,EJ213,EL213,EN213,EP213,ER213,ET213,EV213,EX213,EZ213,FB213,FD213)</f>
        <v>0</v>
      </c>
      <c r="FG213" s="148">
        <f t="shared" si="5010"/>
        <v>0</v>
      </c>
      <c r="FH213" s="199">
        <f t="shared" ref="FH213" si="5186">+FG213</f>
        <v>0</v>
      </c>
      <c r="FI213" s="95"/>
      <c r="FJ213" s="708">
        <f>+FJ212</f>
        <v>0</v>
      </c>
      <c r="FK213" s="38"/>
      <c r="FL213" s="692">
        <f t="shared" si="4500"/>
        <v>0</v>
      </c>
      <c r="FM213" s="693">
        <f t="shared" si="4501"/>
        <v>0</v>
      </c>
      <c r="FN213" s="694" t="str">
        <f t="shared" si="4502"/>
        <v>OK</v>
      </c>
      <c r="FP213" s="692">
        <f t="shared" si="5059"/>
        <v>0</v>
      </c>
      <c r="FQ213" s="693">
        <f t="shared" si="5060"/>
        <v>0</v>
      </c>
      <c r="FR213" s="694" t="str">
        <f t="shared" si="5061"/>
        <v>OK</v>
      </c>
    </row>
    <row r="214" spans="1:174" ht="18" customHeight="1" x14ac:dyDescent="0.2">
      <c r="A214" s="74">
        <f t="shared" si="5062"/>
        <v>0</v>
      </c>
      <c r="B214" s="75">
        <f t="shared" si="5063"/>
        <v>0</v>
      </c>
      <c r="C214" s="235" t="str">
        <f t="shared" si="5064"/>
        <v>福島県</v>
      </c>
      <c r="D214" s="58">
        <f t="shared" si="5065"/>
        <v>100</v>
      </c>
      <c r="E214" s="49" t="s">
        <v>244</v>
      </c>
      <c r="F214" s="486">
        <f>IF(F215=" "," ",+F215)</f>
        <v>0</v>
      </c>
      <c r="G214" s="554"/>
      <c r="H214" s="537"/>
      <c r="I214" s="546"/>
      <c r="J214" s="545"/>
      <c r="K214" s="546"/>
      <c r="L214" s="416"/>
      <c r="M214" s="532"/>
      <c r="N214" s="66"/>
      <c r="O214" s="70" t="str">
        <f>IF(L214="","",VLOOKUP(L214,リスト!$Q$3:$R$25,2,0))</f>
        <v/>
      </c>
      <c r="P214" s="201"/>
      <c r="Q214" s="417"/>
      <c r="R214" s="418" t="str">
        <f>IF(L214="","",VLOOKUP(L214,リスト!$X$3:$Y$25,2,0))</f>
        <v/>
      </c>
      <c r="S214" s="250">
        <f>IF(T214&gt;0,1,0)</f>
        <v>0</v>
      </c>
      <c r="T214" s="251"/>
      <c r="U214" s="250">
        <f t="shared" si="4973"/>
        <v>0</v>
      </c>
      <c r="V214" s="108"/>
      <c r="W214" s="115">
        <f>+U214+V214</f>
        <v>0</v>
      </c>
      <c r="X214" s="115">
        <f>+Y214+Z214</f>
        <v>0</v>
      </c>
      <c r="Y214" s="137">
        <f t="shared" si="4974"/>
        <v>0</v>
      </c>
      <c r="Z214" s="139">
        <f t="shared" si="4975"/>
        <v>0</v>
      </c>
      <c r="AA214" s="180" t="s">
        <v>216</v>
      </c>
      <c r="AB214" s="162">
        <f>IF(AC214&gt;0,1,0)</f>
        <v>0</v>
      </c>
      <c r="AC214" s="143"/>
      <c r="AD214" s="120"/>
      <c r="AE214" s="137">
        <f>+AF214+AG214</f>
        <v>0</v>
      </c>
      <c r="AF214" s="137">
        <f t="shared" si="4976"/>
        <v>0</v>
      </c>
      <c r="AG214" s="139">
        <f t="shared" si="4977"/>
        <v>0</v>
      </c>
      <c r="AH214" s="101" t="str">
        <f>IF(AJ214="","",VLOOKUP(L214,リスト!$AA$3:$AB$25,2,0))</f>
        <v/>
      </c>
      <c r="AI214" s="162">
        <f>IF(AJ214&gt;0,1,0)</f>
        <v>0</v>
      </c>
      <c r="AJ214" s="143"/>
      <c r="AK214" s="156">
        <f t="shared" si="5066"/>
        <v>0</v>
      </c>
      <c r="AL214" s="120"/>
      <c r="AM214" s="162">
        <f>+AK214+AL214</f>
        <v>0</v>
      </c>
      <c r="AN214" s="112">
        <f>+AO214+AP214</f>
        <v>0</v>
      </c>
      <c r="AO214" s="115">
        <f t="shared" si="4978"/>
        <v>0</v>
      </c>
      <c r="AP214" s="173">
        <f t="shared" si="4979"/>
        <v>0</v>
      </c>
      <c r="AQ214" s="183" t="s">
        <v>216</v>
      </c>
      <c r="AR214" s="162">
        <f>IF(AS214&gt;0,1,0)</f>
        <v>0</v>
      </c>
      <c r="AS214" s="143"/>
      <c r="AT214" s="120"/>
      <c r="AU214" s="112">
        <f>+AV214+AW214</f>
        <v>0</v>
      </c>
      <c r="AV214" s="115">
        <f t="shared" si="4980"/>
        <v>0</v>
      </c>
      <c r="AW214" s="176">
        <f t="shared" si="4981"/>
        <v>0</v>
      </c>
      <c r="AX214" s="180" t="s">
        <v>216</v>
      </c>
      <c r="AY214" s="162">
        <f>IF(AZ214&gt;0,1,0)</f>
        <v>0</v>
      </c>
      <c r="AZ214" s="143"/>
      <c r="BA214" s="120"/>
      <c r="BB214" s="112">
        <f>+BC214+BD214</f>
        <v>0</v>
      </c>
      <c r="BC214" s="115">
        <f t="shared" si="4982"/>
        <v>0</v>
      </c>
      <c r="BD214" s="173">
        <f t="shared" si="4983"/>
        <v>0</v>
      </c>
      <c r="BE214" s="180" t="s">
        <v>216</v>
      </c>
      <c r="BF214" s="162">
        <f>IF(BG214&gt;0,1,0)</f>
        <v>0</v>
      </c>
      <c r="BG214" s="143"/>
      <c r="BH214" s="120"/>
      <c r="BI214" s="112">
        <f>+BJ214+BK214</f>
        <v>0</v>
      </c>
      <c r="BJ214" s="115">
        <f t="shared" si="4984"/>
        <v>0</v>
      </c>
      <c r="BK214" s="176">
        <f t="shared" si="4985"/>
        <v>0</v>
      </c>
      <c r="BL214" s="180" t="s">
        <v>216</v>
      </c>
      <c r="BM214" s="162">
        <f>IF(BN214&gt;0,1,0)</f>
        <v>0</v>
      </c>
      <c r="BN214" s="143"/>
      <c r="BO214" s="120"/>
      <c r="BP214" s="112">
        <f>+BQ214+BR214</f>
        <v>0</v>
      </c>
      <c r="BQ214" s="115">
        <f t="shared" si="4986"/>
        <v>0</v>
      </c>
      <c r="BR214" s="176">
        <f t="shared" si="4987"/>
        <v>0</v>
      </c>
      <c r="BS214" s="101">
        <f t="shared" si="5067"/>
        <v>0</v>
      </c>
      <c r="BT214" s="112">
        <f t="shared" si="5068"/>
        <v>0</v>
      </c>
      <c r="BU214" s="112">
        <f t="shared" si="5069"/>
        <v>0</v>
      </c>
      <c r="BV214" s="115">
        <f t="shared" si="5070"/>
        <v>0</v>
      </c>
      <c r="BW214" s="112">
        <f t="shared" si="5071"/>
        <v>0</v>
      </c>
      <c r="BX214" s="188">
        <f t="shared" si="5072"/>
        <v>0</v>
      </c>
      <c r="BY214" s="101" t="str">
        <f>IF(CA214="","",VLOOKUP(L214,リスト!$AD$3:$AE$25,2,0))</f>
        <v/>
      </c>
      <c r="BZ214" s="192">
        <f>IF(CA214&gt;0,1,0)</f>
        <v>0</v>
      </c>
      <c r="CA214" s="143"/>
      <c r="CB214" s="112">
        <f t="shared" si="4988"/>
        <v>0</v>
      </c>
      <c r="CC214" s="120"/>
      <c r="CD214" s="162">
        <f>+CB214+CC214</f>
        <v>0</v>
      </c>
      <c r="CE214" s="112">
        <f>+CF214+CG214</f>
        <v>0</v>
      </c>
      <c r="CF214" s="115">
        <f t="shared" si="4989"/>
        <v>0</v>
      </c>
      <c r="CG214" s="173">
        <f t="shared" si="4990"/>
        <v>0</v>
      </c>
      <c r="CH214" s="180" t="s">
        <v>216</v>
      </c>
      <c r="CI214" s="192">
        <f>IF(CJ214&gt;0,1,0)</f>
        <v>0</v>
      </c>
      <c r="CJ214" s="143"/>
      <c r="CK214" s="120"/>
      <c r="CL214" s="112">
        <f>+CM214+CN214</f>
        <v>0</v>
      </c>
      <c r="CM214" s="115">
        <f t="shared" si="4991"/>
        <v>0</v>
      </c>
      <c r="CN214" s="173">
        <f t="shared" si="4992"/>
        <v>0</v>
      </c>
      <c r="CO214" s="180" t="s">
        <v>216</v>
      </c>
      <c r="CP214" s="192">
        <f>IF(CQ214&gt;0,1,0)</f>
        <v>0</v>
      </c>
      <c r="CQ214" s="143"/>
      <c r="CR214" s="120"/>
      <c r="CS214" s="112">
        <f>+CT214+CU214</f>
        <v>0</v>
      </c>
      <c r="CT214" s="115">
        <f t="shared" si="4993"/>
        <v>0</v>
      </c>
      <c r="CU214" s="173">
        <f t="shared" si="4994"/>
        <v>0</v>
      </c>
      <c r="CV214" s="180" t="s">
        <v>216</v>
      </c>
      <c r="CW214" s="192">
        <f>IF(CX214&gt;0,1,0)</f>
        <v>0</v>
      </c>
      <c r="CX214" s="143"/>
      <c r="CY214" s="120"/>
      <c r="CZ214" s="112">
        <f>+DA214+DB214</f>
        <v>0</v>
      </c>
      <c r="DA214" s="115">
        <f t="shared" si="4995"/>
        <v>0</v>
      </c>
      <c r="DB214" s="173">
        <f t="shared" si="4996"/>
        <v>0</v>
      </c>
      <c r="DC214" s="180" t="s">
        <v>216</v>
      </c>
      <c r="DD214" s="192">
        <f>IF(DE214&gt;0,1,0)</f>
        <v>0</v>
      </c>
      <c r="DE214" s="143"/>
      <c r="DF214" s="120"/>
      <c r="DG214" s="112">
        <f>+DH214+DI214</f>
        <v>0</v>
      </c>
      <c r="DH214" s="115">
        <f t="shared" si="4997"/>
        <v>0</v>
      </c>
      <c r="DI214" s="176">
        <f t="shared" si="4998"/>
        <v>0</v>
      </c>
      <c r="DJ214" s="101">
        <f t="shared" si="5073"/>
        <v>0</v>
      </c>
      <c r="DK214" s="115">
        <f t="shared" si="5074"/>
        <v>0</v>
      </c>
      <c r="DL214" s="115">
        <f t="shared" si="5075"/>
        <v>0</v>
      </c>
      <c r="DM214" s="115">
        <f>+DN214+DO214</f>
        <v>0</v>
      </c>
      <c r="DN214" s="115">
        <f t="shared" si="5076"/>
        <v>0</v>
      </c>
      <c r="DO214" s="176">
        <f t="shared" si="5077"/>
        <v>0</v>
      </c>
      <c r="DP214" s="193">
        <f t="shared" si="5078"/>
        <v>0</v>
      </c>
      <c r="DQ214" s="176">
        <f t="shared" si="5079"/>
        <v>0</v>
      </c>
      <c r="DR214" s="115">
        <f t="shared" si="5039"/>
        <v>0</v>
      </c>
      <c r="DS214" s="115">
        <f>+DT214+DU214</f>
        <v>0</v>
      </c>
      <c r="DT214" s="112">
        <f t="shared" si="5080"/>
        <v>0</v>
      </c>
      <c r="DU214" s="188">
        <f t="shared" si="5081"/>
        <v>0</v>
      </c>
      <c r="DV214" s="101">
        <f t="shared" si="5119"/>
        <v>0</v>
      </c>
      <c r="DW214" s="115">
        <f t="shared" si="5120"/>
        <v>0</v>
      </c>
      <c r="DX214" s="115">
        <f t="shared" si="5121"/>
        <v>0</v>
      </c>
      <c r="DY214" s="115">
        <f>ROUND(DV214*DX214,0)</f>
        <v>0</v>
      </c>
      <c r="DZ214" s="115">
        <f>+EA214+EB214</f>
        <v>0</v>
      </c>
      <c r="EA214" s="115">
        <f t="shared" si="5001"/>
        <v>0</v>
      </c>
      <c r="EB214" s="173">
        <f t="shared" si="5002"/>
        <v>0</v>
      </c>
      <c r="EC214" s="193">
        <f>SUM(DR214,DY214)</f>
        <v>0</v>
      </c>
      <c r="ED214" s="115">
        <f>+EE214+EF214</f>
        <v>0</v>
      </c>
      <c r="EE214" s="115">
        <f>SUM(DT214,EA214)</f>
        <v>0</v>
      </c>
      <c r="EF214" s="188">
        <f>SUM(DU214,EB214)</f>
        <v>0</v>
      </c>
      <c r="EG214" s="128">
        <f t="shared" si="5082"/>
        <v>0</v>
      </c>
      <c r="EH214" s="132">
        <f t="shared" si="5083"/>
        <v>0</v>
      </c>
      <c r="EI214" s="147">
        <f t="shared" si="5084"/>
        <v>0</v>
      </c>
      <c r="EJ214" s="152">
        <f>INT(EI214/2)</f>
        <v>0</v>
      </c>
      <c r="EK214" s="166">
        <f t="shared" si="5085"/>
        <v>0</v>
      </c>
      <c r="EL214" s="170">
        <f t="shared" si="5086"/>
        <v>0</v>
      </c>
      <c r="EM214" s="166">
        <f t="shared" si="5087"/>
        <v>0</v>
      </c>
      <c r="EN214" s="170">
        <f>INT(EM214/2)</f>
        <v>0</v>
      </c>
      <c r="EO214" s="147">
        <f t="shared" si="5003"/>
        <v>0</v>
      </c>
      <c r="EP214" s="170">
        <f>INT(EO214/2)</f>
        <v>0</v>
      </c>
      <c r="EQ214" s="166">
        <f t="shared" si="5004"/>
        <v>0</v>
      </c>
      <c r="ER214" s="170">
        <f>INT(EQ214/2)</f>
        <v>0</v>
      </c>
      <c r="ES214" s="147">
        <f t="shared" si="5005"/>
        <v>0</v>
      </c>
      <c r="ET214" s="152">
        <f>INT(ES214/2)</f>
        <v>0</v>
      </c>
      <c r="EU214" s="166">
        <f t="shared" si="5088"/>
        <v>0</v>
      </c>
      <c r="EV214" s="170">
        <f t="shared" si="5089"/>
        <v>0</v>
      </c>
      <c r="EW214" s="147">
        <f t="shared" si="5006"/>
        <v>0</v>
      </c>
      <c r="EX214" s="152">
        <f>INT(EW214/2)</f>
        <v>0</v>
      </c>
      <c r="EY214" s="166">
        <f t="shared" si="5007"/>
        <v>0</v>
      </c>
      <c r="EZ214" s="170">
        <f>INT(EY214/2)</f>
        <v>0</v>
      </c>
      <c r="FA214" s="147">
        <f t="shared" si="5008"/>
        <v>0</v>
      </c>
      <c r="FB214" s="170">
        <f>INT(FA214/2)</f>
        <v>0</v>
      </c>
      <c r="FC214" s="147">
        <f t="shared" si="5009"/>
        <v>0</v>
      </c>
      <c r="FD214" s="170">
        <f>INT(FC214/2)</f>
        <v>0</v>
      </c>
      <c r="FE214" s="166">
        <f>SUM(EG214,EI214,EK214,EM214,EO214,EQ214,ES214,EU214,EW214,EY214,FA214,FC214)</f>
        <v>0</v>
      </c>
      <c r="FF214" s="170">
        <f>SUM(EH214,EJ214,EL214,EN214,EP214,ER214,ET214,EV214,EX214,EZ214,FB214,FD214)</f>
        <v>0</v>
      </c>
      <c r="FG214" s="147">
        <f t="shared" si="5010"/>
        <v>0</v>
      </c>
      <c r="FH214" s="198">
        <f>+FG214</f>
        <v>0</v>
      </c>
      <c r="FI214" s="201"/>
      <c r="FJ214" s="708">
        <f>+FJ212</f>
        <v>0</v>
      </c>
      <c r="FK214" s="38"/>
      <c r="FL214" s="698">
        <f t="shared" ref="FL214:FL215" si="5187">IF(T214&gt;0,ROUND(O214/1000,5),0)</f>
        <v>0</v>
      </c>
      <c r="FM214" s="699">
        <f t="shared" ref="FM214:FM215" si="5188">IF(T214&gt;0,ROUND(N214/T214,5),0)</f>
        <v>0</v>
      </c>
      <c r="FN214" s="700" t="str">
        <f t="shared" ref="FN214:FN215" si="5189">IF(FM214&gt;=FL214,"OK","下限本数を下回っています")</f>
        <v>OK</v>
      </c>
      <c r="FP214" s="698">
        <f t="shared" si="5059"/>
        <v>0</v>
      </c>
      <c r="FQ214" s="699">
        <f t="shared" si="5060"/>
        <v>0</v>
      </c>
      <c r="FR214" s="700" t="str">
        <f t="shared" si="5061"/>
        <v>OK</v>
      </c>
    </row>
    <row r="215" spans="1:174" ht="18" customHeight="1" thickBot="1" x14ac:dyDescent="0.25">
      <c r="A215" s="419">
        <f t="shared" si="5062"/>
        <v>0</v>
      </c>
      <c r="B215" s="420">
        <f t="shared" si="5063"/>
        <v>0</v>
      </c>
      <c r="C215" s="421" t="str">
        <f t="shared" si="5064"/>
        <v>福島県</v>
      </c>
      <c r="D215" s="422">
        <f t="shared" si="5065"/>
        <v>100</v>
      </c>
      <c r="E215" s="423" t="s">
        <v>245</v>
      </c>
      <c r="F215" s="485"/>
      <c r="G215" s="556">
        <f>+G214</f>
        <v>0</v>
      </c>
      <c r="H215" s="538"/>
      <c r="I215" s="547"/>
      <c r="J215" s="548"/>
      <c r="K215" s="547"/>
      <c r="L215" s="424"/>
      <c r="M215" s="533"/>
      <c r="N215" s="425"/>
      <c r="O215" s="426" t="str">
        <f>IF(L215="","",VLOOKUP(L215,リスト!$Q$3:$R$25,2,0))</f>
        <v/>
      </c>
      <c r="P215" s="427"/>
      <c r="Q215" s="428"/>
      <c r="R215" s="429" t="str">
        <f>IF(L215="","",VLOOKUP(L215,リスト!$X$3:$Y$25,2,0))</f>
        <v/>
      </c>
      <c r="S215" s="430">
        <f t="shared" ref="S215" si="5190">IF(T215&gt;0,1,0)</f>
        <v>0</v>
      </c>
      <c r="T215" s="431"/>
      <c r="U215" s="430">
        <f t="shared" si="4973"/>
        <v>0</v>
      </c>
      <c r="V215" s="432"/>
      <c r="W215" s="433">
        <f t="shared" ref="W215" si="5191">+U215+V215</f>
        <v>0</v>
      </c>
      <c r="X215" s="433">
        <f t="shared" ref="X215" si="5192">+Y215+Z215</f>
        <v>0</v>
      </c>
      <c r="Y215" s="434">
        <f t="shared" si="4974"/>
        <v>0</v>
      </c>
      <c r="Z215" s="435">
        <f t="shared" si="4975"/>
        <v>0</v>
      </c>
      <c r="AA215" s="436" t="s">
        <v>216</v>
      </c>
      <c r="AB215" s="437">
        <f t="shared" ref="AB215" si="5193">IF(AC215&gt;0,1,0)</f>
        <v>0</v>
      </c>
      <c r="AC215" s="438"/>
      <c r="AD215" s="439"/>
      <c r="AE215" s="434">
        <f t="shared" ref="AE215" si="5194">+AF215+AG215</f>
        <v>0</v>
      </c>
      <c r="AF215" s="434">
        <f t="shared" si="4976"/>
        <v>0</v>
      </c>
      <c r="AG215" s="435">
        <f t="shared" si="4977"/>
        <v>0</v>
      </c>
      <c r="AH215" s="440" t="str">
        <f>IF(AJ215="","",VLOOKUP(L215,リスト!$AA$3:$AB$25,2,0))</f>
        <v/>
      </c>
      <c r="AI215" s="437">
        <f t="shared" ref="AI215" si="5195">IF(AJ215&gt;0,1,0)</f>
        <v>0</v>
      </c>
      <c r="AJ215" s="438"/>
      <c r="AK215" s="441">
        <f t="shared" si="5066"/>
        <v>0</v>
      </c>
      <c r="AL215" s="439"/>
      <c r="AM215" s="437">
        <f t="shared" ref="AM215" si="5196">+AK215+AL215</f>
        <v>0</v>
      </c>
      <c r="AN215" s="442">
        <f t="shared" ref="AN215" si="5197">+AO215+AP215</f>
        <v>0</v>
      </c>
      <c r="AO215" s="433">
        <f t="shared" si="4978"/>
        <v>0</v>
      </c>
      <c r="AP215" s="443">
        <f t="shared" si="4979"/>
        <v>0</v>
      </c>
      <c r="AQ215" s="444" t="s">
        <v>216</v>
      </c>
      <c r="AR215" s="437">
        <f t="shared" ref="AR215" si="5198">IF(AS215&gt;0,1,0)</f>
        <v>0</v>
      </c>
      <c r="AS215" s="438"/>
      <c r="AT215" s="439"/>
      <c r="AU215" s="442">
        <f t="shared" ref="AU215" si="5199">+AV215+AW215</f>
        <v>0</v>
      </c>
      <c r="AV215" s="433">
        <f t="shared" si="4980"/>
        <v>0</v>
      </c>
      <c r="AW215" s="445">
        <f t="shared" si="4981"/>
        <v>0</v>
      </c>
      <c r="AX215" s="436" t="s">
        <v>216</v>
      </c>
      <c r="AY215" s="437">
        <f t="shared" ref="AY215" si="5200">IF(AZ215&gt;0,1,0)</f>
        <v>0</v>
      </c>
      <c r="AZ215" s="438"/>
      <c r="BA215" s="439"/>
      <c r="BB215" s="442">
        <f t="shared" ref="BB215" si="5201">+BC215+BD215</f>
        <v>0</v>
      </c>
      <c r="BC215" s="433">
        <f t="shared" si="4982"/>
        <v>0</v>
      </c>
      <c r="BD215" s="443">
        <f t="shared" si="4983"/>
        <v>0</v>
      </c>
      <c r="BE215" s="436" t="s">
        <v>216</v>
      </c>
      <c r="BF215" s="437">
        <f t="shared" ref="BF215" si="5202">IF(BG215&gt;0,1,0)</f>
        <v>0</v>
      </c>
      <c r="BG215" s="438"/>
      <c r="BH215" s="439"/>
      <c r="BI215" s="442">
        <f t="shared" ref="BI215" si="5203">+BJ215+BK215</f>
        <v>0</v>
      </c>
      <c r="BJ215" s="433">
        <f t="shared" si="4984"/>
        <v>0</v>
      </c>
      <c r="BK215" s="445">
        <f t="shared" si="4985"/>
        <v>0</v>
      </c>
      <c r="BL215" s="436" t="s">
        <v>216</v>
      </c>
      <c r="BM215" s="437">
        <f t="shared" ref="BM215" si="5204">IF(BN215&gt;0,1,0)</f>
        <v>0</v>
      </c>
      <c r="BN215" s="438"/>
      <c r="BO215" s="439"/>
      <c r="BP215" s="442">
        <f t="shared" ref="BP215" si="5205">+BQ215+BR215</f>
        <v>0</v>
      </c>
      <c r="BQ215" s="433">
        <f t="shared" si="4986"/>
        <v>0</v>
      </c>
      <c r="BR215" s="445">
        <f t="shared" si="4987"/>
        <v>0</v>
      </c>
      <c r="BS215" s="440">
        <f t="shared" si="5067"/>
        <v>0</v>
      </c>
      <c r="BT215" s="442">
        <f t="shared" si="5068"/>
        <v>0</v>
      </c>
      <c r="BU215" s="442">
        <f t="shared" si="5069"/>
        <v>0</v>
      </c>
      <c r="BV215" s="433">
        <f t="shared" si="5070"/>
        <v>0</v>
      </c>
      <c r="BW215" s="442">
        <f t="shared" si="5071"/>
        <v>0</v>
      </c>
      <c r="BX215" s="446">
        <f t="shared" si="5072"/>
        <v>0</v>
      </c>
      <c r="BY215" s="440" t="str">
        <f>IF(CA215="","",VLOOKUP(L215,リスト!$AD$3:$AE$25,2,0))</f>
        <v/>
      </c>
      <c r="BZ215" s="447">
        <f t="shared" ref="BZ215" si="5206">IF(CA215&gt;0,1,0)</f>
        <v>0</v>
      </c>
      <c r="CA215" s="438"/>
      <c r="CB215" s="442">
        <f t="shared" si="4988"/>
        <v>0</v>
      </c>
      <c r="CC215" s="439"/>
      <c r="CD215" s="437">
        <f t="shared" ref="CD215" si="5207">+CB215+CC215</f>
        <v>0</v>
      </c>
      <c r="CE215" s="442">
        <f t="shared" ref="CE215" si="5208">+CF215+CG215</f>
        <v>0</v>
      </c>
      <c r="CF215" s="433">
        <f t="shared" si="4989"/>
        <v>0</v>
      </c>
      <c r="CG215" s="445">
        <f t="shared" si="4990"/>
        <v>0</v>
      </c>
      <c r="CH215" s="436" t="s">
        <v>216</v>
      </c>
      <c r="CI215" s="447">
        <f t="shared" ref="CI215" si="5209">IF(CJ215&gt;0,1,0)</f>
        <v>0</v>
      </c>
      <c r="CJ215" s="438"/>
      <c r="CK215" s="439"/>
      <c r="CL215" s="442">
        <f t="shared" ref="CL215" si="5210">+CM215+CN215</f>
        <v>0</v>
      </c>
      <c r="CM215" s="433">
        <f t="shared" si="4991"/>
        <v>0</v>
      </c>
      <c r="CN215" s="443">
        <f t="shared" si="4992"/>
        <v>0</v>
      </c>
      <c r="CO215" s="436" t="s">
        <v>216</v>
      </c>
      <c r="CP215" s="447">
        <f t="shared" ref="CP215" si="5211">IF(CQ215&gt;0,1,0)</f>
        <v>0</v>
      </c>
      <c r="CQ215" s="438"/>
      <c r="CR215" s="439"/>
      <c r="CS215" s="442">
        <f t="shared" ref="CS215" si="5212">+CT215+CU215</f>
        <v>0</v>
      </c>
      <c r="CT215" s="433">
        <f t="shared" si="4993"/>
        <v>0</v>
      </c>
      <c r="CU215" s="443">
        <f t="shared" si="4994"/>
        <v>0</v>
      </c>
      <c r="CV215" s="436" t="s">
        <v>216</v>
      </c>
      <c r="CW215" s="447">
        <f t="shared" ref="CW215" si="5213">IF(CX215&gt;0,1,0)</f>
        <v>0</v>
      </c>
      <c r="CX215" s="438"/>
      <c r="CY215" s="439"/>
      <c r="CZ215" s="442">
        <f t="shared" ref="CZ215" si="5214">+DA215+DB215</f>
        <v>0</v>
      </c>
      <c r="DA215" s="433">
        <f t="shared" si="4995"/>
        <v>0</v>
      </c>
      <c r="DB215" s="443">
        <f t="shared" si="4996"/>
        <v>0</v>
      </c>
      <c r="DC215" s="436" t="s">
        <v>216</v>
      </c>
      <c r="DD215" s="447">
        <f t="shared" ref="DD215" si="5215">IF(DE215&gt;0,1,0)</f>
        <v>0</v>
      </c>
      <c r="DE215" s="438"/>
      <c r="DF215" s="439"/>
      <c r="DG215" s="442">
        <f t="shared" ref="DG215" si="5216">+DH215+DI215</f>
        <v>0</v>
      </c>
      <c r="DH215" s="433">
        <f t="shared" si="4997"/>
        <v>0</v>
      </c>
      <c r="DI215" s="445">
        <f t="shared" si="4998"/>
        <v>0</v>
      </c>
      <c r="DJ215" s="440">
        <f t="shared" si="5073"/>
        <v>0</v>
      </c>
      <c r="DK215" s="433">
        <f t="shared" si="5074"/>
        <v>0</v>
      </c>
      <c r="DL215" s="433">
        <f t="shared" si="5075"/>
        <v>0</v>
      </c>
      <c r="DM215" s="433">
        <f t="shared" ref="DM215" si="5217">+DN215+DO215</f>
        <v>0</v>
      </c>
      <c r="DN215" s="433">
        <f t="shared" si="5076"/>
        <v>0</v>
      </c>
      <c r="DO215" s="445">
        <f t="shared" si="5077"/>
        <v>0</v>
      </c>
      <c r="DP215" s="448">
        <f t="shared" si="5078"/>
        <v>0</v>
      </c>
      <c r="DQ215" s="445">
        <f t="shared" si="5079"/>
        <v>0</v>
      </c>
      <c r="DR215" s="433">
        <f t="shared" si="5039"/>
        <v>0</v>
      </c>
      <c r="DS215" s="433">
        <f t="shared" ref="DS215" si="5218">+DT215+DU215</f>
        <v>0</v>
      </c>
      <c r="DT215" s="442">
        <f t="shared" si="5080"/>
        <v>0</v>
      </c>
      <c r="DU215" s="446">
        <f t="shared" si="5081"/>
        <v>0</v>
      </c>
      <c r="DV215" s="440">
        <f t="shared" si="5119"/>
        <v>0</v>
      </c>
      <c r="DW215" s="433">
        <f t="shared" si="5120"/>
        <v>0</v>
      </c>
      <c r="DX215" s="433">
        <f t="shared" si="5121"/>
        <v>0</v>
      </c>
      <c r="DY215" s="433">
        <f t="shared" ref="DY215" si="5219">ROUND(DV215*DX215,0)</f>
        <v>0</v>
      </c>
      <c r="DZ215" s="433">
        <f t="shared" ref="DZ215" si="5220">+EA215+EB215</f>
        <v>0</v>
      </c>
      <c r="EA215" s="433">
        <f t="shared" si="5001"/>
        <v>0</v>
      </c>
      <c r="EB215" s="443">
        <f t="shared" si="5002"/>
        <v>0</v>
      </c>
      <c r="EC215" s="448">
        <f t="shared" ref="EC215" si="5221">SUM(DR215,DY215)</f>
        <v>0</v>
      </c>
      <c r="ED215" s="433">
        <f t="shared" ref="ED215" si="5222">+EE215+EF215</f>
        <v>0</v>
      </c>
      <c r="EE215" s="433">
        <f t="shared" ref="EE215" si="5223">SUM(DT215,EA215)</f>
        <v>0</v>
      </c>
      <c r="EF215" s="446">
        <f t="shared" ref="EF215" si="5224">SUM(DU215,EB215)</f>
        <v>0</v>
      </c>
      <c r="EG215" s="449">
        <f t="shared" si="5082"/>
        <v>0</v>
      </c>
      <c r="EH215" s="450">
        <f t="shared" si="5083"/>
        <v>0</v>
      </c>
      <c r="EI215" s="451">
        <f t="shared" si="5084"/>
        <v>0</v>
      </c>
      <c r="EJ215" s="452">
        <f t="shared" ref="EJ215" si="5225">INT(EI215/2)</f>
        <v>0</v>
      </c>
      <c r="EK215" s="453">
        <f t="shared" si="5085"/>
        <v>0</v>
      </c>
      <c r="EL215" s="454">
        <f t="shared" si="5086"/>
        <v>0</v>
      </c>
      <c r="EM215" s="453">
        <f t="shared" si="5087"/>
        <v>0</v>
      </c>
      <c r="EN215" s="454">
        <f t="shared" ref="EN215" si="5226">INT(EM215/2)</f>
        <v>0</v>
      </c>
      <c r="EO215" s="451">
        <f t="shared" si="5003"/>
        <v>0</v>
      </c>
      <c r="EP215" s="452">
        <f t="shared" ref="EP215" si="5227">INT(EO215/2)</f>
        <v>0</v>
      </c>
      <c r="EQ215" s="453">
        <f t="shared" si="5004"/>
        <v>0</v>
      </c>
      <c r="ER215" s="454">
        <f t="shared" ref="ER215" si="5228">INT(EQ215/2)</f>
        <v>0</v>
      </c>
      <c r="ES215" s="451">
        <f t="shared" si="5005"/>
        <v>0</v>
      </c>
      <c r="ET215" s="452">
        <f t="shared" ref="ET215" si="5229">INT(ES215/2)</f>
        <v>0</v>
      </c>
      <c r="EU215" s="453">
        <f t="shared" si="5088"/>
        <v>0</v>
      </c>
      <c r="EV215" s="454">
        <f t="shared" si="5089"/>
        <v>0</v>
      </c>
      <c r="EW215" s="451">
        <f t="shared" si="5006"/>
        <v>0</v>
      </c>
      <c r="EX215" s="452">
        <f t="shared" ref="EX215" si="5230">INT(EW215/2)</f>
        <v>0</v>
      </c>
      <c r="EY215" s="453">
        <f t="shared" si="5007"/>
        <v>0</v>
      </c>
      <c r="EZ215" s="454">
        <f t="shared" ref="EZ215" si="5231">INT(EY215/2)</f>
        <v>0</v>
      </c>
      <c r="FA215" s="451">
        <f t="shared" si="5008"/>
        <v>0</v>
      </c>
      <c r="FB215" s="454">
        <f t="shared" ref="FB215" si="5232">INT(FA215/2)</f>
        <v>0</v>
      </c>
      <c r="FC215" s="451">
        <f t="shared" si="5009"/>
        <v>0</v>
      </c>
      <c r="FD215" s="454">
        <f t="shared" ref="FD215" si="5233">INT(FC215/2)</f>
        <v>0</v>
      </c>
      <c r="FE215" s="453">
        <f t="shared" ref="FE215" si="5234">SUM(EG215,EI215,EK215,EM215,EO215,EQ215,ES215,EU215,EW215,EY215,FA215,FC215)</f>
        <v>0</v>
      </c>
      <c r="FF215" s="454">
        <f t="shared" ref="FF215" si="5235">SUM(EH215,EJ215,EL215,EN215,EP215,ER215,ET215,EV215,EX215,EZ215,FB215,FD215)</f>
        <v>0</v>
      </c>
      <c r="FG215" s="451">
        <f t="shared" si="5010"/>
        <v>0</v>
      </c>
      <c r="FH215" s="455">
        <f t="shared" ref="FH215" si="5236">+FG215</f>
        <v>0</v>
      </c>
      <c r="FI215" s="95"/>
      <c r="FJ215" s="708">
        <f>+FJ214</f>
        <v>0</v>
      </c>
      <c r="FK215" s="38"/>
      <c r="FL215" s="703">
        <f t="shared" si="5187"/>
        <v>0</v>
      </c>
      <c r="FM215" s="704">
        <f t="shared" si="5188"/>
        <v>0</v>
      </c>
      <c r="FN215" s="705" t="str">
        <f t="shared" si="5189"/>
        <v>OK</v>
      </c>
      <c r="FP215" s="703">
        <f t="shared" si="5059"/>
        <v>0</v>
      </c>
      <c r="FQ215" s="704">
        <f t="shared" si="5060"/>
        <v>0</v>
      </c>
      <c r="FR215" s="705" t="str">
        <f t="shared" si="5061"/>
        <v>OK</v>
      </c>
    </row>
    <row r="216" spans="1:174" s="467" customFormat="1" ht="18" customHeight="1" thickBot="1" x14ac:dyDescent="0.25">
      <c r="A216" s="270"/>
      <c r="B216" s="270"/>
      <c r="C216" s="411"/>
      <c r="D216" s="270"/>
      <c r="E216" s="270"/>
      <c r="F216" s="456"/>
      <c r="G216" s="457"/>
      <c r="H216" s="270"/>
      <c r="I216" s="412"/>
      <c r="J216" s="413"/>
      <c r="K216" s="413"/>
      <c r="L216" s="412"/>
      <c r="M216" s="413"/>
      <c r="N216" s="414"/>
      <c r="O216" s="415"/>
      <c r="P216" s="412"/>
      <c r="Q216" s="458"/>
      <c r="R216" s="459"/>
      <c r="S216" s="459"/>
      <c r="T216" s="460"/>
      <c r="U216" s="459"/>
      <c r="V216" s="461"/>
      <c r="W216" s="462"/>
      <c r="X216" s="462"/>
      <c r="Y216" s="463"/>
      <c r="Z216" s="463"/>
      <c r="AA216" s="415"/>
      <c r="AB216" s="464"/>
      <c r="AC216" s="465"/>
      <c r="AD216" s="465"/>
      <c r="AE216" s="463"/>
      <c r="AF216" s="463"/>
      <c r="AG216" s="463"/>
      <c r="AH216" s="462"/>
      <c r="AI216" s="464"/>
      <c r="AJ216" s="465"/>
      <c r="AK216" s="464"/>
      <c r="AL216" s="465"/>
      <c r="AM216" s="464"/>
      <c r="AN216" s="462"/>
      <c r="AO216" s="462"/>
      <c r="AP216" s="462"/>
      <c r="AQ216" s="415"/>
      <c r="AR216" s="464"/>
      <c r="AS216" s="465"/>
      <c r="AT216" s="465"/>
      <c r="AU216" s="462"/>
      <c r="AV216" s="462"/>
      <c r="AW216" s="462"/>
      <c r="AX216" s="415"/>
      <c r="AY216" s="464"/>
      <c r="AZ216" s="465"/>
      <c r="BA216" s="465"/>
      <c r="BB216" s="462"/>
      <c r="BC216" s="462"/>
      <c r="BD216" s="462"/>
      <c r="BE216" s="415"/>
      <c r="BF216" s="464"/>
      <c r="BG216" s="465"/>
      <c r="BH216" s="465"/>
      <c r="BI216" s="462"/>
      <c r="BJ216" s="462"/>
      <c r="BK216" s="462"/>
      <c r="BL216" s="415"/>
      <c r="BM216" s="464"/>
      <c r="BN216" s="465"/>
      <c r="BO216" s="465"/>
      <c r="BP216" s="462"/>
      <c r="BQ216" s="462"/>
      <c r="BR216" s="462"/>
      <c r="BS216" s="462"/>
      <c r="BT216" s="462"/>
      <c r="BU216" s="462"/>
      <c r="BV216" s="462"/>
      <c r="BW216" s="462"/>
      <c r="BX216" s="462"/>
      <c r="BY216" s="462"/>
      <c r="BZ216" s="415"/>
      <c r="CA216" s="465"/>
      <c r="CB216" s="462"/>
      <c r="CC216" s="465"/>
      <c r="CD216" s="464"/>
      <c r="CE216" s="462"/>
      <c r="CF216" s="462"/>
      <c r="CG216" s="462"/>
      <c r="CH216" s="415"/>
      <c r="CI216" s="415"/>
      <c r="CJ216" s="465"/>
      <c r="CK216" s="465"/>
      <c r="CL216" s="462"/>
      <c r="CM216" s="462"/>
      <c r="CN216" s="462"/>
      <c r="CO216" s="415"/>
      <c r="CP216" s="415"/>
      <c r="CQ216" s="465"/>
      <c r="CR216" s="465"/>
      <c r="CS216" s="462"/>
      <c r="CT216" s="462"/>
      <c r="CU216" s="462"/>
      <c r="CV216" s="415"/>
      <c r="CW216" s="415"/>
      <c r="CX216" s="465"/>
      <c r="CY216" s="465"/>
      <c r="CZ216" s="462"/>
      <c r="DA216" s="462"/>
      <c r="DB216" s="462"/>
      <c r="DC216" s="415"/>
      <c r="DD216" s="415"/>
      <c r="DE216" s="465"/>
      <c r="DF216" s="465"/>
      <c r="DG216" s="462"/>
      <c r="DH216" s="462"/>
      <c r="DI216" s="462"/>
      <c r="DJ216" s="462"/>
      <c r="DK216" s="462"/>
      <c r="DL216" s="462"/>
      <c r="DM216" s="462"/>
      <c r="DN216" s="462"/>
      <c r="DO216" s="462"/>
      <c r="DP216" s="462"/>
      <c r="DQ216" s="462"/>
      <c r="DR216" s="462"/>
      <c r="DS216" s="462"/>
      <c r="DT216" s="462"/>
      <c r="DU216" s="462"/>
      <c r="DV216" s="462"/>
      <c r="DW216" s="462"/>
      <c r="DX216" s="462"/>
      <c r="DY216" s="462"/>
      <c r="DZ216" s="462"/>
      <c r="EA216" s="462"/>
      <c r="EB216" s="462"/>
      <c r="EC216" s="462"/>
      <c r="ED216" s="462"/>
      <c r="EE216" s="462"/>
      <c r="EF216" s="462"/>
      <c r="EG216" s="466"/>
      <c r="EH216" s="466"/>
      <c r="EI216" s="466"/>
      <c r="EJ216" s="466"/>
      <c r="EK216" s="466"/>
      <c r="EL216" s="466"/>
      <c r="EM216" s="466"/>
      <c r="EN216" s="466"/>
      <c r="EO216" s="466"/>
      <c r="EP216" s="466"/>
      <c r="EQ216" s="466"/>
      <c r="ER216" s="466"/>
      <c r="ES216" s="466"/>
      <c r="ET216" s="466"/>
      <c r="EU216" s="466"/>
      <c r="EV216" s="466"/>
      <c r="EW216" s="466"/>
      <c r="EX216" s="466"/>
      <c r="EY216" s="466"/>
      <c r="EZ216" s="466"/>
      <c r="FA216" s="466"/>
      <c r="FB216" s="466"/>
      <c r="FC216" s="466"/>
      <c r="FD216" s="466"/>
      <c r="FE216" s="466"/>
      <c r="FF216" s="466"/>
      <c r="FG216" s="466"/>
      <c r="FH216" s="466"/>
      <c r="FI216" s="412"/>
      <c r="FJ216" s="709"/>
    </row>
    <row r="217" spans="1:174" s="204" customFormat="1" ht="18" customHeight="1" thickBot="1" x14ac:dyDescent="0.25">
      <c r="A217" s="203"/>
      <c r="B217" s="203"/>
      <c r="C217" s="237"/>
      <c r="D217" s="324"/>
      <c r="E217" s="350" t="s">
        <v>237</v>
      </c>
      <c r="F217" s="351"/>
      <c r="G217" s="352"/>
      <c r="H217" s="353"/>
      <c r="I217" s="354"/>
      <c r="J217" s="354"/>
      <c r="K217" s="354"/>
      <c r="L217" s="354"/>
      <c r="M217" s="354"/>
      <c r="N217" s="354"/>
      <c r="O217" s="355"/>
      <c r="P217" s="354"/>
      <c r="Q217" s="356" t="s">
        <v>244</v>
      </c>
      <c r="R217" s="357"/>
      <c r="S217" s="358">
        <f t="shared" ref="S217:Z217" si="5237">SUMIFS(S16:S215,$E$16:$E$215,"計画")</f>
        <v>0</v>
      </c>
      <c r="T217" s="358">
        <f t="shared" si="5237"/>
        <v>0</v>
      </c>
      <c r="U217" s="358">
        <f t="shared" si="5237"/>
        <v>0</v>
      </c>
      <c r="V217" s="359">
        <f t="shared" si="5237"/>
        <v>0</v>
      </c>
      <c r="W217" s="359">
        <f t="shared" si="5237"/>
        <v>0</v>
      </c>
      <c r="X217" s="359">
        <f t="shared" si="5237"/>
        <v>0</v>
      </c>
      <c r="Y217" s="359">
        <f t="shared" si="5237"/>
        <v>0</v>
      </c>
      <c r="Z217" s="360">
        <f t="shared" si="5237"/>
        <v>0</v>
      </c>
      <c r="AA217" s="357"/>
      <c r="AB217" s="358">
        <f t="shared" ref="AB217" si="5238">SUMIFS(AB16:AB215,$E$16:$E$215,"計画")</f>
        <v>0</v>
      </c>
      <c r="AC217" s="358">
        <f t="shared" ref="AC217" si="5239">SUMIFS(AC16:AC215,$E$16:$E$215,"計画")</f>
        <v>0</v>
      </c>
      <c r="AD217" s="359">
        <f t="shared" ref="AD217" si="5240">SUMIFS(AD16:AD215,$E$16:$E$215,"計画")</f>
        <v>0</v>
      </c>
      <c r="AE217" s="359">
        <f t="shared" ref="AE217" si="5241">SUMIFS(AE16:AE215,$E$16:$E$215,"計画")</f>
        <v>0</v>
      </c>
      <c r="AF217" s="359">
        <f t="shared" ref="AF217" si="5242">SUMIFS(AF16:AF215,$E$16:$E$215,"計画")</f>
        <v>0</v>
      </c>
      <c r="AG217" s="361">
        <f t="shared" ref="AG217" si="5243">SUMIFS(AG16:AG215,$E$16:$E$215,"計画")</f>
        <v>0</v>
      </c>
      <c r="AH217" s="357"/>
      <c r="AI217" s="358">
        <f t="shared" ref="AI217" si="5244">SUMIFS(AI16:AI215,$E$16:$E$215,"計画")</f>
        <v>0</v>
      </c>
      <c r="AJ217" s="358">
        <f t="shared" ref="AJ217" si="5245">SUMIFS(AJ16:AJ215,$E$16:$E$215,"計画")</f>
        <v>0</v>
      </c>
      <c r="AK217" s="359">
        <f t="shared" ref="AK217" si="5246">SUMIFS(AK16:AK215,$E$16:$E$215,"計画")</f>
        <v>0</v>
      </c>
      <c r="AL217" s="359">
        <f t="shared" ref="AL217" si="5247">SUMIFS(AL16:AL215,$E$16:$E$215,"計画")</f>
        <v>0</v>
      </c>
      <c r="AM217" s="358">
        <f t="shared" ref="AM217" si="5248">SUMIFS(AM16:AM215,$E$16:$E$215,"計画")</f>
        <v>0</v>
      </c>
      <c r="AN217" s="358">
        <f t="shared" ref="AN217" si="5249">SUMIFS(AN16:AN215,$E$16:$E$215,"計画")</f>
        <v>0</v>
      </c>
      <c r="AO217" s="359">
        <f t="shared" ref="AO217" si="5250">SUMIFS(AO16:AO215,$E$16:$E$215,"計画")</f>
        <v>0</v>
      </c>
      <c r="AP217" s="361">
        <f t="shared" ref="AP217" si="5251">SUMIFS(AP16:AP215,$E$16:$E$215,"計画")</f>
        <v>0</v>
      </c>
      <c r="AQ217" s="358"/>
      <c r="AR217" s="358">
        <f t="shared" ref="AR217" si="5252">SUMIFS(AR16:AR215,$E$16:$E$215,"計画")</f>
        <v>0</v>
      </c>
      <c r="AS217" s="358">
        <f t="shared" ref="AS217" si="5253">SUMIFS(AS16:AS215,$E$16:$E$215,"計画")</f>
        <v>0</v>
      </c>
      <c r="AT217" s="359">
        <f t="shared" ref="AT217" si="5254">SUMIFS(AT16:AT215,$E$16:$E$215,"計画")</f>
        <v>0</v>
      </c>
      <c r="AU217" s="358">
        <f t="shared" ref="AU217" si="5255">SUMIFS(AU16:AU215,$E$16:$E$215,"計画")</f>
        <v>0</v>
      </c>
      <c r="AV217" s="359">
        <f t="shared" ref="AV217" si="5256">SUMIFS(AV16:AV215,$E$16:$E$215,"計画")</f>
        <v>0</v>
      </c>
      <c r="AW217" s="360">
        <f t="shared" ref="AW217" si="5257">SUMIFS(AW16:AW215,$E$16:$E$215,"計画")</f>
        <v>0</v>
      </c>
      <c r="AX217" s="357"/>
      <c r="AY217" s="358">
        <f t="shared" ref="AY217" si="5258">SUMIFS(AY16:AY215,$E$16:$E$215,"計画")</f>
        <v>0</v>
      </c>
      <c r="AZ217" s="358">
        <f t="shared" ref="AZ217" si="5259">SUMIFS(AZ16:AZ215,$E$16:$E$215,"計画")</f>
        <v>0</v>
      </c>
      <c r="BA217" s="359">
        <f t="shared" ref="BA217" si="5260">SUMIFS(BA16:BA215,$E$16:$E$215,"計画")</f>
        <v>0</v>
      </c>
      <c r="BB217" s="358">
        <f t="shared" ref="BB217" si="5261">SUMIFS(BB16:BB215,$E$16:$E$215,"計画")</f>
        <v>0</v>
      </c>
      <c r="BC217" s="359">
        <f t="shared" ref="BC217" si="5262">SUMIFS(BC16:BC215,$E$16:$E$215,"計画")</f>
        <v>0</v>
      </c>
      <c r="BD217" s="361">
        <f t="shared" ref="BD217" si="5263">SUMIFS(BD16:BD215,$E$16:$E$215,"計画")</f>
        <v>0</v>
      </c>
      <c r="BE217" s="357"/>
      <c r="BF217" s="358">
        <f t="shared" ref="BF217" si="5264">SUMIFS(BF16:BF215,$E$16:$E$215,"計画")</f>
        <v>0</v>
      </c>
      <c r="BG217" s="358">
        <f t="shared" ref="BG217" si="5265">SUMIFS(BG16:BG215,$E$16:$E$215,"計画")</f>
        <v>0</v>
      </c>
      <c r="BH217" s="359">
        <f t="shared" ref="BH217" si="5266">SUMIFS(BH16:BH215,$E$16:$E$215,"計画")</f>
        <v>0</v>
      </c>
      <c r="BI217" s="358">
        <f t="shared" ref="BI217" si="5267">SUMIFS(BI16:BI215,$E$16:$E$215,"計画")</f>
        <v>0</v>
      </c>
      <c r="BJ217" s="359">
        <f t="shared" ref="BJ217" si="5268">SUMIFS(BJ16:BJ215,$E$16:$E$215,"計画")</f>
        <v>0</v>
      </c>
      <c r="BK217" s="360">
        <f t="shared" ref="BK217" si="5269">SUMIFS(BK16:BK215,$E$16:$E$215,"計画")</f>
        <v>0</v>
      </c>
      <c r="BL217" s="357"/>
      <c r="BM217" s="358">
        <f t="shared" ref="BM217" si="5270">SUMIFS(BM16:BM215,$E$16:$E$215,"計画")</f>
        <v>0</v>
      </c>
      <c r="BN217" s="358">
        <f t="shared" ref="BN217" si="5271">SUMIFS(BN16:BN215,$E$16:$E$215,"計画")</f>
        <v>0</v>
      </c>
      <c r="BO217" s="359">
        <f t="shared" ref="BO217" si="5272">SUMIFS(BO16:BO215,$E$16:$E$215,"計画")</f>
        <v>0</v>
      </c>
      <c r="BP217" s="358">
        <f t="shared" ref="BP217" si="5273">SUMIFS(BP16:BP215,$E$16:$E$215,"計画")</f>
        <v>0</v>
      </c>
      <c r="BQ217" s="359">
        <f t="shared" ref="BQ217" si="5274">SUMIFS(BQ16:BQ215,$E$16:$E$215,"計画")</f>
        <v>0</v>
      </c>
      <c r="BR217" s="360">
        <f t="shared" ref="BR217" si="5275">SUMIFS(BR16:BR215,$E$16:$E$215,"計画")</f>
        <v>0</v>
      </c>
      <c r="BS217" s="357">
        <f t="shared" ref="BS217" si="5276">SUMIFS(BS16:BS215,$E$16:$E$215,"計画")</f>
        <v>0</v>
      </c>
      <c r="BT217" s="358">
        <f t="shared" ref="BT217" si="5277">SUMIFS(BT16:BT215,$E$16:$E$215,"計画")</f>
        <v>0</v>
      </c>
      <c r="BU217" s="358">
        <f t="shared" ref="BU217" si="5278">SUMIFS(BU16:BU215,$E$16:$E$215,"計画")</f>
        <v>0</v>
      </c>
      <c r="BV217" s="359">
        <f t="shared" ref="BV217" si="5279">SUMIFS(BV16:BV215,$E$16:$E$215,"計画")</f>
        <v>0</v>
      </c>
      <c r="BW217" s="358">
        <f t="shared" ref="BW217" si="5280">SUMIFS(BW16:BW215,$E$16:$E$215,"計画")</f>
        <v>0</v>
      </c>
      <c r="BX217" s="362">
        <f t="shared" ref="BX217" si="5281">SUMIFS(BX16:BX215,$E$16:$E$215,"計画")</f>
        <v>0</v>
      </c>
      <c r="BY217" s="357"/>
      <c r="BZ217" s="358">
        <f t="shared" ref="BZ217" si="5282">SUMIFS(BZ16:BZ215,$E$16:$E$215,"計画")</f>
        <v>0</v>
      </c>
      <c r="CA217" s="358">
        <f t="shared" ref="CA217" si="5283">SUMIFS(CA16:CA215,$E$16:$E$215,"計画")</f>
        <v>0</v>
      </c>
      <c r="CB217" s="358">
        <f t="shared" ref="CB217" si="5284">SUMIFS(CB16:CB215,$E$16:$E$215,"計画")</f>
        <v>0</v>
      </c>
      <c r="CC217" s="359">
        <f t="shared" ref="CC217" si="5285">SUMIFS(CC16:CC215,$E$16:$E$215,"計画")</f>
        <v>0</v>
      </c>
      <c r="CD217" s="358">
        <f t="shared" ref="CD217" si="5286">SUMIFS(CD16:CD215,$E$16:$E$215,"計画")</f>
        <v>0</v>
      </c>
      <c r="CE217" s="358">
        <f t="shared" ref="CE217" si="5287">SUMIFS(CE16:CE215,$E$16:$E$215,"計画")</f>
        <v>0</v>
      </c>
      <c r="CF217" s="359">
        <f t="shared" ref="CF217" si="5288">SUMIFS(CF16:CF215,$E$16:$E$215,"計画")</f>
        <v>0</v>
      </c>
      <c r="CG217" s="360">
        <f t="shared" ref="CG217" si="5289">SUMIFS(CG16:CG215,$E$16:$E$215,"計画")</f>
        <v>0</v>
      </c>
      <c r="CH217" s="357"/>
      <c r="CI217" s="358">
        <f t="shared" ref="CI217" si="5290">SUMIFS(CI16:CI215,$E$16:$E$215,"計画")</f>
        <v>0</v>
      </c>
      <c r="CJ217" s="358">
        <f t="shared" ref="CJ217" si="5291">SUMIFS(CJ16:CJ215,$E$16:$E$215,"計画")</f>
        <v>0</v>
      </c>
      <c r="CK217" s="359">
        <f t="shared" ref="CK217" si="5292">SUMIFS(CK16:CK215,$E$16:$E$215,"計画")</f>
        <v>0</v>
      </c>
      <c r="CL217" s="358">
        <f t="shared" ref="CL217" si="5293">SUMIFS(CL16:CL215,$E$16:$E$215,"計画")</f>
        <v>0</v>
      </c>
      <c r="CM217" s="359">
        <f t="shared" ref="CM217" si="5294">SUMIFS(CM16:CM215,$E$16:$E$215,"計画")</f>
        <v>0</v>
      </c>
      <c r="CN217" s="360">
        <f t="shared" ref="CN217" si="5295">SUMIFS(CN16:CN215,$E$16:$E$215,"計画")</f>
        <v>0</v>
      </c>
      <c r="CO217" s="357"/>
      <c r="CP217" s="358">
        <f t="shared" ref="CP217" si="5296">SUMIFS(CP16:CP215,$E$16:$E$215,"計画")</f>
        <v>0</v>
      </c>
      <c r="CQ217" s="358">
        <f t="shared" ref="CQ217" si="5297">SUMIFS(CQ16:CQ215,$E$16:$E$215,"計画")</f>
        <v>0</v>
      </c>
      <c r="CR217" s="359">
        <f t="shared" ref="CR217" si="5298">SUMIFS(CR16:CR215,$E$16:$E$215,"計画")</f>
        <v>0</v>
      </c>
      <c r="CS217" s="358">
        <f t="shared" ref="CS217" si="5299">SUMIFS(CS16:CS215,$E$16:$E$215,"計画")</f>
        <v>0</v>
      </c>
      <c r="CT217" s="359">
        <f t="shared" ref="CT217" si="5300">SUMIFS(CT16:CT215,$E$16:$E$215,"計画")</f>
        <v>0</v>
      </c>
      <c r="CU217" s="361">
        <f t="shared" ref="CU217" si="5301">SUMIFS(CU16:CU215,$E$16:$E$215,"計画")</f>
        <v>0</v>
      </c>
      <c r="CV217" s="357"/>
      <c r="CW217" s="358">
        <f t="shared" ref="CW217" si="5302">SUMIFS(CW16:CW215,$E$16:$E$215,"計画")</f>
        <v>0</v>
      </c>
      <c r="CX217" s="358">
        <f t="shared" ref="CX217" si="5303">SUMIFS(CX16:CX215,$E$16:$E$215,"計画")</f>
        <v>0</v>
      </c>
      <c r="CY217" s="359">
        <f t="shared" ref="CY217" si="5304">SUMIFS(CY16:CY215,$E$16:$E$215,"計画")</f>
        <v>0</v>
      </c>
      <c r="CZ217" s="358">
        <f t="shared" ref="CZ217" si="5305">SUMIFS(CZ16:CZ215,$E$16:$E$215,"計画")</f>
        <v>0</v>
      </c>
      <c r="DA217" s="359">
        <f t="shared" ref="DA217" si="5306">SUMIFS(DA16:DA215,$E$16:$E$215,"計画")</f>
        <v>0</v>
      </c>
      <c r="DB217" s="361">
        <f t="shared" ref="DB217" si="5307">SUMIFS(DB16:DB215,$E$16:$E$215,"計画")</f>
        <v>0</v>
      </c>
      <c r="DC217" s="357"/>
      <c r="DD217" s="358">
        <f t="shared" ref="DD217" si="5308">SUMIFS(DD16:DD215,$E$16:$E$215,"計画")</f>
        <v>0</v>
      </c>
      <c r="DE217" s="358">
        <f t="shared" ref="DE217" si="5309">SUMIFS(DE16:DE215,$E$16:$E$215,"計画")</f>
        <v>0</v>
      </c>
      <c r="DF217" s="359">
        <f t="shared" ref="DF217" si="5310">SUMIFS(DF16:DF215,$E$16:$E$215,"計画")</f>
        <v>0</v>
      </c>
      <c r="DG217" s="358">
        <f t="shared" ref="DG217" si="5311">SUMIFS(DG16:DG215,$E$16:$E$215,"計画")</f>
        <v>0</v>
      </c>
      <c r="DH217" s="359">
        <f t="shared" ref="DH217" si="5312">SUMIFS(DH16:DH215,$E$16:$E$215,"計画")</f>
        <v>0</v>
      </c>
      <c r="DI217" s="360">
        <f t="shared" ref="DI217" si="5313">SUMIFS(DI16:DI215,$E$16:$E$215,"計画")</f>
        <v>0</v>
      </c>
      <c r="DJ217" s="357">
        <f t="shared" ref="DJ217" si="5314">SUMIFS(DJ16:DJ215,$E$16:$E$215,"計画")</f>
        <v>0</v>
      </c>
      <c r="DK217" s="359">
        <f t="shared" ref="DK217" si="5315">SUMIFS(DK16:DK215,$E$16:$E$215,"計画")</f>
        <v>0</v>
      </c>
      <c r="DL217" s="359">
        <f t="shared" ref="DL217" si="5316">SUMIFS(DL16:DL215,$E$16:$E$215,"計画")</f>
        <v>0</v>
      </c>
      <c r="DM217" s="359">
        <f t="shared" ref="DM217" si="5317">SUMIFS(DM16:DM215,$E$16:$E$215,"計画")</f>
        <v>0</v>
      </c>
      <c r="DN217" s="359">
        <f t="shared" ref="DN217" si="5318">SUMIFS(DN16:DN215,$E$16:$E$215,"計画")</f>
        <v>0</v>
      </c>
      <c r="DO217" s="360">
        <f t="shared" ref="DO217" si="5319">SUMIFS(DO16:DO215,$E$16:$E$215,"計画")</f>
        <v>0</v>
      </c>
      <c r="DP217" s="357">
        <f t="shared" ref="DP217" si="5320">SUMIFS(DP16:DP215,$E$16:$E$215,"計画")</f>
        <v>0</v>
      </c>
      <c r="DQ217" s="360">
        <f t="shared" ref="DQ217" si="5321">SUMIFS(DQ16:DQ215,$E$16:$E$215,"計画")</f>
        <v>0</v>
      </c>
      <c r="DR217" s="359">
        <f t="shared" ref="DR217" si="5322">SUMIFS(DR16:DR215,$E$16:$E$215,"計画")</f>
        <v>0</v>
      </c>
      <c r="DS217" s="359">
        <f t="shared" ref="DS217" si="5323">SUMIFS(DS16:DS215,$E$16:$E$215,"計画")</f>
        <v>0</v>
      </c>
      <c r="DT217" s="358">
        <f t="shared" ref="DT217" si="5324">SUMIFS(DT16:DT215,$E$16:$E$215,"計画")</f>
        <v>0</v>
      </c>
      <c r="DU217" s="362">
        <f t="shared" ref="DU217" si="5325">SUMIFS(DU16:DU215,$E$16:$E$215,"計画")</f>
        <v>0</v>
      </c>
      <c r="DV217" s="357"/>
      <c r="DW217" s="359">
        <f t="shared" ref="DW217" si="5326">SUMIFS(DW16:DW215,$E$16:$E$215,"計画")</f>
        <v>0</v>
      </c>
      <c r="DX217" s="359">
        <f t="shared" ref="DX217" si="5327">SUMIFS(DX16:DX215,$E$16:$E$215,"計画")</f>
        <v>0</v>
      </c>
      <c r="DY217" s="359">
        <f t="shared" ref="DY217" si="5328">SUMIFS(DY16:DY215,$E$16:$E$215,"計画")</f>
        <v>0</v>
      </c>
      <c r="DZ217" s="359">
        <f t="shared" ref="DZ217" si="5329">SUMIFS(DZ16:DZ215,$E$16:$E$215,"計画")</f>
        <v>0</v>
      </c>
      <c r="EA217" s="359">
        <f t="shared" ref="EA217" si="5330">SUMIFS(EA16:EA215,$E$16:$E$215,"計画")</f>
        <v>0</v>
      </c>
      <c r="EB217" s="361">
        <f t="shared" ref="EB217" si="5331">SUMIFS(EB16:EB215,$E$16:$E$215,"計画")</f>
        <v>0</v>
      </c>
      <c r="EC217" s="363">
        <f t="shared" ref="EC217" si="5332">SUMIFS(EC16:EC215,$E$16:$E$215,"計画")</f>
        <v>0</v>
      </c>
      <c r="ED217" s="359">
        <f t="shared" ref="ED217" si="5333">SUMIFS(ED16:ED215,$E$16:$E$215,"計画")</f>
        <v>0</v>
      </c>
      <c r="EE217" s="359">
        <f t="shared" ref="EE217" si="5334">SUMIFS(EE16:EE215,$E$16:$E$215,"計画")</f>
        <v>0</v>
      </c>
      <c r="EF217" s="362">
        <f t="shared" ref="EF217" si="5335">SUMIFS(EF16:EF215,$E$16:$E$215,"計画")</f>
        <v>0</v>
      </c>
      <c r="EG217" s="364">
        <f t="shared" ref="EG217" si="5336">SUMIFS(EG16:EG215,$E$16:$E$215,"計画")</f>
        <v>0</v>
      </c>
      <c r="EH217" s="365">
        <f t="shared" ref="EH217" si="5337">SUMIFS(EH16:EH215,$E$16:$E$215,"計画")</f>
        <v>0</v>
      </c>
      <c r="EI217" s="366">
        <f t="shared" ref="EI217" si="5338">SUMIFS(EI16:EI215,$E$16:$E$215,"計画")</f>
        <v>0</v>
      </c>
      <c r="EJ217" s="369">
        <f t="shared" ref="EJ217" si="5339">SUMIFS(EJ16:EJ215,$E$16:$E$215,"計画")</f>
        <v>0</v>
      </c>
      <c r="EK217" s="366">
        <f t="shared" ref="EK217" si="5340">SUMIFS(EK16:EK215,$E$16:$E$215,"計画")</f>
        <v>0</v>
      </c>
      <c r="EL217" s="367">
        <f t="shared" ref="EL217" si="5341">SUMIFS(EL16:EL215,$E$16:$E$215,"計画")</f>
        <v>0</v>
      </c>
      <c r="EM217" s="368">
        <f t="shared" ref="EM217" si="5342">SUMIFS(EM16:EM215,$E$16:$E$215,"計画")</f>
        <v>0</v>
      </c>
      <c r="EN217" s="369">
        <f t="shared" ref="EN217" si="5343">SUMIFS(EN16:EN215,$E$16:$E$215,"計画")</f>
        <v>0</v>
      </c>
      <c r="EO217" s="366">
        <f t="shared" ref="EO217" si="5344">SUMIFS(EO16:EO215,$E$16:$E$215,"計画")</f>
        <v>0</v>
      </c>
      <c r="EP217" s="367">
        <f t="shared" ref="EP217" si="5345">SUMIFS(EP16:EP215,$E$16:$E$215,"計画")</f>
        <v>0</v>
      </c>
      <c r="EQ217" s="368">
        <f t="shared" ref="EQ217" si="5346">SUMIFS(EQ16:EQ215,$E$16:$E$215,"計画")</f>
        <v>0</v>
      </c>
      <c r="ER217" s="369">
        <f t="shared" ref="ER217" si="5347">SUMIFS(ER16:ER215,$E$16:$E$215,"計画")</f>
        <v>0</v>
      </c>
      <c r="ES217" s="366">
        <f t="shared" ref="ES217" si="5348">SUMIFS(ES16:ES215,$E$16:$E$215,"計画")</f>
        <v>0</v>
      </c>
      <c r="ET217" s="367">
        <f t="shared" ref="ET217" si="5349">SUMIFS(ET16:ET215,$E$16:$E$215,"計画")</f>
        <v>0</v>
      </c>
      <c r="EU217" s="368">
        <f t="shared" ref="EU217" si="5350">SUMIFS(EU16:EU215,$E$16:$E$215,"計画")</f>
        <v>0</v>
      </c>
      <c r="EV217" s="369">
        <f t="shared" ref="EV217" si="5351">SUMIFS(EV16:EV215,$E$16:$E$215,"計画")</f>
        <v>0</v>
      </c>
      <c r="EW217" s="366">
        <f t="shared" ref="EW217" si="5352">SUMIFS(EW16:EW215,$E$16:$E$215,"計画")</f>
        <v>0</v>
      </c>
      <c r="EX217" s="367">
        <f t="shared" ref="EX217" si="5353">SUMIFS(EX16:EX215,$E$16:$E$215,"計画")</f>
        <v>0</v>
      </c>
      <c r="EY217" s="368">
        <f t="shared" ref="EY217" si="5354">SUMIFS(EY16:EY215,$E$16:$E$215,"計画")</f>
        <v>0</v>
      </c>
      <c r="EZ217" s="369">
        <f t="shared" ref="EZ217" si="5355">SUMIFS(EZ16:EZ215,$E$16:$E$215,"計画")</f>
        <v>0</v>
      </c>
      <c r="FA217" s="366">
        <f t="shared" ref="FA217" si="5356">SUMIFS(FA16:FA215,$E$16:$E$215,"計画")</f>
        <v>0</v>
      </c>
      <c r="FB217" s="367">
        <f t="shared" ref="FB217" si="5357">SUMIFS(FB16:FB215,$E$16:$E$215,"計画")</f>
        <v>0</v>
      </c>
      <c r="FC217" s="368">
        <f t="shared" ref="FC217" si="5358">SUMIFS(FC16:FC215,$E$16:$E$215,"計画")</f>
        <v>0</v>
      </c>
      <c r="FD217" s="369">
        <f t="shared" ref="FD217" si="5359">SUMIFS(FD16:FD215,$E$16:$E$215,"計画")</f>
        <v>0</v>
      </c>
      <c r="FE217" s="366">
        <f t="shared" ref="FE217" si="5360">SUMIFS(FE16:FE215,$E$16:$E$215,"計画")</f>
        <v>0</v>
      </c>
      <c r="FF217" s="367">
        <f t="shared" ref="FF217" si="5361">SUMIFS(FF16:FF215,$E$16:$E$215,"計画")</f>
        <v>0</v>
      </c>
      <c r="FG217" s="368">
        <f t="shared" ref="FG217" si="5362">SUMIFS(FG16:FG215,$E$16:$E$215,"計画")</f>
        <v>0</v>
      </c>
      <c r="FH217" s="471">
        <f t="shared" ref="FH217" si="5363">SUMIFS(FH16:FH215,$E$16:$E$215,"計画")</f>
        <v>0</v>
      </c>
      <c r="FI217" s="468"/>
      <c r="FJ217" s="710"/>
    </row>
    <row r="218" spans="1:174" s="204" customFormat="1" ht="18" customHeight="1" x14ac:dyDescent="0.2">
      <c r="A218" s="203"/>
      <c r="B218" s="203"/>
      <c r="C218" s="237"/>
      <c r="D218" s="322"/>
      <c r="E218" s="326"/>
      <c r="F218" s="370" t="s">
        <v>252</v>
      </c>
      <c r="G218" s="246"/>
      <c r="H218" s="209"/>
      <c r="I218" s="210"/>
      <c r="J218" s="210"/>
      <c r="K218" s="210"/>
      <c r="L218" s="210"/>
      <c r="M218" s="210"/>
      <c r="N218" s="210"/>
      <c r="O218" s="247"/>
      <c r="P218" s="210"/>
      <c r="Q218" s="375" t="s">
        <v>255</v>
      </c>
      <c r="R218" s="357"/>
      <c r="S218" s="358">
        <f>SUMIFS(S16:S215,$E$16:$E$215,"計画",$F$16:$F$215,"今回請求")</f>
        <v>0</v>
      </c>
      <c r="T218" s="358">
        <f t="shared" ref="T218:CE218" si="5364">SUMIFS(T16:T215,$E$16:$E$215,"計画",$F$16:$F$215,"今回請求")</f>
        <v>0</v>
      </c>
      <c r="U218" s="358">
        <f t="shared" si="5364"/>
        <v>0</v>
      </c>
      <c r="V218" s="359">
        <f t="shared" si="5364"/>
        <v>0</v>
      </c>
      <c r="W218" s="359">
        <f t="shared" si="5364"/>
        <v>0</v>
      </c>
      <c r="X218" s="359">
        <f t="shared" si="5364"/>
        <v>0</v>
      </c>
      <c r="Y218" s="359">
        <f t="shared" si="5364"/>
        <v>0</v>
      </c>
      <c r="Z218" s="360">
        <f t="shared" si="5364"/>
        <v>0</v>
      </c>
      <c r="AA218" s="357"/>
      <c r="AB218" s="358">
        <f t="shared" si="5364"/>
        <v>0</v>
      </c>
      <c r="AC218" s="358">
        <f t="shared" si="5364"/>
        <v>0</v>
      </c>
      <c r="AD218" s="359">
        <f t="shared" si="5364"/>
        <v>0</v>
      </c>
      <c r="AE218" s="359">
        <f t="shared" si="5364"/>
        <v>0</v>
      </c>
      <c r="AF218" s="359">
        <f t="shared" si="5364"/>
        <v>0</v>
      </c>
      <c r="AG218" s="361">
        <f t="shared" si="5364"/>
        <v>0</v>
      </c>
      <c r="AH218" s="357"/>
      <c r="AI218" s="358">
        <f t="shared" si="5364"/>
        <v>0</v>
      </c>
      <c r="AJ218" s="358">
        <f t="shared" si="5364"/>
        <v>0</v>
      </c>
      <c r="AK218" s="359">
        <f t="shared" si="5364"/>
        <v>0</v>
      </c>
      <c r="AL218" s="359">
        <f t="shared" si="5364"/>
        <v>0</v>
      </c>
      <c r="AM218" s="358">
        <f t="shared" si="5364"/>
        <v>0</v>
      </c>
      <c r="AN218" s="358">
        <f t="shared" si="5364"/>
        <v>0</v>
      </c>
      <c r="AO218" s="359">
        <f t="shared" si="5364"/>
        <v>0</v>
      </c>
      <c r="AP218" s="361">
        <f t="shared" si="5364"/>
        <v>0</v>
      </c>
      <c r="AQ218" s="358"/>
      <c r="AR218" s="358">
        <f t="shared" si="5364"/>
        <v>0</v>
      </c>
      <c r="AS218" s="358">
        <f t="shared" si="5364"/>
        <v>0</v>
      </c>
      <c r="AT218" s="359">
        <f t="shared" si="5364"/>
        <v>0</v>
      </c>
      <c r="AU218" s="358">
        <f t="shared" si="5364"/>
        <v>0</v>
      </c>
      <c r="AV218" s="359">
        <f t="shared" si="5364"/>
        <v>0</v>
      </c>
      <c r="AW218" s="360">
        <f t="shared" si="5364"/>
        <v>0</v>
      </c>
      <c r="AX218" s="357"/>
      <c r="AY218" s="358">
        <f t="shared" si="5364"/>
        <v>0</v>
      </c>
      <c r="AZ218" s="358">
        <f t="shared" si="5364"/>
        <v>0</v>
      </c>
      <c r="BA218" s="359">
        <f t="shared" si="5364"/>
        <v>0</v>
      </c>
      <c r="BB218" s="358">
        <f t="shared" si="5364"/>
        <v>0</v>
      </c>
      <c r="BC218" s="359">
        <f t="shared" si="5364"/>
        <v>0</v>
      </c>
      <c r="BD218" s="361">
        <f t="shared" si="5364"/>
        <v>0</v>
      </c>
      <c r="BE218" s="357"/>
      <c r="BF218" s="358">
        <f t="shared" si="5364"/>
        <v>0</v>
      </c>
      <c r="BG218" s="358">
        <f t="shared" si="5364"/>
        <v>0</v>
      </c>
      <c r="BH218" s="359">
        <f t="shared" si="5364"/>
        <v>0</v>
      </c>
      <c r="BI218" s="358">
        <f t="shared" si="5364"/>
        <v>0</v>
      </c>
      <c r="BJ218" s="359">
        <f t="shared" si="5364"/>
        <v>0</v>
      </c>
      <c r="BK218" s="360">
        <f t="shared" si="5364"/>
        <v>0</v>
      </c>
      <c r="BL218" s="357"/>
      <c r="BM218" s="358">
        <f t="shared" si="5364"/>
        <v>0</v>
      </c>
      <c r="BN218" s="358">
        <f t="shared" si="5364"/>
        <v>0</v>
      </c>
      <c r="BO218" s="359">
        <f t="shared" si="5364"/>
        <v>0</v>
      </c>
      <c r="BP218" s="358">
        <f t="shared" si="5364"/>
        <v>0</v>
      </c>
      <c r="BQ218" s="359">
        <f t="shared" si="5364"/>
        <v>0</v>
      </c>
      <c r="BR218" s="360">
        <f t="shared" si="5364"/>
        <v>0</v>
      </c>
      <c r="BS218" s="357">
        <f t="shared" si="5364"/>
        <v>0</v>
      </c>
      <c r="BT218" s="358">
        <f t="shared" si="5364"/>
        <v>0</v>
      </c>
      <c r="BU218" s="358">
        <f t="shared" si="5364"/>
        <v>0</v>
      </c>
      <c r="BV218" s="359">
        <f t="shared" si="5364"/>
        <v>0</v>
      </c>
      <c r="BW218" s="358">
        <f t="shared" si="5364"/>
        <v>0</v>
      </c>
      <c r="BX218" s="362">
        <f t="shared" si="5364"/>
        <v>0</v>
      </c>
      <c r="BY218" s="357"/>
      <c r="BZ218" s="358">
        <f t="shared" si="5364"/>
        <v>0</v>
      </c>
      <c r="CA218" s="358">
        <f t="shared" si="5364"/>
        <v>0</v>
      </c>
      <c r="CB218" s="358">
        <f t="shared" si="5364"/>
        <v>0</v>
      </c>
      <c r="CC218" s="359">
        <f t="shared" si="5364"/>
        <v>0</v>
      </c>
      <c r="CD218" s="358">
        <f t="shared" si="5364"/>
        <v>0</v>
      </c>
      <c r="CE218" s="358">
        <f t="shared" si="5364"/>
        <v>0</v>
      </c>
      <c r="CF218" s="359">
        <f t="shared" ref="CF218:EQ218" si="5365">SUMIFS(CF16:CF215,$E$16:$E$215,"計画",$F$16:$F$215,"今回請求")</f>
        <v>0</v>
      </c>
      <c r="CG218" s="360">
        <f t="shared" si="5365"/>
        <v>0</v>
      </c>
      <c r="CH218" s="357"/>
      <c r="CI218" s="358">
        <f t="shared" si="5365"/>
        <v>0</v>
      </c>
      <c r="CJ218" s="358">
        <f t="shared" si="5365"/>
        <v>0</v>
      </c>
      <c r="CK218" s="359">
        <f t="shared" si="5365"/>
        <v>0</v>
      </c>
      <c r="CL218" s="358">
        <f t="shared" si="5365"/>
        <v>0</v>
      </c>
      <c r="CM218" s="359">
        <f t="shared" si="5365"/>
        <v>0</v>
      </c>
      <c r="CN218" s="360">
        <f t="shared" si="5365"/>
        <v>0</v>
      </c>
      <c r="CO218" s="357"/>
      <c r="CP218" s="358">
        <f t="shared" si="5365"/>
        <v>0</v>
      </c>
      <c r="CQ218" s="358">
        <f t="shared" si="5365"/>
        <v>0</v>
      </c>
      <c r="CR218" s="359">
        <f t="shared" si="5365"/>
        <v>0</v>
      </c>
      <c r="CS218" s="358">
        <f t="shared" si="5365"/>
        <v>0</v>
      </c>
      <c r="CT218" s="359">
        <f t="shared" si="5365"/>
        <v>0</v>
      </c>
      <c r="CU218" s="361">
        <f t="shared" si="5365"/>
        <v>0</v>
      </c>
      <c r="CV218" s="357"/>
      <c r="CW218" s="358">
        <f t="shared" si="5365"/>
        <v>0</v>
      </c>
      <c r="CX218" s="358">
        <f t="shared" si="5365"/>
        <v>0</v>
      </c>
      <c r="CY218" s="359">
        <f t="shared" si="5365"/>
        <v>0</v>
      </c>
      <c r="CZ218" s="358">
        <f t="shared" si="5365"/>
        <v>0</v>
      </c>
      <c r="DA218" s="359">
        <f t="shared" si="5365"/>
        <v>0</v>
      </c>
      <c r="DB218" s="361">
        <f t="shared" si="5365"/>
        <v>0</v>
      </c>
      <c r="DC218" s="357"/>
      <c r="DD218" s="358">
        <f t="shared" si="5365"/>
        <v>0</v>
      </c>
      <c r="DE218" s="358">
        <f t="shared" si="5365"/>
        <v>0</v>
      </c>
      <c r="DF218" s="359">
        <f t="shared" si="5365"/>
        <v>0</v>
      </c>
      <c r="DG218" s="358">
        <f t="shared" si="5365"/>
        <v>0</v>
      </c>
      <c r="DH218" s="359">
        <f t="shared" si="5365"/>
        <v>0</v>
      </c>
      <c r="DI218" s="360">
        <f t="shared" si="5365"/>
        <v>0</v>
      </c>
      <c r="DJ218" s="357">
        <f t="shared" si="5365"/>
        <v>0</v>
      </c>
      <c r="DK218" s="359">
        <f t="shared" si="5365"/>
        <v>0</v>
      </c>
      <c r="DL218" s="359">
        <f t="shared" si="5365"/>
        <v>0</v>
      </c>
      <c r="DM218" s="359">
        <f t="shared" si="5365"/>
        <v>0</v>
      </c>
      <c r="DN218" s="359">
        <f t="shared" si="5365"/>
        <v>0</v>
      </c>
      <c r="DO218" s="360">
        <f t="shared" si="5365"/>
        <v>0</v>
      </c>
      <c r="DP218" s="357">
        <f t="shared" si="5365"/>
        <v>0</v>
      </c>
      <c r="DQ218" s="360">
        <f t="shared" si="5365"/>
        <v>0</v>
      </c>
      <c r="DR218" s="359">
        <f t="shared" si="5365"/>
        <v>0</v>
      </c>
      <c r="DS218" s="359">
        <f t="shared" si="5365"/>
        <v>0</v>
      </c>
      <c r="DT218" s="358">
        <f t="shared" si="5365"/>
        <v>0</v>
      </c>
      <c r="DU218" s="362">
        <f t="shared" si="5365"/>
        <v>0</v>
      </c>
      <c r="DV218" s="357"/>
      <c r="DW218" s="359">
        <f t="shared" si="5365"/>
        <v>0</v>
      </c>
      <c r="DX218" s="359">
        <f t="shared" si="5365"/>
        <v>0</v>
      </c>
      <c r="DY218" s="359">
        <f t="shared" si="5365"/>
        <v>0</v>
      </c>
      <c r="DZ218" s="359">
        <f t="shared" si="5365"/>
        <v>0</v>
      </c>
      <c r="EA218" s="359">
        <f t="shared" si="5365"/>
        <v>0</v>
      </c>
      <c r="EB218" s="361">
        <f t="shared" si="5365"/>
        <v>0</v>
      </c>
      <c r="EC218" s="363">
        <f t="shared" si="5365"/>
        <v>0</v>
      </c>
      <c r="ED218" s="359">
        <f t="shared" si="5365"/>
        <v>0</v>
      </c>
      <c r="EE218" s="359">
        <f t="shared" si="5365"/>
        <v>0</v>
      </c>
      <c r="EF218" s="362">
        <f t="shared" si="5365"/>
        <v>0</v>
      </c>
      <c r="EG218" s="364">
        <f t="shared" si="5365"/>
        <v>0</v>
      </c>
      <c r="EH218" s="365">
        <f t="shared" si="5365"/>
        <v>0</v>
      </c>
      <c r="EI218" s="366">
        <f t="shared" si="5365"/>
        <v>0</v>
      </c>
      <c r="EJ218" s="369">
        <f t="shared" si="5365"/>
        <v>0</v>
      </c>
      <c r="EK218" s="366">
        <f t="shared" si="5365"/>
        <v>0</v>
      </c>
      <c r="EL218" s="367">
        <f t="shared" si="5365"/>
        <v>0</v>
      </c>
      <c r="EM218" s="368">
        <f t="shared" si="5365"/>
        <v>0</v>
      </c>
      <c r="EN218" s="369">
        <f t="shared" si="5365"/>
        <v>0</v>
      </c>
      <c r="EO218" s="366">
        <f t="shared" si="5365"/>
        <v>0</v>
      </c>
      <c r="EP218" s="367">
        <f t="shared" si="5365"/>
        <v>0</v>
      </c>
      <c r="EQ218" s="368">
        <f t="shared" si="5365"/>
        <v>0</v>
      </c>
      <c r="ER218" s="369">
        <f t="shared" ref="ER218:FH218" si="5366">SUMIFS(ER16:ER215,$E$16:$E$215,"計画",$F$16:$F$215,"今回請求")</f>
        <v>0</v>
      </c>
      <c r="ES218" s="366">
        <f t="shared" si="5366"/>
        <v>0</v>
      </c>
      <c r="ET218" s="367">
        <f t="shared" si="5366"/>
        <v>0</v>
      </c>
      <c r="EU218" s="368">
        <f t="shared" si="5366"/>
        <v>0</v>
      </c>
      <c r="EV218" s="369">
        <f t="shared" si="5366"/>
        <v>0</v>
      </c>
      <c r="EW218" s="366">
        <f t="shared" si="5366"/>
        <v>0</v>
      </c>
      <c r="EX218" s="367">
        <f t="shared" si="5366"/>
        <v>0</v>
      </c>
      <c r="EY218" s="368">
        <f t="shared" si="5366"/>
        <v>0</v>
      </c>
      <c r="EZ218" s="369">
        <f t="shared" si="5366"/>
        <v>0</v>
      </c>
      <c r="FA218" s="366">
        <f t="shared" si="5366"/>
        <v>0</v>
      </c>
      <c r="FB218" s="367">
        <f t="shared" si="5366"/>
        <v>0</v>
      </c>
      <c r="FC218" s="368">
        <f t="shared" si="5366"/>
        <v>0</v>
      </c>
      <c r="FD218" s="369">
        <f t="shared" si="5366"/>
        <v>0</v>
      </c>
      <c r="FE218" s="366">
        <f t="shared" si="5366"/>
        <v>0</v>
      </c>
      <c r="FF218" s="367">
        <f t="shared" si="5366"/>
        <v>0</v>
      </c>
      <c r="FG218" s="368">
        <f t="shared" si="5366"/>
        <v>0</v>
      </c>
      <c r="FH218" s="471">
        <f t="shared" si="5366"/>
        <v>0</v>
      </c>
      <c r="FI218" s="468"/>
      <c r="FJ218" s="710"/>
    </row>
    <row r="219" spans="1:174" s="204" customFormat="1" ht="18" customHeight="1" thickBot="1" x14ac:dyDescent="0.25">
      <c r="A219" s="203"/>
      <c r="B219" s="203"/>
      <c r="C219" s="237"/>
      <c r="D219" s="322"/>
      <c r="E219" s="327"/>
      <c r="F219" s="371" t="s">
        <v>253</v>
      </c>
      <c r="G219" s="372"/>
      <c r="H219" s="239"/>
      <c r="I219" s="245"/>
      <c r="J219" s="245"/>
      <c r="K219" s="245"/>
      <c r="L219" s="245"/>
      <c r="M219" s="245"/>
      <c r="N219" s="245"/>
      <c r="O219" s="248"/>
      <c r="P219" s="389"/>
      <c r="Q219" s="249" t="s">
        <v>254</v>
      </c>
      <c r="R219" s="254"/>
      <c r="S219" s="255">
        <f>SUMIFS(S16:S215,$E$16:$E$215,"計画",$F$16:$F$215,"済")</f>
        <v>0</v>
      </c>
      <c r="T219" s="255">
        <f t="shared" ref="T219:CE219" si="5367">SUMIFS(T16:T215,$E$16:$E$215,"計画",$F$16:$F$215,"済")</f>
        <v>0</v>
      </c>
      <c r="U219" s="255">
        <f t="shared" si="5367"/>
        <v>0</v>
      </c>
      <c r="V219" s="259">
        <f t="shared" si="5367"/>
        <v>0</v>
      </c>
      <c r="W219" s="259">
        <f t="shared" si="5367"/>
        <v>0</v>
      </c>
      <c r="X219" s="259">
        <f t="shared" si="5367"/>
        <v>0</v>
      </c>
      <c r="Y219" s="259">
        <f t="shared" si="5367"/>
        <v>0</v>
      </c>
      <c r="Z219" s="260">
        <f t="shared" si="5367"/>
        <v>0</v>
      </c>
      <c r="AA219" s="254"/>
      <c r="AB219" s="255">
        <f t="shared" si="5367"/>
        <v>0</v>
      </c>
      <c r="AC219" s="255">
        <f t="shared" si="5367"/>
        <v>0</v>
      </c>
      <c r="AD219" s="259">
        <f t="shared" si="5367"/>
        <v>0</v>
      </c>
      <c r="AE219" s="259">
        <f t="shared" si="5367"/>
        <v>0</v>
      </c>
      <c r="AF219" s="259">
        <f t="shared" si="5367"/>
        <v>0</v>
      </c>
      <c r="AG219" s="261">
        <f t="shared" si="5367"/>
        <v>0</v>
      </c>
      <c r="AH219" s="254"/>
      <c r="AI219" s="255">
        <f t="shared" si="5367"/>
        <v>0</v>
      </c>
      <c r="AJ219" s="255">
        <f t="shared" si="5367"/>
        <v>0</v>
      </c>
      <c r="AK219" s="259">
        <f t="shared" si="5367"/>
        <v>0</v>
      </c>
      <c r="AL219" s="259">
        <f t="shared" si="5367"/>
        <v>0</v>
      </c>
      <c r="AM219" s="255">
        <f t="shared" si="5367"/>
        <v>0</v>
      </c>
      <c r="AN219" s="255">
        <f t="shared" si="5367"/>
        <v>0</v>
      </c>
      <c r="AO219" s="259">
        <f t="shared" si="5367"/>
        <v>0</v>
      </c>
      <c r="AP219" s="261">
        <f t="shared" si="5367"/>
        <v>0</v>
      </c>
      <c r="AQ219" s="255"/>
      <c r="AR219" s="255">
        <f t="shared" si="5367"/>
        <v>0</v>
      </c>
      <c r="AS219" s="255">
        <f t="shared" si="5367"/>
        <v>0</v>
      </c>
      <c r="AT219" s="259">
        <f t="shared" si="5367"/>
        <v>0</v>
      </c>
      <c r="AU219" s="255">
        <f t="shared" si="5367"/>
        <v>0</v>
      </c>
      <c r="AV219" s="259">
        <f t="shared" si="5367"/>
        <v>0</v>
      </c>
      <c r="AW219" s="260">
        <f t="shared" si="5367"/>
        <v>0</v>
      </c>
      <c r="AX219" s="254"/>
      <c r="AY219" s="255">
        <f t="shared" si="5367"/>
        <v>0</v>
      </c>
      <c r="AZ219" s="255">
        <f t="shared" si="5367"/>
        <v>0</v>
      </c>
      <c r="BA219" s="259">
        <f t="shared" si="5367"/>
        <v>0</v>
      </c>
      <c r="BB219" s="255">
        <f t="shared" si="5367"/>
        <v>0</v>
      </c>
      <c r="BC219" s="259">
        <f t="shared" si="5367"/>
        <v>0</v>
      </c>
      <c r="BD219" s="261">
        <f t="shared" si="5367"/>
        <v>0</v>
      </c>
      <c r="BE219" s="254"/>
      <c r="BF219" s="255">
        <f t="shared" si="5367"/>
        <v>0</v>
      </c>
      <c r="BG219" s="255">
        <f t="shared" si="5367"/>
        <v>0</v>
      </c>
      <c r="BH219" s="259">
        <f t="shared" si="5367"/>
        <v>0</v>
      </c>
      <c r="BI219" s="255">
        <f t="shared" si="5367"/>
        <v>0</v>
      </c>
      <c r="BJ219" s="259">
        <f t="shared" si="5367"/>
        <v>0</v>
      </c>
      <c r="BK219" s="260">
        <f t="shared" si="5367"/>
        <v>0</v>
      </c>
      <c r="BL219" s="254"/>
      <c r="BM219" s="255">
        <f t="shared" si="5367"/>
        <v>0</v>
      </c>
      <c r="BN219" s="255">
        <f t="shared" si="5367"/>
        <v>0</v>
      </c>
      <c r="BO219" s="259">
        <f t="shared" si="5367"/>
        <v>0</v>
      </c>
      <c r="BP219" s="255">
        <f t="shared" si="5367"/>
        <v>0</v>
      </c>
      <c r="BQ219" s="259">
        <f t="shared" si="5367"/>
        <v>0</v>
      </c>
      <c r="BR219" s="260">
        <f t="shared" si="5367"/>
        <v>0</v>
      </c>
      <c r="BS219" s="254">
        <f t="shared" si="5367"/>
        <v>0</v>
      </c>
      <c r="BT219" s="255">
        <f t="shared" si="5367"/>
        <v>0</v>
      </c>
      <c r="BU219" s="255">
        <f t="shared" si="5367"/>
        <v>0</v>
      </c>
      <c r="BV219" s="259">
        <f t="shared" si="5367"/>
        <v>0</v>
      </c>
      <c r="BW219" s="255">
        <f t="shared" si="5367"/>
        <v>0</v>
      </c>
      <c r="BX219" s="373">
        <f t="shared" si="5367"/>
        <v>0</v>
      </c>
      <c r="BY219" s="254"/>
      <c r="BZ219" s="255">
        <f t="shared" si="5367"/>
        <v>0</v>
      </c>
      <c r="CA219" s="255">
        <f t="shared" si="5367"/>
        <v>0</v>
      </c>
      <c r="CB219" s="255">
        <f t="shared" si="5367"/>
        <v>0</v>
      </c>
      <c r="CC219" s="259">
        <f t="shared" si="5367"/>
        <v>0</v>
      </c>
      <c r="CD219" s="255">
        <f t="shared" si="5367"/>
        <v>0</v>
      </c>
      <c r="CE219" s="255">
        <f t="shared" si="5367"/>
        <v>0</v>
      </c>
      <c r="CF219" s="259">
        <f t="shared" ref="CF219:EQ219" si="5368">SUMIFS(CF16:CF215,$E$16:$E$215,"計画",$F$16:$F$215,"済")</f>
        <v>0</v>
      </c>
      <c r="CG219" s="260">
        <f t="shared" si="5368"/>
        <v>0</v>
      </c>
      <c r="CH219" s="254"/>
      <c r="CI219" s="255">
        <f t="shared" si="5368"/>
        <v>0</v>
      </c>
      <c r="CJ219" s="255">
        <f t="shared" si="5368"/>
        <v>0</v>
      </c>
      <c r="CK219" s="259">
        <f t="shared" si="5368"/>
        <v>0</v>
      </c>
      <c r="CL219" s="255">
        <f t="shared" si="5368"/>
        <v>0</v>
      </c>
      <c r="CM219" s="259">
        <f t="shared" si="5368"/>
        <v>0</v>
      </c>
      <c r="CN219" s="260">
        <f t="shared" si="5368"/>
        <v>0</v>
      </c>
      <c r="CO219" s="254"/>
      <c r="CP219" s="255">
        <f t="shared" si="5368"/>
        <v>0</v>
      </c>
      <c r="CQ219" s="255">
        <f t="shared" si="5368"/>
        <v>0</v>
      </c>
      <c r="CR219" s="259">
        <f t="shared" si="5368"/>
        <v>0</v>
      </c>
      <c r="CS219" s="255">
        <f t="shared" si="5368"/>
        <v>0</v>
      </c>
      <c r="CT219" s="259">
        <f t="shared" si="5368"/>
        <v>0</v>
      </c>
      <c r="CU219" s="261">
        <f t="shared" si="5368"/>
        <v>0</v>
      </c>
      <c r="CV219" s="254"/>
      <c r="CW219" s="255">
        <f t="shared" si="5368"/>
        <v>0</v>
      </c>
      <c r="CX219" s="255">
        <f t="shared" si="5368"/>
        <v>0</v>
      </c>
      <c r="CY219" s="259">
        <f t="shared" si="5368"/>
        <v>0</v>
      </c>
      <c r="CZ219" s="255">
        <f t="shared" si="5368"/>
        <v>0</v>
      </c>
      <c r="DA219" s="259">
        <f t="shared" si="5368"/>
        <v>0</v>
      </c>
      <c r="DB219" s="261">
        <f t="shared" si="5368"/>
        <v>0</v>
      </c>
      <c r="DC219" s="254"/>
      <c r="DD219" s="255">
        <f t="shared" si="5368"/>
        <v>0</v>
      </c>
      <c r="DE219" s="255">
        <f t="shared" si="5368"/>
        <v>0</v>
      </c>
      <c r="DF219" s="259">
        <f t="shared" si="5368"/>
        <v>0</v>
      </c>
      <c r="DG219" s="255">
        <f t="shared" si="5368"/>
        <v>0</v>
      </c>
      <c r="DH219" s="259">
        <f t="shared" si="5368"/>
        <v>0</v>
      </c>
      <c r="DI219" s="260">
        <f t="shared" si="5368"/>
        <v>0</v>
      </c>
      <c r="DJ219" s="254">
        <f t="shared" si="5368"/>
        <v>0</v>
      </c>
      <c r="DK219" s="259">
        <f t="shared" si="5368"/>
        <v>0</v>
      </c>
      <c r="DL219" s="259">
        <f t="shared" si="5368"/>
        <v>0</v>
      </c>
      <c r="DM219" s="259">
        <f t="shared" si="5368"/>
        <v>0</v>
      </c>
      <c r="DN219" s="259">
        <f t="shared" si="5368"/>
        <v>0</v>
      </c>
      <c r="DO219" s="260">
        <f t="shared" si="5368"/>
        <v>0</v>
      </c>
      <c r="DP219" s="254">
        <f t="shared" si="5368"/>
        <v>0</v>
      </c>
      <c r="DQ219" s="260">
        <f t="shared" si="5368"/>
        <v>0</v>
      </c>
      <c r="DR219" s="259">
        <f t="shared" si="5368"/>
        <v>0</v>
      </c>
      <c r="DS219" s="259">
        <f t="shared" si="5368"/>
        <v>0</v>
      </c>
      <c r="DT219" s="255">
        <f t="shared" si="5368"/>
        <v>0</v>
      </c>
      <c r="DU219" s="373">
        <f t="shared" si="5368"/>
        <v>0</v>
      </c>
      <c r="DV219" s="254"/>
      <c r="DW219" s="259">
        <f t="shared" si="5368"/>
        <v>0</v>
      </c>
      <c r="DX219" s="259">
        <f t="shared" si="5368"/>
        <v>0</v>
      </c>
      <c r="DY219" s="259">
        <f t="shared" si="5368"/>
        <v>0</v>
      </c>
      <c r="DZ219" s="259">
        <f t="shared" si="5368"/>
        <v>0</v>
      </c>
      <c r="EA219" s="259">
        <f t="shared" si="5368"/>
        <v>0</v>
      </c>
      <c r="EB219" s="261">
        <f t="shared" si="5368"/>
        <v>0</v>
      </c>
      <c r="EC219" s="374">
        <f t="shared" si="5368"/>
        <v>0</v>
      </c>
      <c r="ED219" s="259">
        <f t="shared" si="5368"/>
        <v>0</v>
      </c>
      <c r="EE219" s="259">
        <f t="shared" si="5368"/>
        <v>0</v>
      </c>
      <c r="EF219" s="373">
        <f t="shared" si="5368"/>
        <v>0</v>
      </c>
      <c r="EG219" s="262">
        <f t="shared" si="5368"/>
        <v>0</v>
      </c>
      <c r="EH219" s="263">
        <f t="shared" si="5368"/>
        <v>0</v>
      </c>
      <c r="EI219" s="264">
        <f t="shared" si="5368"/>
        <v>0</v>
      </c>
      <c r="EJ219" s="267">
        <f t="shared" si="5368"/>
        <v>0</v>
      </c>
      <c r="EK219" s="264">
        <f t="shared" si="5368"/>
        <v>0</v>
      </c>
      <c r="EL219" s="265">
        <f t="shared" si="5368"/>
        <v>0</v>
      </c>
      <c r="EM219" s="266">
        <f t="shared" si="5368"/>
        <v>0</v>
      </c>
      <c r="EN219" s="267">
        <f t="shared" si="5368"/>
        <v>0</v>
      </c>
      <c r="EO219" s="264">
        <f t="shared" si="5368"/>
        <v>0</v>
      </c>
      <c r="EP219" s="265">
        <f t="shared" si="5368"/>
        <v>0</v>
      </c>
      <c r="EQ219" s="266">
        <f t="shared" si="5368"/>
        <v>0</v>
      </c>
      <c r="ER219" s="267">
        <f t="shared" ref="ER219:FH219" si="5369">SUMIFS(ER16:ER215,$E$16:$E$215,"計画",$F$16:$F$215,"済")</f>
        <v>0</v>
      </c>
      <c r="ES219" s="264">
        <f t="shared" si="5369"/>
        <v>0</v>
      </c>
      <c r="ET219" s="265">
        <f t="shared" si="5369"/>
        <v>0</v>
      </c>
      <c r="EU219" s="266">
        <f t="shared" si="5369"/>
        <v>0</v>
      </c>
      <c r="EV219" s="267">
        <f t="shared" si="5369"/>
        <v>0</v>
      </c>
      <c r="EW219" s="264">
        <f t="shared" si="5369"/>
        <v>0</v>
      </c>
      <c r="EX219" s="265">
        <f t="shared" si="5369"/>
        <v>0</v>
      </c>
      <c r="EY219" s="266">
        <f t="shared" si="5369"/>
        <v>0</v>
      </c>
      <c r="EZ219" s="267">
        <f t="shared" si="5369"/>
        <v>0</v>
      </c>
      <c r="FA219" s="264">
        <f t="shared" si="5369"/>
        <v>0</v>
      </c>
      <c r="FB219" s="265">
        <f t="shared" si="5369"/>
        <v>0</v>
      </c>
      <c r="FC219" s="266">
        <f t="shared" si="5369"/>
        <v>0</v>
      </c>
      <c r="FD219" s="267">
        <f t="shared" si="5369"/>
        <v>0</v>
      </c>
      <c r="FE219" s="264">
        <f t="shared" si="5369"/>
        <v>0</v>
      </c>
      <c r="FF219" s="265">
        <f t="shared" si="5369"/>
        <v>0</v>
      </c>
      <c r="FG219" s="266">
        <f t="shared" si="5369"/>
        <v>0</v>
      </c>
      <c r="FH219" s="472">
        <f t="shared" si="5369"/>
        <v>0</v>
      </c>
      <c r="FI219" s="468"/>
      <c r="FJ219" s="710"/>
    </row>
    <row r="220" spans="1:174" s="206" customFormat="1" ht="18" customHeight="1" thickBot="1" x14ac:dyDescent="0.25">
      <c r="A220" s="205"/>
      <c r="B220" s="205"/>
      <c r="C220" s="238"/>
      <c r="D220" s="330"/>
      <c r="E220" s="331" t="s">
        <v>238</v>
      </c>
      <c r="F220" s="332"/>
      <c r="G220" s="333"/>
      <c r="H220" s="334"/>
      <c r="I220" s="335"/>
      <c r="J220" s="335"/>
      <c r="K220" s="335"/>
      <c r="L220" s="335"/>
      <c r="M220" s="335"/>
      <c r="N220" s="336"/>
      <c r="O220" s="337"/>
      <c r="P220" s="390"/>
      <c r="Q220" s="338" t="s">
        <v>245</v>
      </c>
      <c r="R220" s="339"/>
      <c r="S220" s="340">
        <f t="shared" ref="S220:Z220" si="5370">SUMIFS(S16:S215,$E$16:$E$215,"実績")</f>
        <v>0</v>
      </c>
      <c r="T220" s="340">
        <f t="shared" si="5370"/>
        <v>0</v>
      </c>
      <c r="U220" s="340">
        <f t="shared" si="5370"/>
        <v>0</v>
      </c>
      <c r="V220" s="341">
        <f t="shared" si="5370"/>
        <v>0</v>
      </c>
      <c r="W220" s="341">
        <f t="shared" si="5370"/>
        <v>0</v>
      </c>
      <c r="X220" s="341">
        <f t="shared" si="5370"/>
        <v>0</v>
      </c>
      <c r="Y220" s="341">
        <f t="shared" si="5370"/>
        <v>0</v>
      </c>
      <c r="Z220" s="342">
        <f t="shared" si="5370"/>
        <v>0</v>
      </c>
      <c r="AA220" s="339"/>
      <c r="AB220" s="340">
        <f t="shared" ref="AB220" si="5371">SUMIFS(AB16:AB215,$E$16:$E$215,"実績")</f>
        <v>0</v>
      </c>
      <c r="AC220" s="341">
        <f t="shared" ref="AC220:CB220" si="5372">SUMIFS(AC16:AC215,$E$16:$E$215,"実績")</f>
        <v>0</v>
      </c>
      <c r="AD220" s="341">
        <f t="shared" si="5372"/>
        <v>0</v>
      </c>
      <c r="AE220" s="341">
        <f t="shared" si="5372"/>
        <v>0</v>
      </c>
      <c r="AF220" s="341">
        <f t="shared" si="5372"/>
        <v>0</v>
      </c>
      <c r="AG220" s="343">
        <f t="shared" si="5372"/>
        <v>0</v>
      </c>
      <c r="AH220" s="339"/>
      <c r="AI220" s="340">
        <f t="shared" ref="AI220" si="5373">SUMIFS(AI16:AI215,$E$16:$E$215,"実績")</f>
        <v>0</v>
      </c>
      <c r="AJ220" s="341">
        <f t="shared" si="5372"/>
        <v>0</v>
      </c>
      <c r="AK220" s="341">
        <f t="shared" si="5372"/>
        <v>0</v>
      </c>
      <c r="AL220" s="341">
        <f t="shared" si="5372"/>
        <v>0</v>
      </c>
      <c r="AM220" s="341">
        <f t="shared" si="5372"/>
        <v>0</v>
      </c>
      <c r="AN220" s="341">
        <f t="shared" si="5372"/>
        <v>0</v>
      </c>
      <c r="AO220" s="341">
        <f t="shared" si="5372"/>
        <v>0</v>
      </c>
      <c r="AP220" s="343">
        <f t="shared" si="5372"/>
        <v>0</v>
      </c>
      <c r="AQ220" s="339"/>
      <c r="AR220" s="340">
        <f t="shared" ref="AR220" si="5374">SUMIFS(AR16:AR215,$E$16:$E$215,"実績")</f>
        <v>0</v>
      </c>
      <c r="AS220" s="341">
        <f t="shared" si="5372"/>
        <v>0</v>
      </c>
      <c r="AT220" s="341">
        <f t="shared" si="5372"/>
        <v>0</v>
      </c>
      <c r="AU220" s="341">
        <f t="shared" si="5372"/>
        <v>0</v>
      </c>
      <c r="AV220" s="341">
        <f t="shared" si="5372"/>
        <v>0</v>
      </c>
      <c r="AW220" s="342">
        <f t="shared" si="5372"/>
        <v>0</v>
      </c>
      <c r="AX220" s="339"/>
      <c r="AY220" s="340">
        <f t="shared" ref="AY220" si="5375">SUMIFS(AY16:AY215,$E$16:$E$215,"実績")</f>
        <v>0</v>
      </c>
      <c r="AZ220" s="341">
        <f t="shared" si="5372"/>
        <v>0</v>
      </c>
      <c r="BA220" s="341">
        <f t="shared" si="5372"/>
        <v>0</v>
      </c>
      <c r="BB220" s="341">
        <f t="shared" si="5372"/>
        <v>0</v>
      </c>
      <c r="BC220" s="341">
        <f t="shared" si="5372"/>
        <v>0</v>
      </c>
      <c r="BD220" s="343">
        <f t="shared" si="5372"/>
        <v>0</v>
      </c>
      <c r="BE220" s="339"/>
      <c r="BF220" s="340">
        <f t="shared" ref="BF220" si="5376">SUMIFS(BF16:BF215,$E$16:$E$215,"実績")</f>
        <v>0</v>
      </c>
      <c r="BG220" s="341">
        <f t="shared" si="5372"/>
        <v>0</v>
      </c>
      <c r="BH220" s="341">
        <f t="shared" si="5372"/>
        <v>0</v>
      </c>
      <c r="BI220" s="341">
        <f t="shared" si="5372"/>
        <v>0</v>
      </c>
      <c r="BJ220" s="341">
        <f t="shared" si="5372"/>
        <v>0</v>
      </c>
      <c r="BK220" s="342">
        <f t="shared" si="5372"/>
        <v>0</v>
      </c>
      <c r="BL220" s="339"/>
      <c r="BM220" s="340">
        <f t="shared" ref="BM220" si="5377">SUMIFS(BM16:BM215,$E$16:$E$215,"実績")</f>
        <v>0</v>
      </c>
      <c r="BN220" s="341">
        <f t="shared" si="5372"/>
        <v>0</v>
      </c>
      <c r="BO220" s="341">
        <f t="shared" si="5372"/>
        <v>0</v>
      </c>
      <c r="BP220" s="341">
        <f t="shared" si="5372"/>
        <v>0</v>
      </c>
      <c r="BQ220" s="341">
        <f t="shared" si="5372"/>
        <v>0</v>
      </c>
      <c r="BR220" s="342">
        <f t="shared" si="5372"/>
        <v>0</v>
      </c>
      <c r="BS220" s="339">
        <f t="shared" si="5372"/>
        <v>0</v>
      </c>
      <c r="BT220" s="341">
        <f t="shared" si="5372"/>
        <v>0</v>
      </c>
      <c r="BU220" s="341">
        <f t="shared" si="5372"/>
        <v>0</v>
      </c>
      <c r="BV220" s="341">
        <f t="shared" si="5372"/>
        <v>0</v>
      </c>
      <c r="BW220" s="341">
        <f t="shared" si="5372"/>
        <v>0</v>
      </c>
      <c r="BX220" s="343">
        <f t="shared" si="5372"/>
        <v>0</v>
      </c>
      <c r="BY220" s="339"/>
      <c r="BZ220" s="341">
        <f t="shared" si="5372"/>
        <v>0</v>
      </c>
      <c r="CA220" s="341">
        <f t="shared" si="5372"/>
        <v>0</v>
      </c>
      <c r="CB220" s="341">
        <f t="shared" si="5372"/>
        <v>0</v>
      </c>
      <c r="CC220" s="341">
        <f t="shared" ref="CC220:EF220" si="5378">SUMIFS(CC16:CC215,$E$16:$E$215,"実績")</f>
        <v>0</v>
      </c>
      <c r="CD220" s="341">
        <f t="shared" si="5378"/>
        <v>0</v>
      </c>
      <c r="CE220" s="341">
        <f t="shared" si="5378"/>
        <v>0</v>
      </c>
      <c r="CF220" s="341">
        <f t="shared" si="5378"/>
        <v>0</v>
      </c>
      <c r="CG220" s="342">
        <f t="shared" si="5378"/>
        <v>0</v>
      </c>
      <c r="CH220" s="339"/>
      <c r="CI220" s="341">
        <f t="shared" si="5378"/>
        <v>0</v>
      </c>
      <c r="CJ220" s="341">
        <f t="shared" si="5378"/>
        <v>0</v>
      </c>
      <c r="CK220" s="341">
        <f t="shared" si="5378"/>
        <v>0</v>
      </c>
      <c r="CL220" s="341">
        <f t="shared" si="5378"/>
        <v>0</v>
      </c>
      <c r="CM220" s="341">
        <f t="shared" si="5378"/>
        <v>0</v>
      </c>
      <c r="CN220" s="342">
        <f t="shared" si="5378"/>
        <v>0</v>
      </c>
      <c r="CO220" s="339"/>
      <c r="CP220" s="341">
        <f t="shared" si="5378"/>
        <v>0</v>
      </c>
      <c r="CQ220" s="341">
        <f t="shared" si="5378"/>
        <v>0</v>
      </c>
      <c r="CR220" s="341">
        <f t="shared" si="5378"/>
        <v>0</v>
      </c>
      <c r="CS220" s="341">
        <f t="shared" si="5378"/>
        <v>0</v>
      </c>
      <c r="CT220" s="341">
        <f t="shared" si="5378"/>
        <v>0</v>
      </c>
      <c r="CU220" s="343">
        <f t="shared" si="5378"/>
        <v>0</v>
      </c>
      <c r="CV220" s="339"/>
      <c r="CW220" s="341">
        <f t="shared" si="5378"/>
        <v>0</v>
      </c>
      <c r="CX220" s="341">
        <f t="shared" si="5378"/>
        <v>0</v>
      </c>
      <c r="CY220" s="341">
        <f t="shared" si="5378"/>
        <v>0</v>
      </c>
      <c r="CZ220" s="341">
        <f t="shared" si="5378"/>
        <v>0</v>
      </c>
      <c r="DA220" s="341">
        <f t="shared" si="5378"/>
        <v>0</v>
      </c>
      <c r="DB220" s="343">
        <f t="shared" si="5378"/>
        <v>0</v>
      </c>
      <c r="DC220" s="339"/>
      <c r="DD220" s="341">
        <f t="shared" si="5378"/>
        <v>0</v>
      </c>
      <c r="DE220" s="341">
        <f t="shared" si="5378"/>
        <v>0</v>
      </c>
      <c r="DF220" s="341">
        <f t="shared" si="5378"/>
        <v>0</v>
      </c>
      <c r="DG220" s="341">
        <f t="shared" si="5378"/>
        <v>0</v>
      </c>
      <c r="DH220" s="341">
        <f t="shared" si="5378"/>
        <v>0</v>
      </c>
      <c r="DI220" s="342">
        <f t="shared" si="5378"/>
        <v>0</v>
      </c>
      <c r="DJ220" s="339">
        <f t="shared" si="5378"/>
        <v>0</v>
      </c>
      <c r="DK220" s="341">
        <f t="shared" si="5378"/>
        <v>0</v>
      </c>
      <c r="DL220" s="341">
        <f t="shared" si="5378"/>
        <v>0</v>
      </c>
      <c r="DM220" s="341">
        <f t="shared" si="5378"/>
        <v>0</v>
      </c>
      <c r="DN220" s="341">
        <f t="shared" si="5378"/>
        <v>0</v>
      </c>
      <c r="DO220" s="342">
        <f t="shared" si="5378"/>
        <v>0</v>
      </c>
      <c r="DP220" s="339">
        <f t="shared" si="5378"/>
        <v>0</v>
      </c>
      <c r="DQ220" s="342">
        <f t="shared" si="5378"/>
        <v>0</v>
      </c>
      <c r="DR220" s="341">
        <f t="shared" si="5378"/>
        <v>0</v>
      </c>
      <c r="DS220" s="341">
        <f t="shared" si="5378"/>
        <v>0</v>
      </c>
      <c r="DT220" s="341">
        <f t="shared" si="5378"/>
        <v>0</v>
      </c>
      <c r="DU220" s="343">
        <f t="shared" si="5378"/>
        <v>0</v>
      </c>
      <c r="DV220" s="339"/>
      <c r="DW220" s="341">
        <f t="shared" si="5378"/>
        <v>0</v>
      </c>
      <c r="DX220" s="341">
        <f t="shared" si="5378"/>
        <v>0</v>
      </c>
      <c r="DY220" s="341">
        <f t="shared" si="5378"/>
        <v>0</v>
      </c>
      <c r="DZ220" s="341">
        <f t="shared" si="5378"/>
        <v>0</v>
      </c>
      <c r="EA220" s="341">
        <f t="shared" si="5378"/>
        <v>0</v>
      </c>
      <c r="EB220" s="343">
        <f t="shared" si="5378"/>
        <v>0</v>
      </c>
      <c r="EC220" s="339">
        <f t="shared" si="5378"/>
        <v>0</v>
      </c>
      <c r="ED220" s="341">
        <f t="shared" si="5378"/>
        <v>0</v>
      </c>
      <c r="EE220" s="341">
        <f t="shared" si="5378"/>
        <v>0</v>
      </c>
      <c r="EF220" s="343">
        <f t="shared" si="5378"/>
        <v>0</v>
      </c>
      <c r="EG220" s="344">
        <f t="shared" ref="EG220:FH220" si="5379">SUMIFS(EG16:EG215,$E$16:$E$215,"実績")</f>
        <v>0</v>
      </c>
      <c r="EH220" s="345">
        <f t="shared" si="5379"/>
        <v>0</v>
      </c>
      <c r="EI220" s="346">
        <f t="shared" si="5379"/>
        <v>0</v>
      </c>
      <c r="EJ220" s="349">
        <f t="shared" si="5379"/>
        <v>0</v>
      </c>
      <c r="EK220" s="346">
        <f t="shared" si="5379"/>
        <v>0</v>
      </c>
      <c r="EL220" s="347">
        <f t="shared" si="5379"/>
        <v>0</v>
      </c>
      <c r="EM220" s="348">
        <f t="shared" si="5379"/>
        <v>0</v>
      </c>
      <c r="EN220" s="349">
        <f t="shared" si="5379"/>
        <v>0</v>
      </c>
      <c r="EO220" s="346">
        <f t="shared" si="5379"/>
        <v>0</v>
      </c>
      <c r="EP220" s="347">
        <f t="shared" si="5379"/>
        <v>0</v>
      </c>
      <c r="EQ220" s="348">
        <f t="shared" si="5379"/>
        <v>0</v>
      </c>
      <c r="ER220" s="349">
        <f t="shared" si="5379"/>
        <v>0</v>
      </c>
      <c r="ES220" s="346">
        <f t="shared" si="5379"/>
        <v>0</v>
      </c>
      <c r="ET220" s="347">
        <f t="shared" si="5379"/>
        <v>0</v>
      </c>
      <c r="EU220" s="348">
        <f t="shared" si="5379"/>
        <v>0</v>
      </c>
      <c r="EV220" s="349">
        <f t="shared" si="5379"/>
        <v>0</v>
      </c>
      <c r="EW220" s="346">
        <f t="shared" si="5379"/>
        <v>0</v>
      </c>
      <c r="EX220" s="347">
        <f t="shared" si="5379"/>
        <v>0</v>
      </c>
      <c r="EY220" s="348">
        <f t="shared" si="5379"/>
        <v>0</v>
      </c>
      <c r="EZ220" s="349">
        <f t="shared" si="5379"/>
        <v>0</v>
      </c>
      <c r="FA220" s="346">
        <f t="shared" si="5379"/>
        <v>0</v>
      </c>
      <c r="FB220" s="347">
        <f t="shared" si="5379"/>
        <v>0</v>
      </c>
      <c r="FC220" s="348">
        <f t="shared" si="5379"/>
        <v>0</v>
      </c>
      <c r="FD220" s="349">
        <f t="shared" si="5379"/>
        <v>0</v>
      </c>
      <c r="FE220" s="346">
        <f t="shared" si="5379"/>
        <v>0</v>
      </c>
      <c r="FF220" s="347">
        <f t="shared" si="5379"/>
        <v>0</v>
      </c>
      <c r="FG220" s="348">
        <f t="shared" si="5379"/>
        <v>0</v>
      </c>
      <c r="FH220" s="473">
        <f t="shared" si="5379"/>
        <v>0</v>
      </c>
      <c r="FI220" s="469"/>
      <c r="FJ220" s="711"/>
      <c r="FK220" s="204"/>
      <c r="FL220" s="204"/>
      <c r="FM220" s="204"/>
    </row>
    <row r="221" spans="1:174" s="244" customFormat="1" ht="18" customHeight="1" x14ac:dyDescent="0.2">
      <c r="A221" s="241"/>
      <c r="B221" s="241"/>
      <c r="C221" s="242"/>
      <c r="D221" s="325"/>
      <c r="E221" s="328"/>
      <c r="F221" s="370" t="s">
        <v>252</v>
      </c>
      <c r="G221" s="391"/>
      <c r="H221" s="392"/>
      <c r="I221" s="393"/>
      <c r="J221" s="393"/>
      <c r="K221" s="393"/>
      <c r="L221" s="393"/>
      <c r="M221" s="394"/>
      <c r="N221" s="393"/>
      <c r="O221" s="210"/>
      <c r="P221" s="395"/>
      <c r="Q221" s="382" t="s">
        <v>255</v>
      </c>
      <c r="R221" s="252"/>
      <c r="S221" s="256">
        <f>SUMIFS(S16:S215,$E$16:$E$215,"実績",$F$16:$F$215,"今回請求")</f>
        <v>0</v>
      </c>
      <c r="T221" s="256">
        <f t="shared" ref="T221:CE221" si="5380">SUMIFS(T16:T215,$E$16:$E$215,"実績",$F$16:$F$215,"今回請求")</f>
        <v>0</v>
      </c>
      <c r="U221" s="256">
        <f t="shared" si="5380"/>
        <v>0</v>
      </c>
      <c r="V221" s="256">
        <f t="shared" si="5380"/>
        <v>0</v>
      </c>
      <c r="W221" s="256">
        <f t="shared" si="5380"/>
        <v>0</v>
      </c>
      <c r="X221" s="256">
        <f t="shared" si="5380"/>
        <v>0</v>
      </c>
      <c r="Y221" s="256">
        <f t="shared" si="5380"/>
        <v>0</v>
      </c>
      <c r="Z221" s="257">
        <f t="shared" si="5380"/>
        <v>0</v>
      </c>
      <c r="AA221" s="252"/>
      <c r="AB221" s="256">
        <f t="shared" si="5380"/>
        <v>0</v>
      </c>
      <c r="AC221" s="256">
        <f t="shared" si="5380"/>
        <v>0</v>
      </c>
      <c r="AD221" s="256">
        <f t="shared" si="5380"/>
        <v>0</v>
      </c>
      <c r="AE221" s="256">
        <f t="shared" si="5380"/>
        <v>0</v>
      </c>
      <c r="AF221" s="256">
        <f t="shared" si="5380"/>
        <v>0</v>
      </c>
      <c r="AG221" s="257">
        <f t="shared" si="5380"/>
        <v>0</v>
      </c>
      <c r="AH221" s="252"/>
      <c r="AI221" s="256">
        <f t="shared" si="5380"/>
        <v>0</v>
      </c>
      <c r="AJ221" s="256">
        <f t="shared" si="5380"/>
        <v>0</v>
      </c>
      <c r="AK221" s="256">
        <f t="shared" si="5380"/>
        <v>0</v>
      </c>
      <c r="AL221" s="256">
        <f t="shared" si="5380"/>
        <v>0</v>
      </c>
      <c r="AM221" s="256">
        <f t="shared" si="5380"/>
        <v>0</v>
      </c>
      <c r="AN221" s="256">
        <f t="shared" si="5380"/>
        <v>0</v>
      </c>
      <c r="AO221" s="256">
        <f t="shared" si="5380"/>
        <v>0</v>
      </c>
      <c r="AP221" s="257">
        <f t="shared" si="5380"/>
        <v>0</v>
      </c>
      <c r="AQ221" s="252"/>
      <c r="AR221" s="256">
        <f t="shared" si="5380"/>
        <v>0</v>
      </c>
      <c r="AS221" s="256">
        <f t="shared" si="5380"/>
        <v>0</v>
      </c>
      <c r="AT221" s="256">
        <f t="shared" si="5380"/>
        <v>0</v>
      </c>
      <c r="AU221" s="256">
        <f t="shared" si="5380"/>
        <v>0</v>
      </c>
      <c r="AV221" s="256">
        <f t="shared" si="5380"/>
        <v>0</v>
      </c>
      <c r="AW221" s="257">
        <f t="shared" si="5380"/>
        <v>0</v>
      </c>
      <c r="AX221" s="252"/>
      <c r="AY221" s="256">
        <f t="shared" si="5380"/>
        <v>0</v>
      </c>
      <c r="AZ221" s="256">
        <f t="shared" si="5380"/>
        <v>0</v>
      </c>
      <c r="BA221" s="256">
        <f t="shared" si="5380"/>
        <v>0</v>
      </c>
      <c r="BB221" s="256">
        <f t="shared" si="5380"/>
        <v>0</v>
      </c>
      <c r="BC221" s="256">
        <f t="shared" si="5380"/>
        <v>0</v>
      </c>
      <c r="BD221" s="257">
        <f t="shared" si="5380"/>
        <v>0</v>
      </c>
      <c r="BE221" s="252"/>
      <c r="BF221" s="256">
        <f t="shared" si="5380"/>
        <v>0</v>
      </c>
      <c r="BG221" s="256">
        <f t="shared" si="5380"/>
        <v>0</v>
      </c>
      <c r="BH221" s="256">
        <f t="shared" si="5380"/>
        <v>0</v>
      </c>
      <c r="BI221" s="256">
        <f t="shared" si="5380"/>
        <v>0</v>
      </c>
      <c r="BJ221" s="256">
        <f t="shared" si="5380"/>
        <v>0</v>
      </c>
      <c r="BK221" s="257">
        <f t="shared" si="5380"/>
        <v>0</v>
      </c>
      <c r="BL221" s="252"/>
      <c r="BM221" s="256">
        <f t="shared" si="5380"/>
        <v>0</v>
      </c>
      <c r="BN221" s="256">
        <f t="shared" si="5380"/>
        <v>0</v>
      </c>
      <c r="BO221" s="256">
        <f t="shared" si="5380"/>
        <v>0</v>
      </c>
      <c r="BP221" s="256">
        <f t="shared" si="5380"/>
        <v>0</v>
      </c>
      <c r="BQ221" s="256">
        <f t="shared" si="5380"/>
        <v>0</v>
      </c>
      <c r="BR221" s="257">
        <f t="shared" si="5380"/>
        <v>0</v>
      </c>
      <c r="BS221" s="252">
        <f t="shared" si="5380"/>
        <v>0</v>
      </c>
      <c r="BT221" s="256">
        <f t="shared" si="5380"/>
        <v>0</v>
      </c>
      <c r="BU221" s="256">
        <f t="shared" si="5380"/>
        <v>0</v>
      </c>
      <c r="BV221" s="256">
        <f t="shared" si="5380"/>
        <v>0</v>
      </c>
      <c r="BW221" s="256">
        <f t="shared" si="5380"/>
        <v>0</v>
      </c>
      <c r="BX221" s="257">
        <f t="shared" si="5380"/>
        <v>0</v>
      </c>
      <c r="BY221" s="252"/>
      <c r="BZ221" s="256">
        <f t="shared" si="5380"/>
        <v>0</v>
      </c>
      <c r="CA221" s="256">
        <f t="shared" si="5380"/>
        <v>0</v>
      </c>
      <c r="CB221" s="256">
        <f t="shared" si="5380"/>
        <v>0</v>
      </c>
      <c r="CC221" s="256">
        <f t="shared" si="5380"/>
        <v>0</v>
      </c>
      <c r="CD221" s="256">
        <f t="shared" si="5380"/>
        <v>0</v>
      </c>
      <c r="CE221" s="256">
        <f t="shared" si="5380"/>
        <v>0</v>
      </c>
      <c r="CF221" s="256">
        <f t="shared" ref="CF221:EQ221" si="5381">SUMIFS(CF16:CF215,$E$16:$E$215,"実績",$F$16:$F$215,"今回請求")</f>
        <v>0</v>
      </c>
      <c r="CG221" s="257">
        <f t="shared" si="5381"/>
        <v>0</v>
      </c>
      <c r="CH221" s="252"/>
      <c r="CI221" s="256">
        <f t="shared" si="5381"/>
        <v>0</v>
      </c>
      <c r="CJ221" s="256">
        <f t="shared" si="5381"/>
        <v>0</v>
      </c>
      <c r="CK221" s="256">
        <f t="shared" si="5381"/>
        <v>0</v>
      </c>
      <c r="CL221" s="256">
        <f t="shared" si="5381"/>
        <v>0</v>
      </c>
      <c r="CM221" s="256">
        <f t="shared" si="5381"/>
        <v>0</v>
      </c>
      <c r="CN221" s="257">
        <f t="shared" si="5381"/>
        <v>0</v>
      </c>
      <c r="CO221" s="252"/>
      <c r="CP221" s="256">
        <f t="shared" si="5381"/>
        <v>0</v>
      </c>
      <c r="CQ221" s="256">
        <f t="shared" si="5381"/>
        <v>0</v>
      </c>
      <c r="CR221" s="256">
        <f t="shared" si="5381"/>
        <v>0</v>
      </c>
      <c r="CS221" s="256">
        <f t="shared" si="5381"/>
        <v>0</v>
      </c>
      <c r="CT221" s="256">
        <f t="shared" si="5381"/>
        <v>0</v>
      </c>
      <c r="CU221" s="257">
        <f t="shared" si="5381"/>
        <v>0</v>
      </c>
      <c r="CV221" s="252"/>
      <c r="CW221" s="256">
        <f t="shared" si="5381"/>
        <v>0</v>
      </c>
      <c r="CX221" s="256">
        <f t="shared" si="5381"/>
        <v>0</v>
      </c>
      <c r="CY221" s="256">
        <f t="shared" si="5381"/>
        <v>0</v>
      </c>
      <c r="CZ221" s="256">
        <f t="shared" si="5381"/>
        <v>0</v>
      </c>
      <c r="DA221" s="256">
        <f t="shared" si="5381"/>
        <v>0</v>
      </c>
      <c r="DB221" s="257">
        <f t="shared" si="5381"/>
        <v>0</v>
      </c>
      <c r="DC221" s="252"/>
      <c r="DD221" s="256">
        <f t="shared" si="5381"/>
        <v>0</v>
      </c>
      <c r="DE221" s="256">
        <f t="shared" si="5381"/>
        <v>0</v>
      </c>
      <c r="DF221" s="256">
        <f t="shared" si="5381"/>
        <v>0</v>
      </c>
      <c r="DG221" s="256">
        <f t="shared" si="5381"/>
        <v>0</v>
      </c>
      <c r="DH221" s="256">
        <f t="shared" si="5381"/>
        <v>0</v>
      </c>
      <c r="DI221" s="257">
        <f t="shared" si="5381"/>
        <v>0</v>
      </c>
      <c r="DJ221" s="252">
        <f t="shared" si="5381"/>
        <v>0</v>
      </c>
      <c r="DK221" s="256">
        <f t="shared" si="5381"/>
        <v>0</v>
      </c>
      <c r="DL221" s="256">
        <f t="shared" si="5381"/>
        <v>0</v>
      </c>
      <c r="DM221" s="256">
        <f t="shared" si="5381"/>
        <v>0</v>
      </c>
      <c r="DN221" s="256">
        <f t="shared" si="5381"/>
        <v>0</v>
      </c>
      <c r="DO221" s="257">
        <f t="shared" si="5381"/>
        <v>0</v>
      </c>
      <c r="DP221" s="252">
        <f t="shared" si="5381"/>
        <v>0</v>
      </c>
      <c r="DQ221" s="256">
        <f t="shared" si="5381"/>
        <v>0</v>
      </c>
      <c r="DR221" s="256">
        <f t="shared" si="5381"/>
        <v>0</v>
      </c>
      <c r="DS221" s="256">
        <f t="shared" si="5381"/>
        <v>0</v>
      </c>
      <c r="DT221" s="256">
        <f t="shared" si="5381"/>
        <v>0</v>
      </c>
      <c r="DU221" s="257">
        <f t="shared" si="5381"/>
        <v>0</v>
      </c>
      <c r="DV221" s="252"/>
      <c r="DW221" s="256">
        <f t="shared" si="5381"/>
        <v>0</v>
      </c>
      <c r="DX221" s="256">
        <f t="shared" si="5381"/>
        <v>0</v>
      </c>
      <c r="DY221" s="256">
        <f t="shared" si="5381"/>
        <v>0</v>
      </c>
      <c r="DZ221" s="256">
        <f t="shared" si="5381"/>
        <v>0</v>
      </c>
      <c r="EA221" s="256">
        <f t="shared" si="5381"/>
        <v>0</v>
      </c>
      <c r="EB221" s="257">
        <f t="shared" si="5381"/>
        <v>0</v>
      </c>
      <c r="EC221" s="252">
        <f t="shared" si="5381"/>
        <v>0</v>
      </c>
      <c r="ED221" s="256">
        <f t="shared" si="5381"/>
        <v>0</v>
      </c>
      <c r="EE221" s="256">
        <f t="shared" si="5381"/>
        <v>0</v>
      </c>
      <c r="EF221" s="258">
        <f t="shared" si="5381"/>
        <v>0</v>
      </c>
      <c r="EG221" s="480">
        <f t="shared" si="5381"/>
        <v>0</v>
      </c>
      <c r="EH221" s="476">
        <f t="shared" si="5381"/>
        <v>0</v>
      </c>
      <c r="EI221" s="477">
        <f t="shared" si="5381"/>
        <v>0</v>
      </c>
      <c r="EJ221" s="476">
        <f t="shared" si="5381"/>
        <v>0</v>
      </c>
      <c r="EK221" s="477">
        <f t="shared" si="5381"/>
        <v>0</v>
      </c>
      <c r="EL221" s="253">
        <f t="shared" si="5381"/>
        <v>0</v>
      </c>
      <c r="EM221" s="257">
        <f t="shared" si="5381"/>
        <v>0</v>
      </c>
      <c r="EN221" s="476">
        <f t="shared" si="5381"/>
        <v>0</v>
      </c>
      <c r="EO221" s="477">
        <f t="shared" si="5381"/>
        <v>0</v>
      </c>
      <c r="EP221" s="253">
        <f t="shared" si="5381"/>
        <v>0</v>
      </c>
      <c r="EQ221" s="257">
        <f t="shared" si="5381"/>
        <v>0</v>
      </c>
      <c r="ER221" s="476">
        <f t="shared" ref="ER221:FH221" si="5382">SUMIFS(ER16:ER215,$E$16:$E$215,"実績",$F$16:$F$215,"今回請求")</f>
        <v>0</v>
      </c>
      <c r="ES221" s="477">
        <f t="shared" si="5382"/>
        <v>0</v>
      </c>
      <c r="ET221" s="253">
        <f t="shared" si="5382"/>
        <v>0</v>
      </c>
      <c r="EU221" s="257">
        <f t="shared" si="5382"/>
        <v>0</v>
      </c>
      <c r="EV221" s="476">
        <f t="shared" si="5382"/>
        <v>0</v>
      </c>
      <c r="EW221" s="477">
        <f t="shared" si="5382"/>
        <v>0</v>
      </c>
      <c r="EX221" s="253">
        <f t="shared" si="5382"/>
        <v>0</v>
      </c>
      <c r="EY221" s="257">
        <f t="shared" si="5382"/>
        <v>0</v>
      </c>
      <c r="EZ221" s="476">
        <f t="shared" si="5382"/>
        <v>0</v>
      </c>
      <c r="FA221" s="477">
        <f t="shared" si="5382"/>
        <v>0</v>
      </c>
      <c r="FB221" s="253">
        <f t="shared" si="5382"/>
        <v>0</v>
      </c>
      <c r="FC221" s="257">
        <f t="shared" si="5382"/>
        <v>0</v>
      </c>
      <c r="FD221" s="476">
        <f t="shared" si="5382"/>
        <v>0</v>
      </c>
      <c r="FE221" s="477">
        <f t="shared" si="5382"/>
        <v>0</v>
      </c>
      <c r="FF221" s="253">
        <f t="shared" si="5382"/>
        <v>0</v>
      </c>
      <c r="FG221" s="257">
        <f t="shared" si="5382"/>
        <v>0</v>
      </c>
      <c r="FH221" s="474">
        <f t="shared" si="5382"/>
        <v>0</v>
      </c>
      <c r="FI221" s="470"/>
      <c r="FJ221" s="712"/>
      <c r="FK221" s="243"/>
      <c r="FL221" s="243"/>
      <c r="FM221" s="243"/>
    </row>
    <row r="222" spans="1:174" s="244" customFormat="1" ht="18" customHeight="1" thickBot="1" x14ac:dyDescent="0.25">
      <c r="A222" s="241"/>
      <c r="B222" s="241"/>
      <c r="C222" s="242"/>
      <c r="D222" s="323"/>
      <c r="E222" s="329"/>
      <c r="F222" s="383" t="s">
        <v>253</v>
      </c>
      <c r="G222" s="384"/>
      <c r="H222" s="385"/>
      <c r="I222" s="386"/>
      <c r="J222" s="386"/>
      <c r="K222" s="386"/>
      <c r="L222" s="386"/>
      <c r="M222" s="387"/>
      <c r="N222" s="386"/>
      <c r="O222" s="388"/>
      <c r="P222" s="386"/>
      <c r="Q222" s="376" t="s">
        <v>254</v>
      </c>
      <c r="R222" s="377"/>
      <c r="S222" s="378">
        <f>SUMIFS(S16:S215,$E$16:$E$215,"実績",$F$16:$F$215,"済")</f>
        <v>0</v>
      </c>
      <c r="T222" s="378">
        <f t="shared" ref="T222:CE222" si="5383">SUMIFS(T16:T215,$E$16:$E$215,"実績",$F$16:$F$215,"済")</f>
        <v>0</v>
      </c>
      <c r="U222" s="378">
        <f t="shared" si="5383"/>
        <v>0</v>
      </c>
      <c r="V222" s="378">
        <f t="shared" si="5383"/>
        <v>0</v>
      </c>
      <c r="W222" s="378">
        <f t="shared" si="5383"/>
        <v>0</v>
      </c>
      <c r="X222" s="378">
        <f t="shared" si="5383"/>
        <v>0</v>
      </c>
      <c r="Y222" s="378">
        <f t="shared" si="5383"/>
        <v>0</v>
      </c>
      <c r="Z222" s="379">
        <f t="shared" si="5383"/>
        <v>0</v>
      </c>
      <c r="AA222" s="377"/>
      <c r="AB222" s="378">
        <f t="shared" si="5383"/>
        <v>0</v>
      </c>
      <c r="AC222" s="378">
        <f t="shared" si="5383"/>
        <v>0</v>
      </c>
      <c r="AD222" s="378">
        <f t="shared" si="5383"/>
        <v>0</v>
      </c>
      <c r="AE222" s="378">
        <f t="shared" si="5383"/>
        <v>0</v>
      </c>
      <c r="AF222" s="378">
        <f t="shared" si="5383"/>
        <v>0</v>
      </c>
      <c r="AG222" s="379">
        <f t="shared" si="5383"/>
        <v>0</v>
      </c>
      <c r="AH222" s="377"/>
      <c r="AI222" s="378">
        <f t="shared" si="5383"/>
        <v>0</v>
      </c>
      <c r="AJ222" s="378">
        <f t="shared" si="5383"/>
        <v>0</v>
      </c>
      <c r="AK222" s="378">
        <f t="shared" si="5383"/>
        <v>0</v>
      </c>
      <c r="AL222" s="378">
        <f t="shared" si="5383"/>
        <v>0</v>
      </c>
      <c r="AM222" s="378">
        <f t="shared" si="5383"/>
        <v>0</v>
      </c>
      <c r="AN222" s="378">
        <f t="shared" si="5383"/>
        <v>0</v>
      </c>
      <c r="AO222" s="378">
        <f t="shared" si="5383"/>
        <v>0</v>
      </c>
      <c r="AP222" s="379">
        <f t="shared" si="5383"/>
        <v>0</v>
      </c>
      <c r="AQ222" s="377"/>
      <c r="AR222" s="378">
        <f t="shared" si="5383"/>
        <v>0</v>
      </c>
      <c r="AS222" s="378">
        <f t="shared" si="5383"/>
        <v>0</v>
      </c>
      <c r="AT222" s="378">
        <f t="shared" si="5383"/>
        <v>0</v>
      </c>
      <c r="AU222" s="378">
        <f t="shared" si="5383"/>
        <v>0</v>
      </c>
      <c r="AV222" s="378">
        <f t="shared" si="5383"/>
        <v>0</v>
      </c>
      <c r="AW222" s="379">
        <f t="shared" si="5383"/>
        <v>0</v>
      </c>
      <c r="AX222" s="377"/>
      <c r="AY222" s="378">
        <f t="shared" si="5383"/>
        <v>0</v>
      </c>
      <c r="AZ222" s="378">
        <f t="shared" si="5383"/>
        <v>0</v>
      </c>
      <c r="BA222" s="378">
        <f t="shared" si="5383"/>
        <v>0</v>
      </c>
      <c r="BB222" s="378">
        <f t="shared" si="5383"/>
        <v>0</v>
      </c>
      <c r="BC222" s="378">
        <f t="shared" si="5383"/>
        <v>0</v>
      </c>
      <c r="BD222" s="379">
        <f t="shared" si="5383"/>
        <v>0</v>
      </c>
      <c r="BE222" s="377"/>
      <c r="BF222" s="378">
        <f t="shared" si="5383"/>
        <v>0</v>
      </c>
      <c r="BG222" s="378">
        <f t="shared" si="5383"/>
        <v>0</v>
      </c>
      <c r="BH222" s="378">
        <f t="shared" si="5383"/>
        <v>0</v>
      </c>
      <c r="BI222" s="378">
        <f t="shared" si="5383"/>
        <v>0</v>
      </c>
      <c r="BJ222" s="378">
        <f t="shared" si="5383"/>
        <v>0</v>
      </c>
      <c r="BK222" s="379">
        <f t="shared" si="5383"/>
        <v>0</v>
      </c>
      <c r="BL222" s="377"/>
      <c r="BM222" s="378">
        <f t="shared" si="5383"/>
        <v>0</v>
      </c>
      <c r="BN222" s="378">
        <f t="shared" si="5383"/>
        <v>0</v>
      </c>
      <c r="BO222" s="378">
        <f t="shared" si="5383"/>
        <v>0</v>
      </c>
      <c r="BP222" s="378">
        <f t="shared" si="5383"/>
        <v>0</v>
      </c>
      <c r="BQ222" s="378">
        <f t="shared" si="5383"/>
        <v>0</v>
      </c>
      <c r="BR222" s="379">
        <f t="shared" si="5383"/>
        <v>0</v>
      </c>
      <c r="BS222" s="377">
        <f t="shared" si="5383"/>
        <v>0</v>
      </c>
      <c r="BT222" s="378">
        <f t="shared" si="5383"/>
        <v>0</v>
      </c>
      <c r="BU222" s="378">
        <f t="shared" si="5383"/>
        <v>0</v>
      </c>
      <c r="BV222" s="378">
        <f t="shared" si="5383"/>
        <v>0</v>
      </c>
      <c r="BW222" s="378">
        <f t="shared" si="5383"/>
        <v>0</v>
      </c>
      <c r="BX222" s="379">
        <f t="shared" si="5383"/>
        <v>0</v>
      </c>
      <c r="BY222" s="377"/>
      <c r="BZ222" s="378">
        <f t="shared" si="5383"/>
        <v>0</v>
      </c>
      <c r="CA222" s="378">
        <f t="shared" si="5383"/>
        <v>0</v>
      </c>
      <c r="CB222" s="378">
        <f t="shared" si="5383"/>
        <v>0</v>
      </c>
      <c r="CC222" s="378">
        <f t="shared" si="5383"/>
        <v>0</v>
      </c>
      <c r="CD222" s="378">
        <f t="shared" si="5383"/>
        <v>0</v>
      </c>
      <c r="CE222" s="378">
        <f t="shared" si="5383"/>
        <v>0</v>
      </c>
      <c r="CF222" s="378">
        <f t="shared" ref="CF222:EQ222" si="5384">SUMIFS(CF16:CF215,$E$16:$E$215,"実績",$F$16:$F$215,"済")</f>
        <v>0</v>
      </c>
      <c r="CG222" s="379">
        <f t="shared" si="5384"/>
        <v>0</v>
      </c>
      <c r="CH222" s="377"/>
      <c r="CI222" s="378">
        <f t="shared" si="5384"/>
        <v>0</v>
      </c>
      <c r="CJ222" s="378">
        <f t="shared" si="5384"/>
        <v>0</v>
      </c>
      <c r="CK222" s="378">
        <f t="shared" si="5384"/>
        <v>0</v>
      </c>
      <c r="CL222" s="378">
        <f t="shared" si="5384"/>
        <v>0</v>
      </c>
      <c r="CM222" s="378">
        <f t="shared" si="5384"/>
        <v>0</v>
      </c>
      <c r="CN222" s="379">
        <f t="shared" si="5384"/>
        <v>0</v>
      </c>
      <c r="CO222" s="377"/>
      <c r="CP222" s="378">
        <f t="shared" si="5384"/>
        <v>0</v>
      </c>
      <c r="CQ222" s="378">
        <f t="shared" si="5384"/>
        <v>0</v>
      </c>
      <c r="CR222" s="378">
        <f t="shared" si="5384"/>
        <v>0</v>
      </c>
      <c r="CS222" s="378">
        <f t="shared" si="5384"/>
        <v>0</v>
      </c>
      <c r="CT222" s="378">
        <f t="shared" si="5384"/>
        <v>0</v>
      </c>
      <c r="CU222" s="379">
        <f t="shared" si="5384"/>
        <v>0</v>
      </c>
      <c r="CV222" s="377"/>
      <c r="CW222" s="378">
        <f t="shared" si="5384"/>
        <v>0</v>
      </c>
      <c r="CX222" s="378">
        <f t="shared" si="5384"/>
        <v>0</v>
      </c>
      <c r="CY222" s="378">
        <f t="shared" si="5384"/>
        <v>0</v>
      </c>
      <c r="CZ222" s="378">
        <f t="shared" si="5384"/>
        <v>0</v>
      </c>
      <c r="DA222" s="378">
        <f t="shared" si="5384"/>
        <v>0</v>
      </c>
      <c r="DB222" s="379">
        <f t="shared" si="5384"/>
        <v>0</v>
      </c>
      <c r="DC222" s="377"/>
      <c r="DD222" s="378">
        <f t="shared" si="5384"/>
        <v>0</v>
      </c>
      <c r="DE222" s="378">
        <f t="shared" si="5384"/>
        <v>0</v>
      </c>
      <c r="DF222" s="378">
        <f t="shared" si="5384"/>
        <v>0</v>
      </c>
      <c r="DG222" s="378">
        <f t="shared" si="5384"/>
        <v>0</v>
      </c>
      <c r="DH222" s="378">
        <f t="shared" si="5384"/>
        <v>0</v>
      </c>
      <c r="DI222" s="379">
        <f t="shared" si="5384"/>
        <v>0</v>
      </c>
      <c r="DJ222" s="377">
        <f t="shared" si="5384"/>
        <v>0</v>
      </c>
      <c r="DK222" s="378">
        <f t="shared" si="5384"/>
        <v>0</v>
      </c>
      <c r="DL222" s="378">
        <f t="shared" si="5384"/>
        <v>0</v>
      </c>
      <c r="DM222" s="378">
        <f t="shared" si="5384"/>
        <v>0</v>
      </c>
      <c r="DN222" s="378">
        <f t="shared" si="5384"/>
        <v>0</v>
      </c>
      <c r="DO222" s="379">
        <f t="shared" si="5384"/>
        <v>0</v>
      </c>
      <c r="DP222" s="377">
        <f t="shared" si="5384"/>
        <v>0</v>
      </c>
      <c r="DQ222" s="378">
        <f t="shared" si="5384"/>
        <v>0</v>
      </c>
      <c r="DR222" s="378">
        <f t="shared" si="5384"/>
        <v>0</v>
      </c>
      <c r="DS222" s="378">
        <f t="shared" si="5384"/>
        <v>0</v>
      </c>
      <c r="DT222" s="378">
        <f t="shared" si="5384"/>
        <v>0</v>
      </c>
      <c r="DU222" s="379">
        <f t="shared" si="5384"/>
        <v>0</v>
      </c>
      <c r="DV222" s="377"/>
      <c r="DW222" s="378">
        <f t="shared" si="5384"/>
        <v>0</v>
      </c>
      <c r="DX222" s="378">
        <f t="shared" si="5384"/>
        <v>0</v>
      </c>
      <c r="DY222" s="378">
        <f t="shared" si="5384"/>
        <v>0</v>
      </c>
      <c r="DZ222" s="378">
        <f t="shared" si="5384"/>
        <v>0</v>
      </c>
      <c r="EA222" s="378">
        <f t="shared" si="5384"/>
        <v>0</v>
      </c>
      <c r="EB222" s="379">
        <f t="shared" si="5384"/>
        <v>0</v>
      </c>
      <c r="EC222" s="377">
        <f t="shared" si="5384"/>
        <v>0</v>
      </c>
      <c r="ED222" s="378">
        <f t="shared" si="5384"/>
        <v>0</v>
      </c>
      <c r="EE222" s="378">
        <f t="shared" si="5384"/>
        <v>0</v>
      </c>
      <c r="EF222" s="380">
        <f t="shared" si="5384"/>
        <v>0</v>
      </c>
      <c r="EG222" s="481">
        <f t="shared" si="5384"/>
        <v>0</v>
      </c>
      <c r="EH222" s="478">
        <f t="shared" si="5384"/>
        <v>0</v>
      </c>
      <c r="EI222" s="479">
        <f t="shared" si="5384"/>
        <v>0</v>
      </c>
      <c r="EJ222" s="478">
        <f t="shared" si="5384"/>
        <v>0</v>
      </c>
      <c r="EK222" s="479">
        <f t="shared" si="5384"/>
        <v>0</v>
      </c>
      <c r="EL222" s="381">
        <f t="shared" si="5384"/>
        <v>0</v>
      </c>
      <c r="EM222" s="379">
        <f t="shared" si="5384"/>
        <v>0</v>
      </c>
      <c r="EN222" s="478">
        <f t="shared" si="5384"/>
        <v>0</v>
      </c>
      <c r="EO222" s="479">
        <f t="shared" si="5384"/>
        <v>0</v>
      </c>
      <c r="EP222" s="381">
        <f t="shared" si="5384"/>
        <v>0</v>
      </c>
      <c r="EQ222" s="379">
        <f t="shared" si="5384"/>
        <v>0</v>
      </c>
      <c r="ER222" s="478">
        <f t="shared" ref="ER222:FH222" si="5385">SUMIFS(ER16:ER215,$E$16:$E$215,"実績",$F$16:$F$215,"済")</f>
        <v>0</v>
      </c>
      <c r="ES222" s="479">
        <f t="shared" si="5385"/>
        <v>0</v>
      </c>
      <c r="ET222" s="381">
        <f t="shared" si="5385"/>
        <v>0</v>
      </c>
      <c r="EU222" s="379">
        <f t="shared" si="5385"/>
        <v>0</v>
      </c>
      <c r="EV222" s="478">
        <f t="shared" si="5385"/>
        <v>0</v>
      </c>
      <c r="EW222" s="479">
        <f t="shared" si="5385"/>
        <v>0</v>
      </c>
      <c r="EX222" s="381">
        <f t="shared" si="5385"/>
        <v>0</v>
      </c>
      <c r="EY222" s="379">
        <f t="shared" si="5385"/>
        <v>0</v>
      </c>
      <c r="EZ222" s="478">
        <f t="shared" si="5385"/>
        <v>0</v>
      </c>
      <c r="FA222" s="479">
        <f t="shared" si="5385"/>
        <v>0</v>
      </c>
      <c r="FB222" s="381">
        <f t="shared" si="5385"/>
        <v>0</v>
      </c>
      <c r="FC222" s="379">
        <f t="shared" si="5385"/>
        <v>0</v>
      </c>
      <c r="FD222" s="478">
        <f t="shared" si="5385"/>
        <v>0</v>
      </c>
      <c r="FE222" s="479">
        <f t="shared" si="5385"/>
        <v>0</v>
      </c>
      <c r="FF222" s="381">
        <f t="shared" si="5385"/>
        <v>0</v>
      </c>
      <c r="FG222" s="379">
        <f t="shared" si="5385"/>
        <v>0</v>
      </c>
      <c r="FH222" s="475">
        <f t="shared" si="5385"/>
        <v>0</v>
      </c>
      <c r="FI222" s="470"/>
      <c r="FJ222" s="712"/>
      <c r="FK222" s="243"/>
      <c r="FL222" s="243"/>
      <c r="FM222" s="243"/>
    </row>
    <row r="223" spans="1:174" s="206" customFormat="1" ht="18" customHeight="1" x14ac:dyDescent="0.2">
      <c r="A223" s="205"/>
      <c r="B223" s="205"/>
      <c r="C223" s="238"/>
      <c r="E223" s="205"/>
      <c r="F223" s="205"/>
      <c r="G223" s="206" t="s">
        <v>239</v>
      </c>
      <c r="N223" s="205"/>
      <c r="O223" s="205"/>
      <c r="S223" s="207"/>
      <c r="AB223" s="207"/>
      <c r="BU223" s="208"/>
      <c r="BV223" s="208"/>
      <c r="BW223" s="208"/>
      <c r="BX223" s="208"/>
      <c r="BY223" s="208"/>
      <c r="CA223" s="222"/>
      <c r="CC223" s="208"/>
      <c r="CD223" s="207"/>
      <c r="CE223" s="208"/>
      <c r="CF223" s="208"/>
      <c r="CG223" s="208"/>
      <c r="CH223" s="208"/>
      <c r="CK223" s="208"/>
      <c r="CL223" s="208"/>
      <c r="CM223" s="208"/>
      <c r="CN223" s="208"/>
      <c r="CO223" s="208"/>
      <c r="CR223" s="208"/>
      <c r="CS223" s="208"/>
      <c r="CT223" s="208"/>
      <c r="CU223" s="208"/>
      <c r="CV223" s="208"/>
      <c r="CY223" s="208"/>
      <c r="CZ223" s="208"/>
      <c r="DA223" s="208"/>
      <c r="DB223" s="208"/>
      <c r="DC223" s="208"/>
      <c r="DF223" s="208"/>
      <c r="DG223" s="208"/>
      <c r="DH223" s="208"/>
      <c r="DI223" s="208"/>
      <c r="DL223" s="208"/>
      <c r="DM223" s="208"/>
      <c r="DN223" s="208"/>
      <c r="FJ223" s="711"/>
    </row>
    <row r="224" spans="1:174" s="206" customFormat="1" ht="18" customHeight="1" x14ac:dyDescent="0.2">
      <c r="A224" s="205"/>
      <c r="B224" s="205"/>
      <c r="C224" s="238"/>
      <c r="E224" s="205"/>
      <c r="F224" s="205"/>
      <c r="G224" s="206" t="s">
        <v>240</v>
      </c>
      <c r="N224" s="205"/>
      <c r="O224" s="205"/>
      <c r="S224" s="207"/>
      <c r="AB224" s="207"/>
      <c r="BU224" s="208"/>
      <c r="BV224" s="208"/>
      <c r="BW224" s="208"/>
      <c r="BX224" s="208"/>
      <c r="BY224" s="208"/>
      <c r="CA224" s="222"/>
      <c r="CC224" s="208"/>
      <c r="CD224" s="207"/>
      <c r="CE224" s="208"/>
      <c r="CF224" s="208"/>
      <c r="CG224" s="208"/>
      <c r="CH224" s="208"/>
      <c r="CK224" s="208"/>
      <c r="CL224" s="208"/>
      <c r="CM224" s="208"/>
      <c r="CN224" s="208"/>
      <c r="CO224" s="208"/>
      <c r="CR224" s="208"/>
      <c r="CS224" s="208"/>
      <c r="CT224" s="208"/>
      <c r="CU224" s="208"/>
      <c r="CV224" s="208"/>
      <c r="CY224" s="208"/>
      <c r="CZ224" s="208"/>
      <c r="DA224" s="208"/>
      <c r="DB224" s="208"/>
      <c r="DC224" s="208"/>
      <c r="DF224" s="208"/>
      <c r="DG224" s="208"/>
      <c r="DH224" s="208"/>
      <c r="DI224" s="208"/>
      <c r="DL224" s="208"/>
      <c r="DM224" s="208"/>
      <c r="DN224" s="208"/>
      <c r="FJ224" s="711"/>
    </row>
    <row r="225" spans="4:118" ht="18" customHeight="1" x14ac:dyDescent="0.2">
      <c r="BU225" s="23"/>
      <c r="BV225" s="23"/>
      <c r="BW225" s="23"/>
      <c r="BX225" s="23"/>
      <c r="BY225" s="23"/>
      <c r="CC225" s="23"/>
      <c r="CE225" s="23"/>
      <c r="CF225" s="23"/>
      <c r="CG225" s="23"/>
      <c r="CH225" s="23"/>
      <c r="CK225" s="23"/>
      <c r="CL225" s="23"/>
      <c r="CM225" s="23"/>
      <c r="CN225" s="23"/>
      <c r="CO225" s="23"/>
      <c r="CR225" s="23"/>
      <c r="CS225" s="23"/>
      <c r="CT225" s="23"/>
      <c r="CU225" s="23"/>
      <c r="CV225" s="23"/>
      <c r="CY225" s="23"/>
      <c r="CZ225" s="23"/>
      <c r="DA225" s="23"/>
      <c r="DB225" s="23"/>
      <c r="DC225" s="23"/>
      <c r="DF225" s="23"/>
      <c r="DG225" s="23"/>
      <c r="DH225" s="23"/>
      <c r="DI225" s="23"/>
      <c r="DL225" s="23"/>
      <c r="DM225" s="23"/>
      <c r="DN225" s="23"/>
    </row>
    <row r="226" spans="4:118" ht="18" customHeight="1" x14ac:dyDescent="0.2">
      <c r="D226" s="31"/>
      <c r="E226" s="27"/>
      <c r="F226" s="27"/>
    </row>
  </sheetData>
  <mergeCells count="133">
    <mergeCell ref="DL12:DL13"/>
    <mergeCell ref="DJ12:DJ14"/>
    <mergeCell ref="DK12:DK13"/>
    <mergeCell ref="AZ12:AZ13"/>
    <mergeCell ref="BF12:BF14"/>
    <mergeCell ref="DP9:DU11"/>
    <mergeCell ref="CP12:CP14"/>
    <mergeCell ref="CQ12:CQ13"/>
    <mergeCell ref="CL12:CN12"/>
    <mergeCell ref="DR12:DR13"/>
    <mergeCell ref="CW12:CW14"/>
    <mergeCell ref="CV12:CV13"/>
    <mergeCell ref="DC12:DC13"/>
    <mergeCell ref="CO11:CU11"/>
    <mergeCell ref="BZ12:BZ14"/>
    <mergeCell ref="CA12:CA13"/>
    <mergeCell ref="BY10:CG11"/>
    <mergeCell ref="BY12:BY13"/>
    <mergeCell ref="CO12:CO13"/>
    <mergeCell ref="CI12:CI14"/>
    <mergeCell ref="CH12:CH13"/>
    <mergeCell ref="BL12:BL13"/>
    <mergeCell ref="CJ12:CJ13"/>
    <mergeCell ref="CH10:CN11"/>
    <mergeCell ref="I2:P2"/>
    <mergeCell ref="I3:P3"/>
    <mergeCell ref="C9:C14"/>
    <mergeCell ref="A9:B13"/>
    <mergeCell ref="K7:N7"/>
    <mergeCell ref="K6:N6"/>
    <mergeCell ref="AN12:AP12"/>
    <mergeCell ref="F9:F13"/>
    <mergeCell ref="R10:AG10"/>
    <mergeCell ref="AH10:AP11"/>
    <mergeCell ref="AH12:AH13"/>
    <mergeCell ref="I6:J6"/>
    <mergeCell ref="I7:J7"/>
    <mergeCell ref="I4:J5"/>
    <mergeCell ref="AU12:AW12"/>
    <mergeCell ref="AX12:AX13"/>
    <mergeCell ref="AQ12:AQ13"/>
    <mergeCell ref="U12:W12"/>
    <mergeCell ref="X12:Z12"/>
    <mergeCell ref="M10:M14"/>
    <mergeCell ref="AB12:AB14"/>
    <mergeCell ref="S12:S14"/>
    <mergeCell ref="T12:T13"/>
    <mergeCell ref="O11:O14"/>
    <mergeCell ref="AA11:AG11"/>
    <mergeCell ref="Q9:Q10"/>
    <mergeCell ref="Q11:Q12"/>
    <mergeCell ref="Q13:Q14"/>
    <mergeCell ref="R12:R13"/>
    <mergeCell ref="AA12:AA13"/>
    <mergeCell ref="R11:Z11"/>
    <mergeCell ref="AC12:AC13"/>
    <mergeCell ref="AE12:AG12"/>
    <mergeCell ref="AK12:AM12"/>
    <mergeCell ref="K9:M9"/>
    <mergeCell ref="K10:K14"/>
    <mergeCell ref="AR12:AR14"/>
    <mergeCell ref="FI9:FI14"/>
    <mergeCell ref="D9:D14"/>
    <mergeCell ref="EC9:EF11"/>
    <mergeCell ref="DV9:EB11"/>
    <mergeCell ref="EC12:EC13"/>
    <mergeCell ref="ED12:EF12"/>
    <mergeCell ref="H9:H14"/>
    <mergeCell ref="I9:J9"/>
    <mergeCell ref="N9:N14"/>
    <mergeCell ref="DY12:DY13"/>
    <mergeCell ref="DZ12:EB12"/>
    <mergeCell ref="AI12:AI14"/>
    <mergeCell ref="BM12:BM14"/>
    <mergeCell ref="G9:G14"/>
    <mergeCell ref="I10:I14"/>
    <mergeCell ref="J10:J14"/>
    <mergeCell ref="L10:L14"/>
    <mergeCell ref="CX12:CX13"/>
    <mergeCell ref="DD12:DD14"/>
    <mergeCell ref="DE12:DE13"/>
    <mergeCell ref="AJ12:AJ13"/>
    <mergeCell ref="P9:P14"/>
    <mergeCell ref="O9:O10"/>
    <mergeCell ref="BN12:BN13"/>
    <mergeCell ref="AS12:AS13"/>
    <mergeCell ref="FC11:FD12"/>
    <mergeCell ref="EG9:FH9"/>
    <mergeCell ref="EG11:EH12"/>
    <mergeCell ref="FE11:FF12"/>
    <mergeCell ref="EG10:FF10"/>
    <mergeCell ref="EI11:EJ12"/>
    <mergeCell ref="FG10:FH12"/>
    <mergeCell ref="EK11:EL12"/>
    <mergeCell ref="EY11:EZ12"/>
    <mergeCell ref="FA11:FB12"/>
    <mergeCell ref="EM11:EN12"/>
    <mergeCell ref="EO11:EP12"/>
    <mergeCell ref="EQ11:ER12"/>
    <mergeCell ref="ES11:ET12"/>
    <mergeCell ref="EU11:EV12"/>
    <mergeCell ref="EW11:EX12"/>
    <mergeCell ref="BI12:BK12"/>
    <mergeCell ref="BP12:BR12"/>
    <mergeCell ref="BV12:BX12"/>
    <mergeCell ref="CB12:CD12"/>
    <mergeCell ref="BG12:BG13"/>
    <mergeCell ref="BS12:BS14"/>
    <mergeCell ref="BT12:BT13"/>
    <mergeCell ref="FL13:FN13"/>
    <mergeCell ref="FP13:FR13"/>
    <mergeCell ref="DX12:DX13"/>
    <mergeCell ref="DJ10:DO11"/>
    <mergeCell ref="DC11:DI11"/>
    <mergeCell ref="CV11:DB11"/>
    <mergeCell ref="DS12:DU12"/>
    <mergeCell ref="AQ11:AW11"/>
    <mergeCell ref="DW12:DW14"/>
    <mergeCell ref="BS10:BX11"/>
    <mergeCell ref="BL11:BR11"/>
    <mergeCell ref="BE11:BK11"/>
    <mergeCell ref="BE12:BE13"/>
    <mergeCell ref="DP12:DP14"/>
    <mergeCell ref="DQ12:DQ13"/>
    <mergeCell ref="CS12:CU12"/>
    <mergeCell ref="AX11:BD11"/>
    <mergeCell ref="DV12:DV13"/>
    <mergeCell ref="CZ12:DB12"/>
    <mergeCell ref="DG12:DI12"/>
    <mergeCell ref="DM12:DO12"/>
    <mergeCell ref="AY12:AY14"/>
    <mergeCell ref="BB12:BD12"/>
    <mergeCell ref="CE12:CG12"/>
  </mergeCells>
  <phoneticPr fontId="1"/>
  <conditionalFormatting sqref="N16:N19">
    <cfRule type="cellIs" dxfId="99" priority="131" operator="lessThan">
      <formula>$O$16</formula>
    </cfRule>
  </conditionalFormatting>
  <conditionalFormatting sqref="N217:N219">
    <cfRule type="cellIs" dxfId="98" priority="99" operator="lessThan">
      <formula>$O$16</formula>
    </cfRule>
  </conditionalFormatting>
  <conditionalFormatting sqref="N20:N21">
    <cfRule type="cellIs" dxfId="97" priority="98" operator="lessThan">
      <formula>$O$16</formula>
    </cfRule>
  </conditionalFormatting>
  <conditionalFormatting sqref="N22:N23">
    <cfRule type="cellIs" dxfId="96" priority="97" operator="lessThan">
      <formula>$O$16</formula>
    </cfRule>
  </conditionalFormatting>
  <conditionalFormatting sqref="N24:N25">
    <cfRule type="cellIs" dxfId="95" priority="96" operator="lessThan">
      <formula>$O$16</formula>
    </cfRule>
  </conditionalFormatting>
  <conditionalFormatting sqref="N26:N27">
    <cfRule type="cellIs" dxfId="94" priority="95" operator="lessThan">
      <formula>$O$16</formula>
    </cfRule>
  </conditionalFormatting>
  <conditionalFormatting sqref="N28:N29">
    <cfRule type="cellIs" dxfId="93" priority="94" operator="lessThan">
      <formula>$O$16</formula>
    </cfRule>
  </conditionalFormatting>
  <conditionalFormatting sqref="N30:N31">
    <cfRule type="cellIs" dxfId="92" priority="93" operator="lessThan">
      <formula>$O$16</formula>
    </cfRule>
  </conditionalFormatting>
  <conditionalFormatting sqref="N32:N33">
    <cfRule type="cellIs" dxfId="91" priority="92" operator="lessThan">
      <formula>$O$16</formula>
    </cfRule>
  </conditionalFormatting>
  <conditionalFormatting sqref="N34:N35">
    <cfRule type="cellIs" dxfId="90" priority="91" operator="lessThan">
      <formula>$O$16</formula>
    </cfRule>
  </conditionalFormatting>
  <conditionalFormatting sqref="N36:N37">
    <cfRule type="cellIs" dxfId="89" priority="90" operator="lessThan">
      <formula>$O$16</formula>
    </cfRule>
  </conditionalFormatting>
  <conditionalFormatting sqref="N38:N39">
    <cfRule type="cellIs" dxfId="88" priority="89" operator="lessThan">
      <formula>$O$16</formula>
    </cfRule>
  </conditionalFormatting>
  <conditionalFormatting sqref="N40:N41">
    <cfRule type="cellIs" dxfId="87" priority="88" operator="lessThan">
      <formula>$O$16</formula>
    </cfRule>
  </conditionalFormatting>
  <conditionalFormatting sqref="N42:N43">
    <cfRule type="cellIs" dxfId="86" priority="87" operator="lessThan">
      <formula>$O$16</formula>
    </cfRule>
  </conditionalFormatting>
  <conditionalFormatting sqref="N44:N45">
    <cfRule type="cellIs" dxfId="85" priority="86" operator="lessThan">
      <formula>$O$16</formula>
    </cfRule>
  </conditionalFormatting>
  <conditionalFormatting sqref="N46:N47">
    <cfRule type="cellIs" dxfId="84" priority="85" operator="lessThan">
      <formula>$O$16</formula>
    </cfRule>
  </conditionalFormatting>
  <conditionalFormatting sqref="N48:N49">
    <cfRule type="cellIs" dxfId="83" priority="84" operator="lessThan">
      <formula>$O$16</formula>
    </cfRule>
  </conditionalFormatting>
  <conditionalFormatting sqref="N50:N51">
    <cfRule type="cellIs" dxfId="82" priority="83" operator="lessThan">
      <formula>$O$16</formula>
    </cfRule>
  </conditionalFormatting>
  <conditionalFormatting sqref="N52:N53">
    <cfRule type="cellIs" dxfId="81" priority="82" operator="lessThan">
      <formula>$O$16</formula>
    </cfRule>
  </conditionalFormatting>
  <conditionalFormatting sqref="N54:N55">
    <cfRule type="cellIs" dxfId="80" priority="81" operator="lessThan">
      <formula>$O$16</formula>
    </cfRule>
  </conditionalFormatting>
  <conditionalFormatting sqref="N56:N57">
    <cfRule type="cellIs" dxfId="79" priority="80" operator="lessThan">
      <formula>$O$16</formula>
    </cfRule>
  </conditionalFormatting>
  <conditionalFormatting sqref="N58:N59">
    <cfRule type="cellIs" dxfId="78" priority="79" operator="lessThan">
      <formula>$O$16</formula>
    </cfRule>
  </conditionalFormatting>
  <conditionalFormatting sqref="N60:N61">
    <cfRule type="cellIs" dxfId="77" priority="78" operator="lessThan">
      <formula>$O$16</formula>
    </cfRule>
  </conditionalFormatting>
  <conditionalFormatting sqref="N62:N63">
    <cfRule type="cellIs" dxfId="76" priority="77" operator="lessThan">
      <formula>$O$16</formula>
    </cfRule>
  </conditionalFormatting>
  <conditionalFormatting sqref="N64:N65">
    <cfRule type="cellIs" dxfId="75" priority="76" operator="lessThan">
      <formula>$O$16</formula>
    </cfRule>
  </conditionalFormatting>
  <conditionalFormatting sqref="N66:N67">
    <cfRule type="cellIs" dxfId="74" priority="75" operator="lessThan">
      <formula>$O$16</formula>
    </cfRule>
  </conditionalFormatting>
  <conditionalFormatting sqref="N68:N69">
    <cfRule type="cellIs" dxfId="73" priority="74" operator="lessThan">
      <formula>$O$16</formula>
    </cfRule>
  </conditionalFormatting>
  <conditionalFormatting sqref="N70:N71">
    <cfRule type="cellIs" dxfId="72" priority="73" operator="lessThan">
      <formula>$O$16</formula>
    </cfRule>
  </conditionalFormatting>
  <conditionalFormatting sqref="N72:N73">
    <cfRule type="cellIs" dxfId="71" priority="72" operator="lessThan">
      <formula>$O$16</formula>
    </cfRule>
  </conditionalFormatting>
  <conditionalFormatting sqref="N74:N75">
    <cfRule type="cellIs" dxfId="70" priority="71" operator="lessThan">
      <formula>$O$16</formula>
    </cfRule>
  </conditionalFormatting>
  <conditionalFormatting sqref="N76:N77">
    <cfRule type="cellIs" dxfId="69" priority="70" operator="lessThan">
      <formula>$O$16</formula>
    </cfRule>
  </conditionalFormatting>
  <conditionalFormatting sqref="N78:N79">
    <cfRule type="cellIs" dxfId="68" priority="69" operator="lessThan">
      <formula>$O$16</formula>
    </cfRule>
  </conditionalFormatting>
  <conditionalFormatting sqref="N80:N81">
    <cfRule type="cellIs" dxfId="67" priority="68" operator="lessThan">
      <formula>$O$16</formula>
    </cfRule>
  </conditionalFormatting>
  <conditionalFormatting sqref="N82:N83">
    <cfRule type="cellIs" dxfId="66" priority="67" operator="lessThan">
      <formula>$O$16</formula>
    </cfRule>
  </conditionalFormatting>
  <conditionalFormatting sqref="N84:N85">
    <cfRule type="cellIs" dxfId="65" priority="66" operator="lessThan">
      <formula>$O$16</formula>
    </cfRule>
  </conditionalFormatting>
  <conditionalFormatting sqref="N86:N87">
    <cfRule type="cellIs" dxfId="64" priority="65" operator="lessThan">
      <formula>$O$16</formula>
    </cfRule>
  </conditionalFormatting>
  <conditionalFormatting sqref="N88:N89">
    <cfRule type="cellIs" dxfId="63" priority="64" operator="lessThan">
      <formula>$O$16</formula>
    </cfRule>
  </conditionalFormatting>
  <conditionalFormatting sqref="N90:N91">
    <cfRule type="cellIs" dxfId="62" priority="63" operator="lessThan">
      <formula>$O$16</formula>
    </cfRule>
  </conditionalFormatting>
  <conditionalFormatting sqref="N92:N93">
    <cfRule type="cellIs" dxfId="61" priority="62" operator="lessThan">
      <formula>$O$16</formula>
    </cfRule>
  </conditionalFormatting>
  <conditionalFormatting sqref="N94:N95">
    <cfRule type="cellIs" dxfId="60" priority="61" operator="lessThan">
      <formula>$O$16</formula>
    </cfRule>
  </conditionalFormatting>
  <conditionalFormatting sqref="N96:N97">
    <cfRule type="cellIs" dxfId="59" priority="60" operator="lessThan">
      <formula>$O$16</formula>
    </cfRule>
  </conditionalFormatting>
  <conditionalFormatting sqref="N98:N99">
    <cfRule type="cellIs" dxfId="58" priority="59" operator="lessThan">
      <formula>$O$16</formula>
    </cfRule>
  </conditionalFormatting>
  <conditionalFormatting sqref="N100:N101">
    <cfRule type="cellIs" dxfId="57" priority="58" operator="lessThan">
      <formula>$O$16</formula>
    </cfRule>
  </conditionalFormatting>
  <conditionalFormatting sqref="N102:N103">
    <cfRule type="cellIs" dxfId="56" priority="57" operator="lessThan">
      <formula>$O$16</formula>
    </cfRule>
  </conditionalFormatting>
  <conditionalFormatting sqref="N104:N105">
    <cfRule type="cellIs" dxfId="55" priority="56" operator="lessThan">
      <formula>$O$16</formula>
    </cfRule>
  </conditionalFormatting>
  <conditionalFormatting sqref="N106:N107">
    <cfRule type="cellIs" dxfId="54" priority="55" operator="lessThan">
      <formula>$O$16</formula>
    </cfRule>
  </conditionalFormatting>
  <conditionalFormatting sqref="N108:N109">
    <cfRule type="cellIs" dxfId="53" priority="54" operator="lessThan">
      <formula>$O$16</formula>
    </cfRule>
  </conditionalFormatting>
  <conditionalFormatting sqref="N110:N111">
    <cfRule type="cellIs" dxfId="52" priority="53" operator="lessThan">
      <formula>$O$16</formula>
    </cfRule>
  </conditionalFormatting>
  <conditionalFormatting sqref="N112:N113">
    <cfRule type="cellIs" dxfId="51" priority="52" operator="lessThan">
      <formula>$O$16</formula>
    </cfRule>
  </conditionalFormatting>
  <conditionalFormatting sqref="N114:N115">
    <cfRule type="cellIs" dxfId="50" priority="51" operator="lessThan">
      <formula>$O$16</formula>
    </cfRule>
  </conditionalFormatting>
  <conditionalFormatting sqref="N116:N117">
    <cfRule type="cellIs" dxfId="49" priority="50" operator="lessThan">
      <formula>$O$16</formula>
    </cfRule>
  </conditionalFormatting>
  <conditionalFormatting sqref="N118:N119">
    <cfRule type="cellIs" dxfId="48" priority="49" operator="lessThan">
      <formula>$O$16</formula>
    </cfRule>
  </conditionalFormatting>
  <conditionalFormatting sqref="N120:N121">
    <cfRule type="cellIs" dxfId="47" priority="48" operator="lessThan">
      <formula>$O$16</formula>
    </cfRule>
  </conditionalFormatting>
  <conditionalFormatting sqref="N122:N123">
    <cfRule type="cellIs" dxfId="46" priority="47" operator="lessThan">
      <formula>$O$16</formula>
    </cfRule>
  </conditionalFormatting>
  <conditionalFormatting sqref="N124:N125">
    <cfRule type="cellIs" dxfId="45" priority="46" operator="lessThan">
      <formula>$O$16</formula>
    </cfRule>
  </conditionalFormatting>
  <conditionalFormatting sqref="N126:N127">
    <cfRule type="cellIs" dxfId="44" priority="45" operator="lessThan">
      <formula>$O$16</formula>
    </cfRule>
  </conditionalFormatting>
  <conditionalFormatting sqref="N128:N129">
    <cfRule type="cellIs" dxfId="43" priority="44" operator="lessThan">
      <formula>$O$16</formula>
    </cfRule>
  </conditionalFormatting>
  <conditionalFormatting sqref="N130:N131">
    <cfRule type="cellIs" dxfId="42" priority="43" operator="lessThan">
      <formula>$O$16</formula>
    </cfRule>
  </conditionalFormatting>
  <conditionalFormatting sqref="N132:N133">
    <cfRule type="cellIs" dxfId="41" priority="42" operator="lessThan">
      <formula>$O$16</formula>
    </cfRule>
  </conditionalFormatting>
  <conditionalFormatting sqref="N134:N135">
    <cfRule type="cellIs" dxfId="40" priority="41" operator="lessThan">
      <formula>$O$16</formula>
    </cfRule>
  </conditionalFormatting>
  <conditionalFormatting sqref="N136:N137">
    <cfRule type="cellIs" dxfId="39" priority="40" operator="lessThan">
      <formula>$O$16</formula>
    </cfRule>
  </conditionalFormatting>
  <conditionalFormatting sqref="N138:N139">
    <cfRule type="cellIs" dxfId="38" priority="39" operator="lessThan">
      <formula>$O$16</formula>
    </cfRule>
  </conditionalFormatting>
  <conditionalFormatting sqref="N140:N141">
    <cfRule type="cellIs" dxfId="37" priority="38" operator="lessThan">
      <formula>$O$16</formula>
    </cfRule>
  </conditionalFormatting>
  <conditionalFormatting sqref="N142:N143">
    <cfRule type="cellIs" dxfId="36" priority="37" operator="lessThan">
      <formula>$O$16</formula>
    </cfRule>
  </conditionalFormatting>
  <conditionalFormatting sqref="N144:N145">
    <cfRule type="cellIs" dxfId="35" priority="36" operator="lessThan">
      <formula>$O$16</formula>
    </cfRule>
  </conditionalFormatting>
  <conditionalFormatting sqref="N146:N147">
    <cfRule type="cellIs" dxfId="34" priority="35" operator="lessThan">
      <formula>$O$16</formula>
    </cfRule>
  </conditionalFormatting>
  <conditionalFormatting sqref="N148:N149">
    <cfRule type="cellIs" dxfId="33" priority="34" operator="lessThan">
      <formula>$O$16</formula>
    </cfRule>
  </conditionalFormatting>
  <conditionalFormatting sqref="N150:N151">
    <cfRule type="cellIs" dxfId="32" priority="33" operator="lessThan">
      <formula>$O$16</formula>
    </cfRule>
  </conditionalFormatting>
  <conditionalFormatting sqref="N152:N153">
    <cfRule type="cellIs" dxfId="31" priority="32" operator="lessThan">
      <formula>$O$16</formula>
    </cfRule>
  </conditionalFormatting>
  <conditionalFormatting sqref="N154:N155">
    <cfRule type="cellIs" dxfId="30" priority="31" operator="lessThan">
      <formula>$O$16</formula>
    </cfRule>
  </conditionalFormatting>
  <conditionalFormatting sqref="N156:N157">
    <cfRule type="cellIs" dxfId="29" priority="30" operator="lessThan">
      <formula>$O$16</formula>
    </cfRule>
  </conditionalFormatting>
  <conditionalFormatting sqref="N158:N159">
    <cfRule type="cellIs" dxfId="28" priority="29" operator="lessThan">
      <formula>$O$16</formula>
    </cfRule>
  </conditionalFormatting>
  <conditionalFormatting sqref="N160:N161">
    <cfRule type="cellIs" dxfId="27" priority="28" operator="lessThan">
      <formula>$O$16</formula>
    </cfRule>
  </conditionalFormatting>
  <conditionalFormatting sqref="N162:N163">
    <cfRule type="cellIs" dxfId="26" priority="27" operator="lessThan">
      <formula>$O$16</formula>
    </cfRule>
  </conditionalFormatting>
  <conditionalFormatting sqref="N164:N165">
    <cfRule type="cellIs" dxfId="25" priority="26" operator="lessThan">
      <formula>$O$16</formula>
    </cfRule>
  </conditionalFormatting>
  <conditionalFormatting sqref="N166:N167">
    <cfRule type="cellIs" dxfId="24" priority="25" operator="lessThan">
      <formula>$O$16</formula>
    </cfRule>
  </conditionalFormatting>
  <conditionalFormatting sqref="N168:N169">
    <cfRule type="cellIs" dxfId="23" priority="24" operator="lessThan">
      <formula>$O$16</formula>
    </cfRule>
  </conditionalFormatting>
  <conditionalFormatting sqref="N170:N171">
    <cfRule type="cellIs" dxfId="22" priority="23" operator="lessThan">
      <formula>$O$16</formula>
    </cfRule>
  </conditionalFormatting>
  <conditionalFormatting sqref="N172:N173">
    <cfRule type="cellIs" dxfId="21" priority="22" operator="lessThan">
      <formula>$O$16</formula>
    </cfRule>
  </conditionalFormatting>
  <conditionalFormatting sqref="N174:N175">
    <cfRule type="cellIs" dxfId="20" priority="21" operator="lessThan">
      <formula>$O$16</formula>
    </cfRule>
  </conditionalFormatting>
  <conditionalFormatting sqref="N176:N177">
    <cfRule type="cellIs" dxfId="19" priority="20" operator="lessThan">
      <formula>$O$16</formula>
    </cfRule>
  </conditionalFormatting>
  <conditionalFormatting sqref="N178:N179">
    <cfRule type="cellIs" dxfId="18" priority="19" operator="lessThan">
      <formula>$O$16</formula>
    </cfRule>
  </conditionalFormatting>
  <conditionalFormatting sqref="N180:N181">
    <cfRule type="cellIs" dxfId="17" priority="18" operator="lessThan">
      <formula>$O$16</formula>
    </cfRule>
  </conditionalFormatting>
  <conditionalFormatting sqref="N182:N183">
    <cfRule type="cellIs" dxfId="16" priority="17" operator="lessThan">
      <formula>$O$16</formula>
    </cfRule>
  </conditionalFormatting>
  <conditionalFormatting sqref="N184:N185">
    <cfRule type="cellIs" dxfId="15" priority="16" operator="lessThan">
      <formula>$O$16</formula>
    </cfRule>
  </conditionalFormatting>
  <conditionalFormatting sqref="N186:N187">
    <cfRule type="cellIs" dxfId="14" priority="15" operator="lessThan">
      <formula>$O$16</formula>
    </cfRule>
  </conditionalFormatting>
  <conditionalFormatting sqref="N188:N189">
    <cfRule type="cellIs" dxfId="13" priority="14" operator="lessThan">
      <formula>$O$16</formula>
    </cfRule>
  </conditionalFormatting>
  <conditionalFormatting sqref="N190:N191">
    <cfRule type="cellIs" dxfId="12" priority="13" operator="lessThan">
      <formula>$O$16</formula>
    </cfRule>
  </conditionalFormatting>
  <conditionalFormatting sqref="N192:N193">
    <cfRule type="cellIs" dxfId="11" priority="12" operator="lessThan">
      <formula>$O$16</formula>
    </cfRule>
  </conditionalFormatting>
  <conditionalFormatting sqref="N194:N195">
    <cfRule type="cellIs" dxfId="10" priority="11" operator="lessThan">
      <formula>$O$16</formula>
    </cfRule>
  </conditionalFormatting>
  <conditionalFormatting sqref="N196:N197">
    <cfRule type="cellIs" dxfId="9" priority="10" operator="lessThan">
      <formula>$O$16</formula>
    </cfRule>
  </conditionalFormatting>
  <conditionalFormatting sqref="N198:N199">
    <cfRule type="cellIs" dxfId="8" priority="9" operator="lessThan">
      <formula>$O$16</formula>
    </cfRule>
  </conditionalFormatting>
  <conditionalFormatting sqref="N200:N201">
    <cfRule type="cellIs" dxfId="7" priority="8" operator="lessThan">
      <formula>$O$16</formula>
    </cfRule>
  </conditionalFormatting>
  <conditionalFormatting sqref="N202:N203">
    <cfRule type="cellIs" dxfId="6" priority="7" operator="lessThan">
      <formula>$O$16</formula>
    </cfRule>
  </conditionalFormatting>
  <conditionalFormatting sqref="N204:N205">
    <cfRule type="cellIs" dxfId="5" priority="6" operator="lessThan">
      <formula>$O$16</formula>
    </cfRule>
  </conditionalFormatting>
  <conditionalFormatting sqref="N206:N207">
    <cfRule type="cellIs" dxfId="4" priority="5" operator="lessThan">
      <formula>$O$16</formula>
    </cfRule>
  </conditionalFormatting>
  <conditionalFormatting sqref="N208:N209">
    <cfRule type="cellIs" dxfId="3" priority="4" operator="lessThan">
      <formula>$O$16</formula>
    </cfRule>
  </conditionalFormatting>
  <conditionalFormatting sqref="N210:N211">
    <cfRule type="cellIs" dxfId="2" priority="3" operator="lessThan">
      <formula>$O$16</formula>
    </cfRule>
  </conditionalFormatting>
  <conditionalFormatting sqref="N212:N213">
    <cfRule type="cellIs" dxfId="1" priority="2" operator="lessThan">
      <formula>$O$16</formula>
    </cfRule>
  </conditionalFormatting>
  <conditionalFormatting sqref="N214:N216">
    <cfRule type="cellIs" dxfId="0" priority="1" operator="lessThan">
      <formula>$O$16</formula>
    </cfRule>
  </conditionalFormatting>
  <pageMargins left="0.39370078740157483" right="0.19685039370078741" top="0.19685039370078741" bottom="0.19685039370078741" header="0" footer="0"/>
  <pageSetup paperSize="8" scale="55" fitToWidth="0" orientation="landscape" r:id="rId1"/>
  <headerFooter>
    <oddFooter>&amp;P / &amp;N ページ</oddFooter>
  </headerFooter>
  <rowBreaks count="2" manualBreakCount="2">
    <brk id="75" max="164" man="1"/>
    <brk id="145" max="164" man="1"/>
  </rowBreaks>
  <colBreaks count="5" manualBreakCount="5">
    <brk id="26" max="224" man="1"/>
    <brk id="56" max="224" man="1"/>
    <brk id="85" max="224" man="1"/>
    <brk id="113" max="224" man="1"/>
    <brk id="136" max="224" man="1"/>
  </col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リスト!$B$2:$B$26</xm:f>
          </x14:formula1>
          <xm:sqref>K7</xm:sqref>
        </x14:dataValidation>
        <x14:dataValidation type="list" allowBlank="1" showInputMessage="1" showErrorMessage="1">
          <x14:formula1>
            <xm:f>リスト!$H$2:$H$8</xm:f>
          </x14:formula1>
          <xm:sqref>F17 F19 F21 F23 F25 F27 F29 F31 F33 F35 F37 F55 F39 F41 F43 F45 F47 F49 F51 F53 F57 F75 F59 F61 F63 F65 F67 F69 F71 F73 F77 F95 F79 F81 F83 F85 F87 F89 F91 F93 F97 F115 F99 F101 F103 F105 F107 F109 F111 F113 F117 F135 F119 F121 F123 F125 F127 F129 F131 F133 F137 F155 F139 F141 F143 F145 F147 F149 F151 F153 F157 F175 F159 F161 F163 F165 F167 F169 F171 F173 F177 F195 F179 F181 F183 F185 F187 F189 F191 F193 F197 F199 F201 F203 F205 F207 F209 F211 F213 F215</xm:sqref>
        </x14:dataValidation>
        <x14:dataValidation type="list" allowBlank="1" showInputMessage="1" showErrorMessage="1">
          <x14:formula1>
            <xm:f>リスト!$D$2:$D$24</xm:f>
          </x14:formula1>
          <xm:sqref>A16</xm:sqref>
        </x14:dataValidation>
        <x14:dataValidation type="list" allowBlank="1" showInputMessage="1" showErrorMessage="1">
          <x14:formula1>
            <xm:f>リスト!$F$2:$F$10</xm:f>
          </x14:formula1>
          <xm:sqref>B16</xm:sqref>
        </x14:dataValidation>
        <x14:dataValidation type="list" allowBlank="1" showInputMessage="1" showErrorMessage="1">
          <x14:formula1>
            <xm:f>リスト!$J$2:$J$4</xm:f>
          </x14:formula1>
          <xm:sqref>H16:H216</xm:sqref>
        </x14:dataValidation>
        <x14:dataValidation type="list" allowBlank="1" showInputMessage="1" showErrorMessage="1">
          <x14:formula1>
            <xm:f>リスト!$L$2:$L$28</xm:f>
          </x14:formula1>
          <xm:sqref>I16:I219 K16:K215</xm:sqref>
        </x14:dataValidation>
        <x14:dataValidation type="list" allowBlank="1" showInputMessage="1" showErrorMessage="1">
          <x14:formula1>
            <xm:f>リスト!$Q$2:$Q$25</xm:f>
          </x14:formula1>
          <xm:sqref>L16:L219</xm:sqref>
        </x14:dataValidation>
        <x14:dataValidation type="list" allowBlank="1" showInputMessage="1" showErrorMessage="1">
          <x14:formula1>
            <xm:f>リスト!$T$2:$T$8</xm:f>
          </x14:formula1>
          <xm:sqref>P16:P216</xm:sqref>
        </x14:dataValidation>
        <x14:dataValidation type="list" allowBlank="1" showInputMessage="1" showErrorMessage="1">
          <x14:formula1>
            <xm:f>リスト!$V$2:$V$6</xm:f>
          </x14:formula1>
          <xm:sqref>Q16:Q216</xm:sqref>
        </x14:dataValidation>
        <x14:dataValidation type="list" allowBlank="1" showInputMessage="1" showErrorMessage="1">
          <x14:formula1>
            <xm:f>リスト!$AG$2:$AG$4</xm:f>
          </x14:formula1>
          <xm:sqref>FI16:FI216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topLeftCell="A4" workbookViewId="0">
      <selection activeCell="C2" sqref="C2"/>
    </sheetView>
  </sheetViews>
  <sheetFormatPr defaultColWidth="9" defaultRowHeight="12" x14ac:dyDescent="0.2"/>
  <cols>
    <col min="1" max="1" width="1.44140625" style="4" customWidth="1"/>
    <col min="2" max="3" width="9" style="4"/>
    <col min="4" max="4" width="12.109375" style="4" customWidth="1"/>
    <col min="5" max="5" width="2.44140625" style="4" bestFit="1" customWidth="1"/>
    <col min="6" max="6" width="12.109375" style="4" customWidth="1"/>
    <col min="7" max="7" width="2.44140625" style="4" bestFit="1" customWidth="1"/>
    <col min="8" max="8" width="80.6640625" style="4" customWidth="1"/>
    <col min="9" max="16384" width="9" style="4"/>
  </cols>
  <sheetData>
    <row r="2" spans="2:8" x14ac:dyDescent="0.2">
      <c r="B2" s="1" t="s">
        <v>9</v>
      </c>
    </row>
    <row r="3" spans="2:8" x14ac:dyDescent="0.2">
      <c r="B3" s="874" t="s">
        <v>10</v>
      </c>
      <c r="C3" s="875"/>
      <c r="D3" s="875"/>
      <c r="E3" s="875"/>
      <c r="F3" s="875"/>
      <c r="G3" s="876"/>
      <c r="H3" s="7" t="s">
        <v>17</v>
      </c>
    </row>
    <row r="4" spans="2:8" ht="18.75" customHeight="1" x14ac:dyDescent="0.2">
      <c r="B4" s="895" t="s">
        <v>11</v>
      </c>
      <c r="C4" s="895"/>
      <c r="D4" s="895"/>
      <c r="E4" s="886" t="s">
        <v>1</v>
      </c>
      <c r="F4" s="887"/>
      <c r="G4" s="888"/>
      <c r="H4" s="20"/>
    </row>
    <row r="5" spans="2:8" ht="18.75" customHeight="1" x14ac:dyDescent="0.2">
      <c r="B5" s="895"/>
      <c r="C5" s="895"/>
      <c r="D5" s="895"/>
      <c r="E5" s="889"/>
      <c r="F5" s="890"/>
      <c r="G5" s="891"/>
      <c r="H5" s="21"/>
    </row>
    <row r="6" spans="2:8" ht="18.75" customHeight="1" x14ac:dyDescent="0.2">
      <c r="B6" s="895"/>
      <c r="C6" s="895"/>
      <c r="D6" s="895"/>
      <c r="E6" s="892" t="s">
        <v>7</v>
      </c>
      <c r="F6" s="893"/>
      <c r="G6" s="894"/>
      <c r="H6" s="22"/>
    </row>
    <row r="7" spans="2:8" ht="18.75" customHeight="1" x14ac:dyDescent="0.2">
      <c r="B7" s="883" t="s">
        <v>12</v>
      </c>
      <c r="C7" s="884"/>
      <c r="D7" s="884"/>
      <c r="E7" s="884"/>
      <c r="F7" s="884"/>
      <c r="G7" s="885"/>
      <c r="H7" s="22"/>
    </row>
    <row r="8" spans="2:8" ht="18.75" customHeight="1" x14ac:dyDescent="0.2">
      <c r="B8" s="877" t="s">
        <v>14</v>
      </c>
      <c r="C8" s="878"/>
      <c r="D8" s="879"/>
      <c r="E8" s="8" t="s">
        <v>19</v>
      </c>
      <c r="F8" s="18"/>
      <c r="G8" s="9" t="s">
        <v>21</v>
      </c>
      <c r="H8" s="22"/>
    </row>
    <row r="9" spans="2:8" ht="18.75" customHeight="1" x14ac:dyDescent="0.2">
      <c r="B9" s="880"/>
      <c r="C9" s="881"/>
      <c r="D9" s="882"/>
      <c r="E9" s="8" t="s">
        <v>19</v>
      </c>
      <c r="F9" s="19"/>
      <c r="G9" s="9" t="s">
        <v>21</v>
      </c>
      <c r="H9" s="22"/>
    </row>
    <row r="10" spans="2:8" ht="18.75" customHeight="1" x14ac:dyDescent="0.2">
      <c r="B10" s="883" t="s">
        <v>13</v>
      </c>
      <c r="C10" s="884"/>
      <c r="D10" s="884"/>
      <c r="E10" s="884"/>
      <c r="F10" s="884"/>
      <c r="G10" s="885"/>
      <c r="H10" s="22"/>
    </row>
    <row r="11" spans="2:8" ht="18.75" customHeight="1" x14ac:dyDescent="0.2">
      <c r="B11" s="883" t="s">
        <v>15</v>
      </c>
      <c r="C11" s="884"/>
      <c r="D11" s="884"/>
      <c r="E11" s="884"/>
      <c r="F11" s="884"/>
      <c r="G11" s="885"/>
      <c r="H11" s="22"/>
    </row>
    <row r="12" spans="2:8" ht="18.75" customHeight="1" x14ac:dyDescent="0.2">
      <c r="B12" s="877" t="s">
        <v>16</v>
      </c>
      <c r="C12" s="878"/>
      <c r="D12" s="879"/>
      <c r="E12" s="8" t="s">
        <v>18</v>
      </c>
      <c r="F12" s="18"/>
      <c r="G12" s="9" t="s">
        <v>20</v>
      </c>
      <c r="H12" s="22"/>
    </row>
    <row r="13" spans="2:8" ht="18.75" customHeight="1" x14ac:dyDescent="0.2">
      <c r="B13" s="880"/>
      <c r="C13" s="881"/>
      <c r="D13" s="882"/>
      <c r="E13" s="10" t="s">
        <v>18</v>
      </c>
      <c r="F13" s="19"/>
      <c r="G13" s="11" t="s">
        <v>20</v>
      </c>
      <c r="H13" s="22"/>
    </row>
    <row r="14" spans="2:8" x14ac:dyDescent="0.2">
      <c r="B14" s="6" t="s">
        <v>22</v>
      </c>
      <c r="C14" s="5" t="s">
        <v>63</v>
      </c>
    </row>
    <row r="15" spans="2:8" x14ac:dyDescent="0.2">
      <c r="B15" s="5"/>
      <c r="C15" s="5" t="s">
        <v>23</v>
      </c>
    </row>
  </sheetData>
  <mergeCells count="9">
    <mergeCell ref="B3:G3"/>
    <mergeCell ref="B8:D9"/>
    <mergeCell ref="B12:D13"/>
    <mergeCell ref="B7:G7"/>
    <mergeCell ref="B10:G10"/>
    <mergeCell ref="B11:G11"/>
    <mergeCell ref="E4:G5"/>
    <mergeCell ref="E6:G6"/>
    <mergeCell ref="B4:D6"/>
  </mergeCells>
  <phoneticPr fontId="1"/>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12" sqref="H12"/>
    </sheetView>
  </sheetViews>
  <sheetFormatPr defaultColWidth="9" defaultRowHeight="12" x14ac:dyDescent="0.2"/>
  <cols>
    <col min="1" max="1" width="2.33203125" style="4" customWidth="1"/>
    <col min="2" max="2" width="3" style="4" customWidth="1"/>
    <col min="3" max="3" width="2.33203125" style="4" customWidth="1"/>
    <col min="4" max="4" width="2.33203125" style="12" customWidth="1"/>
    <col min="5" max="5" width="119.6640625" style="15" customWidth="1"/>
    <col min="6" max="16384" width="9" style="4"/>
  </cols>
  <sheetData>
    <row r="1" spans="1:5" x14ac:dyDescent="0.2">
      <c r="A1" s="13" t="s">
        <v>24</v>
      </c>
    </row>
    <row r="3" spans="1:5" ht="39.75" customHeight="1" x14ac:dyDescent="0.2">
      <c r="B3" s="12">
        <v>1</v>
      </c>
      <c r="D3" s="896" t="s">
        <v>32</v>
      </c>
      <c r="E3" s="896"/>
    </row>
    <row r="5" spans="1:5" ht="60" x14ac:dyDescent="0.2">
      <c r="B5" s="12">
        <v>2</v>
      </c>
      <c r="D5" s="14" t="s">
        <v>26</v>
      </c>
      <c r="E5" s="15" t="s">
        <v>59</v>
      </c>
    </row>
    <row r="6" spans="1:5" ht="36" x14ac:dyDescent="0.2">
      <c r="D6" s="14" t="s">
        <v>27</v>
      </c>
      <c r="E6" s="15" t="s">
        <v>56</v>
      </c>
    </row>
    <row r="7" spans="1:5" ht="60" x14ac:dyDescent="0.2">
      <c r="D7" s="14" t="s">
        <v>28</v>
      </c>
      <c r="E7" s="15" t="s">
        <v>55</v>
      </c>
    </row>
    <row r="8" spans="1:5" x14ac:dyDescent="0.2">
      <c r="D8" s="14" t="s">
        <v>29</v>
      </c>
      <c r="E8" s="15" t="s">
        <v>57</v>
      </c>
    </row>
    <row r="10" spans="1:5" ht="29.25" customHeight="1" x14ac:dyDescent="0.2">
      <c r="B10" s="17">
        <v>3</v>
      </c>
      <c r="D10" s="897" t="s">
        <v>34</v>
      </c>
      <c r="E10" s="896"/>
    </row>
    <row r="11" spans="1:5" ht="36" x14ac:dyDescent="0.2">
      <c r="B11" s="12">
        <v>4</v>
      </c>
      <c r="D11" s="12" t="s">
        <v>26</v>
      </c>
      <c r="E11" s="15" t="s">
        <v>58</v>
      </c>
    </row>
    <row r="12" spans="1:5" ht="36" customHeight="1" x14ac:dyDescent="0.2">
      <c r="B12" s="12"/>
      <c r="D12" s="12" t="s">
        <v>30</v>
      </c>
      <c r="E12" s="15" t="s">
        <v>31</v>
      </c>
    </row>
    <row r="13" spans="1:5" x14ac:dyDescent="0.2">
      <c r="B13" s="12">
        <v>5</v>
      </c>
      <c r="D13" s="896" t="s">
        <v>33</v>
      </c>
      <c r="E13" s="896"/>
    </row>
    <row r="14" spans="1:5" x14ac:dyDescent="0.2">
      <c r="B14" s="12">
        <v>6</v>
      </c>
      <c r="D14" s="896" t="s">
        <v>25</v>
      </c>
      <c r="E14" s="896"/>
    </row>
    <row r="15" spans="1:5" ht="25.5" customHeight="1" x14ac:dyDescent="0.2">
      <c r="B15" s="12">
        <v>7</v>
      </c>
      <c r="D15" s="896" t="s">
        <v>61</v>
      </c>
      <c r="E15" s="896"/>
    </row>
    <row r="16" spans="1:5" x14ac:dyDescent="0.2">
      <c r="B16" s="12">
        <v>8</v>
      </c>
      <c r="D16" s="896" t="s">
        <v>37</v>
      </c>
      <c r="E16" s="896"/>
    </row>
    <row r="17" spans="2:5" ht="36" x14ac:dyDescent="0.2">
      <c r="B17" s="12"/>
      <c r="D17" s="12" t="s">
        <v>26</v>
      </c>
      <c r="E17" s="15" t="s">
        <v>36</v>
      </c>
    </row>
    <row r="18" spans="2:5" x14ac:dyDescent="0.2">
      <c r="B18" s="12"/>
      <c r="D18" s="12" t="s">
        <v>27</v>
      </c>
      <c r="E18" s="15" t="s">
        <v>35</v>
      </c>
    </row>
    <row r="19" spans="2:5" ht="36" x14ac:dyDescent="0.2">
      <c r="B19" s="12">
        <v>9</v>
      </c>
      <c r="D19" s="12" t="s">
        <v>26</v>
      </c>
      <c r="E19" s="15" t="s">
        <v>38</v>
      </c>
    </row>
    <row r="20" spans="2:5" ht="36" x14ac:dyDescent="0.2">
      <c r="B20" s="12"/>
      <c r="D20" s="12" t="s">
        <v>27</v>
      </c>
      <c r="E20" s="15" t="s">
        <v>39</v>
      </c>
    </row>
    <row r="21" spans="2:5" x14ac:dyDescent="0.2">
      <c r="B21" s="12">
        <v>10</v>
      </c>
      <c r="D21" s="896" t="s">
        <v>62</v>
      </c>
      <c r="E21" s="896"/>
    </row>
    <row r="22" spans="2:5" x14ac:dyDescent="0.2">
      <c r="B22" s="12">
        <v>11</v>
      </c>
      <c r="D22" s="896" t="s">
        <v>40</v>
      </c>
      <c r="E22" s="896"/>
    </row>
    <row r="23" spans="2:5" ht="36" x14ac:dyDescent="0.2">
      <c r="B23" s="12"/>
      <c r="D23" s="16" t="s">
        <v>26</v>
      </c>
      <c r="E23" s="16" t="s">
        <v>41</v>
      </c>
    </row>
    <row r="24" spans="2:5" ht="60" x14ac:dyDescent="0.2">
      <c r="B24" s="12"/>
      <c r="D24" s="12" t="s">
        <v>27</v>
      </c>
      <c r="E24" s="15" t="s">
        <v>42</v>
      </c>
    </row>
    <row r="25" spans="2:5" ht="36" x14ac:dyDescent="0.2">
      <c r="B25" s="12"/>
      <c r="D25" s="12" t="s">
        <v>43</v>
      </c>
      <c r="E25" s="15" t="s">
        <v>60</v>
      </c>
    </row>
    <row r="26" spans="2:5" ht="24" x14ac:dyDescent="0.2">
      <c r="B26" s="12"/>
      <c r="D26" s="16" t="s">
        <v>44</v>
      </c>
      <c r="E26" s="16" t="s">
        <v>45</v>
      </c>
    </row>
    <row r="27" spans="2:5" x14ac:dyDescent="0.2">
      <c r="B27" s="12"/>
      <c r="D27" s="12" t="s">
        <v>47</v>
      </c>
      <c r="E27" s="15" t="s">
        <v>46</v>
      </c>
    </row>
    <row r="28" spans="2:5" ht="36" x14ac:dyDescent="0.2">
      <c r="B28" s="12">
        <v>12</v>
      </c>
      <c r="E28" s="15" t="s">
        <v>48</v>
      </c>
    </row>
    <row r="29" spans="2:5" x14ac:dyDescent="0.2">
      <c r="B29" s="12"/>
    </row>
    <row r="30" spans="2:5" x14ac:dyDescent="0.2">
      <c r="B30" s="12">
        <v>13</v>
      </c>
      <c r="D30" s="896" t="s">
        <v>49</v>
      </c>
      <c r="E30" s="896"/>
    </row>
    <row r="31" spans="2:5" x14ac:dyDescent="0.2">
      <c r="B31" s="12"/>
      <c r="D31" s="16" t="s">
        <v>26</v>
      </c>
      <c r="E31" s="16" t="s">
        <v>50</v>
      </c>
    </row>
    <row r="32" spans="2:5" x14ac:dyDescent="0.2">
      <c r="B32" s="12"/>
      <c r="D32" s="12" t="s">
        <v>27</v>
      </c>
      <c r="E32" s="16" t="s">
        <v>51</v>
      </c>
    </row>
    <row r="33" spans="2:5" x14ac:dyDescent="0.2">
      <c r="B33" s="12">
        <v>14</v>
      </c>
      <c r="D33" s="896" t="s">
        <v>52</v>
      </c>
      <c r="E33" s="896"/>
    </row>
    <row r="34" spans="2:5" ht="36" x14ac:dyDescent="0.2">
      <c r="B34" s="12"/>
      <c r="D34" s="12" t="s">
        <v>26</v>
      </c>
      <c r="E34" s="15" t="s">
        <v>53</v>
      </c>
    </row>
    <row r="35" spans="2:5" ht="72" x14ac:dyDescent="0.2">
      <c r="D35" s="12" t="s">
        <v>27</v>
      </c>
      <c r="E35" s="15" t="s">
        <v>54</v>
      </c>
    </row>
  </sheetData>
  <mergeCells count="10">
    <mergeCell ref="D21:E21"/>
    <mergeCell ref="D22:E22"/>
    <mergeCell ref="D30:E30"/>
    <mergeCell ref="D33:E33"/>
    <mergeCell ref="D3:E3"/>
    <mergeCell ref="D10:E10"/>
    <mergeCell ref="D13:E13"/>
    <mergeCell ref="D14:E14"/>
    <mergeCell ref="D15:E15"/>
    <mergeCell ref="D16:E16"/>
  </mergeCells>
  <phoneticPr fontId="1"/>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27"/>
  <sheetViews>
    <sheetView topLeftCell="P1" workbookViewId="0">
      <selection activeCell="R3" sqref="R3"/>
    </sheetView>
  </sheetViews>
  <sheetFormatPr defaultColWidth="8.88671875" defaultRowHeight="18" customHeight="1" x14ac:dyDescent="0.2"/>
  <cols>
    <col min="1" max="1" width="2.21875" style="33" customWidth="1"/>
    <col min="2" max="2" width="46.77734375" style="33" bestFit="1" customWidth="1"/>
    <col min="3" max="3" width="2" style="33" customWidth="1"/>
    <col min="4" max="4" width="11.6640625" style="33" bestFit="1" customWidth="1"/>
    <col min="5" max="5" width="2.6640625" style="33" customWidth="1"/>
    <col min="6" max="6" width="9.77734375" style="46" customWidth="1"/>
    <col min="7" max="7" width="2.21875" style="33" customWidth="1"/>
    <col min="8" max="8" width="9.44140625" style="33" bestFit="1" customWidth="1"/>
    <col min="9" max="9" width="2.21875" style="33" customWidth="1"/>
    <col min="10" max="10" width="8.88671875" style="33"/>
    <col min="11" max="11" width="2" style="33" customWidth="1"/>
    <col min="12" max="12" width="16.109375" style="33" bestFit="1" customWidth="1"/>
    <col min="13" max="13" width="3.77734375" style="33" customWidth="1"/>
    <col min="14" max="14" width="16.109375" style="33" bestFit="1" customWidth="1"/>
    <col min="15" max="15" width="8.88671875" style="33"/>
    <col min="16" max="16" width="3.88671875" style="33" customWidth="1"/>
    <col min="17" max="17" width="27.109375" style="33" bestFit="1" customWidth="1"/>
    <col min="18" max="18" width="4.6640625" style="33" customWidth="1"/>
    <col min="19" max="19" width="2.77734375" style="33" customWidth="1"/>
    <col min="20" max="20" width="24.88671875" style="33" bestFit="1" customWidth="1"/>
    <col min="21" max="21" width="2.77734375" style="33" customWidth="1"/>
    <col min="22" max="22" width="11.6640625" style="33" bestFit="1" customWidth="1"/>
    <col min="23" max="23" width="2.33203125" style="33" customWidth="1"/>
    <col min="24" max="24" width="27.109375" style="33" bestFit="1" customWidth="1"/>
    <col min="25" max="25" width="8.88671875" style="97"/>
    <col min="26" max="26" width="2.44140625" style="33" customWidth="1"/>
    <col min="27" max="27" width="27.109375" style="33" bestFit="1" customWidth="1"/>
    <col min="28" max="28" width="8.88671875" style="97"/>
    <col min="29" max="29" width="2.44140625" style="33" customWidth="1"/>
    <col min="30" max="30" width="27.109375" style="33" bestFit="1" customWidth="1"/>
    <col min="31" max="31" width="8.88671875" style="97"/>
    <col min="32" max="32" width="8.88671875" style="33"/>
    <col min="33" max="33" width="11.6640625" style="33" bestFit="1" customWidth="1"/>
    <col min="34" max="16384" width="8.88671875" style="33"/>
  </cols>
  <sheetData>
    <row r="1" spans="2:33" s="92" customFormat="1" ht="18" customHeight="1" x14ac:dyDescent="0.2">
      <c r="B1" s="92" t="s">
        <v>112</v>
      </c>
      <c r="D1" s="92" t="s">
        <v>132</v>
      </c>
      <c r="F1" s="92" t="s">
        <v>145</v>
      </c>
      <c r="H1" s="92" t="s">
        <v>126</v>
      </c>
      <c r="J1" s="92" t="s">
        <v>151</v>
      </c>
      <c r="L1" s="92" t="s">
        <v>154</v>
      </c>
      <c r="N1" s="92" t="s">
        <v>168</v>
      </c>
      <c r="Q1" s="93" t="s">
        <v>2</v>
      </c>
      <c r="T1" s="92" t="s">
        <v>200</v>
      </c>
      <c r="V1" s="92" t="s">
        <v>208</v>
      </c>
      <c r="X1" s="93" t="s">
        <v>204</v>
      </c>
      <c r="Y1" s="96"/>
      <c r="AA1" s="93" t="s">
        <v>212</v>
      </c>
      <c r="AB1" s="96"/>
      <c r="AD1" s="93" t="s">
        <v>235</v>
      </c>
      <c r="AE1" s="96"/>
    </row>
    <row r="2" spans="2:33" ht="18" customHeight="1" x14ac:dyDescent="0.2">
      <c r="L2" s="62"/>
      <c r="N2" s="62"/>
    </row>
    <row r="3" spans="2:33" ht="18" customHeight="1" x14ac:dyDescent="0.2">
      <c r="B3" s="33" t="s">
        <v>113</v>
      </c>
      <c r="D3" s="33" t="s">
        <v>134</v>
      </c>
      <c r="F3" s="46" t="s">
        <v>146</v>
      </c>
      <c r="H3" s="46" t="s">
        <v>127</v>
      </c>
      <c r="J3" s="33" t="s">
        <v>152</v>
      </c>
      <c r="L3" s="62" t="s">
        <v>155</v>
      </c>
      <c r="N3" s="62" t="s">
        <v>169</v>
      </c>
      <c r="Q3" s="2" t="s">
        <v>176</v>
      </c>
      <c r="R3" s="3">
        <v>18</v>
      </c>
      <c r="T3" s="33" t="s">
        <v>201</v>
      </c>
      <c r="V3" s="33" t="s">
        <v>210</v>
      </c>
      <c r="X3" s="2" t="s">
        <v>176</v>
      </c>
      <c r="Y3" s="98">
        <v>170</v>
      </c>
      <c r="AA3" s="2" t="s">
        <v>176</v>
      </c>
      <c r="AB3" s="98">
        <v>150</v>
      </c>
      <c r="AD3" s="2" t="s">
        <v>176</v>
      </c>
      <c r="AE3" s="98">
        <v>80</v>
      </c>
      <c r="AG3" s="33" t="s">
        <v>236</v>
      </c>
    </row>
    <row r="4" spans="2:33" ht="18" customHeight="1" x14ac:dyDescent="0.2">
      <c r="H4" s="46"/>
      <c r="L4" s="62"/>
      <c r="N4" s="62"/>
      <c r="Q4" s="2" t="s">
        <v>177</v>
      </c>
      <c r="R4" s="3">
        <v>62</v>
      </c>
      <c r="X4" s="2" t="s">
        <v>177</v>
      </c>
      <c r="Y4" s="98">
        <v>330</v>
      </c>
      <c r="AA4" s="2" t="s">
        <v>177</v>
      </c>
      <c r="AB4" s="98">
        <v>320</v>
      </c>
      <c r="AD4" s="2" t="s">
        <v>177</v>
      </c>
      <c r="AE4" s="98">
        <v>80</v>
      </c>
    </row>
    <row r="5" spans="2:33" ht="18" customHeight="1" x14ac:dyDescent="0.2">
      <c r="B5" s="33" t="s">
        <v>114</v>
      </c>
      <c r="D5" s="33" t="s">
        <v>136</v>
      </c>
      <c r="F5" s="46" t="s">
        <v>147</v>
      </c>
      <c r="H5" s="46" t="s">
        <v>128</v>
      </c>
      <c r="L5" s="62" t="s">
        <v>156</v>
      </c>
      <c r="N5" s="62" t="s">
        <v>170</v>
      </c>
      <c r="Q5" s="2" t="s">
        <v>178</v>
      </c>
      <c r="R5" s="3">
        <v>165</v>
      </c>
      <c r="T5" s="33" t="s">
        <v>202</v>
      </c>
      <c r="V5" s="33" t="s">
        <v>211</v>
      </c>
      <c r="X5" s="2" t="s">
        <v>178</v>
      </c>
      <c r="Y5" s="98">
        <v>530</v>
      </c>
      <c r="AA5" s="2" t="s">
        <v>178</v>
      </c>
      <c r="AB5" s="98">
        <v>520</v>
      </c>
      <c r="AD5" s="2" t="s">
        <v>178</v>
      </c>
      <c r="AE5" s="98">
        <v>80</v>
      </c>
    </row>
    <row r="6" spans="2:33" ht="18" customHeight="1" x14ac:dyDescent="0.2">
      <c r="H6" s="46"/>
      <c r="L6" s="62"/>
      <c r="N6" s="62"/>
      <c r="Q6" s="2" t="s">
        <v>179</v>
      </c>
      <c r="R6" s="3">
        <v>250</v>
      </c>
      <c r="X6" s="2" t="s">
        <v>179</v>
      </c>
      <c r="Y6" s="98">
        <v>730</v>
      </c>
      <c r="AA6" s="2" t="s">
        <v>179</v>
      </c>
      <c r="AB6" s="98">
        <v>710</v>
      </c>
      <c r="AD6" s="2" t="s">
        <v>179</v>
      </c>
      <c r="AE6" s="98">
        <v>80</v>
      </c>
    </row>
    <row r="7" spans="2:33" ht="18" customHeight="1" x14ac:dyDescent="0.2">
      <c r="B7" s="33" t="s">
        <v>115</v>
      </c>
      <c r="D7" s="33" t="s">
        <v>135</v>
      </c>
      <c r="F7" s="46" t="s">
        <v>148</v>
      </c>
      <c r="H7" s="46" t="s">
        <v>129</v>
      </c>
      <c r="L7" s="62" t="s">
        <v>157</v>
      </c>
      <c r="N7" s="33" t="s">
        <v>171</v>
      </c>
      <c r="Q7" s="2" t="s">
        <v>180</v>
      </c>
      <c r="R7" s="3">
        <v>12</v>
      </c>
      <c r="T7" s="33" t="s">
        <v>203</v>
      </c>
      <c r="X7" s="2" t="s">
        <v>180</v>
      </c>
      <c r="Y7" s="98">
        <v>170</v>
      </c>
      <c r="AA7" s="2" t="s">
        <v>180</v>
      </c>
      <c r="AB7" s="98">
        <v>150</v>
      </c>
      <c r="AD7" s="2" t="s">
        <v>180</v>
      </c>
      <c r="AE7" s="98">
        <v>80</v>
      </c>
    </row>
    <row r="8" spans="2:33" ht="18" customHeight="1" x14ac:dyDescent="0.2">
      <c r="L8" s="62"/>
      <c r="Q8" s="2" t="s">
        <v>181</v>
      </c>
      <c r="R8" s="3">
        <v>125</v>
      </c>
      <c r="X8" s="2" t="s">
        <v>181</v>
      </c>
      <c r="Y8" s="98">
        <v>330</v>
      </c>
      <c r="AA8" s="2" t="s">
        <v>181</v>
      </c>
      <c r="AB8" s="98">
        <v>320</v>
      </c>
      <c r="AD8" s="2" t="s">
        <v>181</v>
      </c>
      <c r="AE8" s="98">
        <v>80</v>
      </c>
    </row>
    <row r="9" spans="2:33" ht="18" customHeight="1" x14ac:dyDescent="0.2">
      <c r="B9" s="33" t="s">
        <v>116</v>
      </c>
      <c r="D9" s="33" t="s">
        <v>137</v>
      </c>
      <c r="F9" s="46" t="s">
        <v>149</v>
      </c>
      <c r="L9" s="62" t="s">
        <v>158</v>
      </c>
      <c r="N9" s="62" t="s">
        <v>172</v>
      </c>
      <c r="Q9" s="2" t="s">
        <v>182</v>
      </c>
      <c r="R9" s="3">
        <v>170</v>
      </c>
      <c r="X9" s="2" t="s">
        <v>213</v>
      </c>
      <c r="Y9" s="98">
        <v>1000</v>
      </c>
      <c r="AA9" s="2" t="s">
        <v>182</v>
      </c>
      <c r="AB9" s="98">
        <v>990</v>
      </c>
      <c r="AD9" s="2" t="s">
        <v>182</v>
      </c>
      <c r="AE9" s="98">
        <v>80</v>
      </c>
    </row>
    <row r="10" spans="2:33" ht="18" customHeight="1" x14ac:dyDescent="0.2">
      <c r="L10" s="62"/>
      <c r="Q10" s="2" t="s">
        <v>183</v>
      </c>
      <c r="R10" s="3">
        <v>40</v>
      </c>
      <c r="X10" s="2" t="s">
        <v>183</v>
      </c>
      <c r="Y10" s="98">
        <v>170</v>
      </c>
      <c r="AA10" s="2" t="s">
        <v>183</v>
      </c>
      <c r="AB10" s="98">
        <v>150</v>
      </c>
      <c r="AD10" s="2" t="s">
        <v>183</v>
      </c>
      <c r="AE10" s="98">
        <v>80</v>
      </c>
    </row>
    <row r="11" spans="2:33" ht="18" customHeight="1" x14ac:dyDescent="0.2">
      <c r="B11" s="33" t="s">
        <v>117</v>
      </c>
      <c r="D11" s="33" t="s">
        <v>138</v>
      </c>
      <c r="L11" s="62" t="s">
        <v>159</v>
      </c>
      <c r="N11" s="33" t="s">
        <v>173</v>
      </c>
      <c r="Q11" s="2" t="s">
        <v>184</v>
      </c>
      <c r="R11" s="3">
        <v>169</v>
      </c>
      <c r="X11" s="2" t="s">
        <v>184</v>
      </c>
      <c r="Y11" s="98">
        <v>330</v>
      </c>
      <c r="AA11" s="2" t="s">
        <v>184</v>
      </c>
      <c r="AB11" s="98">
        <v>320</v>
      </c>
      <c r="AD11" s="2" t="s">
        <v>184</v>
      </c>
      <c r="AE11" s="98">
        <v>80</v>
      </c>
    </row>
    <row r="12" spans="2:33" ht="18" customHeight="1" x14ac:dyDescent="0.2">
      <c r="L12" s="62"/>
      <c r="Q12" s="2" t="s">
        <v>214</v>
      </c>
      <c r="R12" s="3">
        <v>170</v>
      </c>
      <c r="X12" s="2" t="s">
        <v>214</v>
      </c>
      <c r="Y12" s="98">
        <v>1000</v>
      </c>
      <c r="AA12" s="2" t="s">
        <v>215</v>
      </c>
      <c r="AB12" s="98">
        <v>990</v>
      </c>
      <c r="AD12" s="2" t="s">
        <v>215</v>
      </c>
      <c r="AE12" s="98">
        <v>80</v>
      </c>
    </row>
    <row r="13" spans="2:33" ht="18" customHeight="1" x14ac:dyDescent="0.2">
      <c r="B13" s="33" t="s">
        <v>118</v>
      </c>
      <c r="D13" s="33" t="s">
        <v>139</v>
      </c>
      <c r="L13" s="62" t="s">
        <v>160</v>
      </c>
      <c r="N13" s="33" t="s">
        <v>174</v>
      </c>
      <c r="Q13" s="2" t="s">
        <v>185</v>
      </c>
      <c r="R13" s="3">
        <v>18</v>
      </c>
      <c r="X13" s="2" t="s">
        <v>185</v>
      </c>
      <c r="Y13" s="98">
        <v>170</v>
      </c>
      <c r="AA13" s="2" t="s">
        <v>185</v>
      </c>
      <c r="AB13" s="98">
        <v>150</v>
      </c>
      <c r="AD13" s="2" t="s">
        <v>185</v>
      </c>
      <c r="AE13" s="98">
        <v>80</v>
      </c>
    </row>
    <row r="14" spans="2:33" ht="18" customHeight="1" x14ac:dyDescent="0.2">
      <c r="L14" s="62"/>
      <c r="Q14" s="2" t="s">
        <v>247</v>
      </c>
      <c r="R14" s="3">
        <v>169</v>
      </c>
      <c r="X14" s="2" t="s">
        <v>247</v>
      </c>
      <c r="Y14" s="98">
        <v>330</v>
      </c>
      <c r="AA14" s="2" t="s">
        <v>248</v>
      </c>
      <c r="AB14" s="98">
        <v>320</v>
      </c>
      <c r="AD14" s="2" t="s">
        <v>248</v>
      </c>
      <c r="AE14" s="98">
        <v>80</v>
      </c>
    </row>
    <row r="15" spans="2:33" ht="18" customHeight="1" x14ac:dyDescent="0.2">
      <c r="B15" s="33" t="s">
        <v>119</v>
      </c>
      <c r="D15" s="33" t="s">
        <v>140</v>
      </c>
      <c r="L15" s="62" t="s">
        <v>161</v>
      </c>
      <c r="N15" s="33" t="s">
        <v>175</v>
      </c>
      <c r="Q15" s="2" t="s">
        <v>186</v>
      </c>
      <c r="R15" s="3"/>
      <c r="X15" s="2" t="s">
        <v>186</v>
      </c>
      <c r="Y15" s="98">
        <v>170</v>
      </c>
      <c r="AA15" s="2" t="s">
        <v>186</v>
      </c>
      <c r="AB15" s="98">
        <v>150</v>
      </c>
      <c r="AD15" s="2" t="s">
        <v>186</v>
      </c>
      <c r="AE15" s="98">
        <v>80</v>
      </c>
    </row>
    <row r="16" spans="2:33" ht="18" customHeight="1" x14ac:dyDescent="0.2">
      <c r="L16" s="62"/>
      <c r="Q16" s="2" t="s">
        <v>187</v>
      </c>
      <c r="R16" s="3"/>
      <c r="X16" s="2" t="s">
        <v>187</v>
      </c>
      <c r="Y16" s="98">
        <v>170</v>
      </c>
      <c r="AA16" s="2" t="s">
        <v>187</v>
      </c>
      <c r="AB16" s="98">
        <v>150</v>
      </c>
      <c r="AD16" s="2" t="s">
        <v>187</v>
      </c>
      <c r="AE16" s="98">
        <v>80</v>
      </c>
    </row>
    <row r="17" spans="2:31" ht="18" customHeight="1" x14ac:dyDescent="0.2">
      <c r="B17" s="33" t="s">
        <v>120</v>
      </c>
      <c r="D17" s="33" t="s">
        <v>141</v>
      </c>
      <c r="L17" s="62" t="s">
        <v>162</v>
      </c>
      <c r="Q17" s="2" t="s">
        <v>188</v>
      </c>
      <c r="R17" s="3">
        <v>30</v>
      </c>
      <c r="X17" s="2" t="s">
        <v>188</v>
      </c>
      <c r="Y17" s="98">
        <v>170</v>
      </c>
      <c r="AA17" s="2" t="s">
        <v>188</v>
      </c>
      <c r="AB17" s="98">
        <v>150</v>
      </c>
      <c r="AD17" s="2" t="s">
        <v>188</v>
      </c>
      <c r="AE17" s="98">
        <v>80</v>
      </c>
    </row>
    <row r="18" spans="2:31" ht="18" customHeight="1" x14ac:dyDescent="0.2">
      <c r="L18" s="62"/>
      <c r="Q18" s="2" t="s">
        <v>189</v>
      </c>
      <c r="R18" s="3">
        <v>320</v>
      </c>
      <c r="X18" s="2" t="s">
        <v>189</v>
      </c>
      <c r="Y18" s="98">
        <v>330</v>
      </c>
      <c r="AA18" s="2" t="s">
        <v>189</v>
      </c>
      <c r="AB18" s="98">
        <v>320</v>
      </c>
      <c r="AD18" s="2" t="s">
        <v>189</v>
      </c>
      <c r="AE18" s="98">
        <v>80</v>
      </c>
    </row>
    <row r="19" spans="2:31" ht="18" customHeight="1" x14ac:dyDescent="0.2">
      <c r="B19" s="33" t="s">
        <v>121</v>
      </c>
      <c r="D19" s="33" t="s">
        <v>142</v>
      </c>
      <c r="L19" s="62" t="s">
        <v>163</v>
      </c>
      <c r="Q19" s="2" t="s">
        <v>190</v>
      </c>
      <c r="R19" s="3"/>
      <c r="X19" s="2" t="s">
        <v>190</v>
      </c>
      <c r="Y19" s="98">
        <v>170</v>
      </c>
      <c r="AA19" s="2" t="s">
        <v>190</v>
      </c>
      <c r="AB19" s="98">
        <v>150</v>
      </c>
      <c r="AD19" s="2" t="s">
        <v>190</v>
      </c>
      <c r="AE19" s="98">
        <v>80</v>
      </c>
    </row>
    <row r="20" spans="2:31" ht="18" customHeight="1" x14ac:dyDescent="0.2">
      <c r="B20" s="34"/>
      <c r="C20" s="34"/>
      <c r="L20" s="62"/>
      <c r="Q20" s="2" t="s">
        <v>249</v>
      </c>
      <c r="R20" s="3"/>
      <c r="X20" s="2" t="s">
        <v>191</v>
      </c>
      <c r="Y20" s="98">
        <v>170</v>
      </c>
      <c r="AA20" s="2" t="s">
        <v>191</v>
      </c>
      <c r="AB20" s="98">
        <v>150</v>
      </c>
      <c r="AD20" s="2" t="s">
        <v>191</v>
      </c>
      <c r="AE20" s="98">
        <v>80</v>
      </c>
    </row>
    <row r="21" spans="2:31" ht="18" customHeight="1" x14ac:dyDescent="0.2">
      <c r="B21" s="33" t="s">
        <v>122</v>
      </c>
      <c r="D21" s="33" t="s">
        <v>143</v>
      </c>
      <c r="L21" s="62" t="s">
        <v>164</v>
      </c>
      <c r="Q21" s="2" t="s">
        <v>192</v>
      </c>
      <c r="R21" s="3"/>
      <c r="X21" s="2" t="s">
        <v>192</v>
      </c>
      <c r="Y21" s="98">
        <v>170</v>
      </c>
      <c r="AA21" s="2" t="s">
        <v>192</v>
      </c>
      <c r="AB21" s="98">
        <v>150</v>
      </c>
      <c r="AD21" s="2" t="s">
        <v>192</v>
      </c>
      <c r="AE21" s="98">
        <v>80</v>
      </c>
    </row>
    <row r="22" spans="2:31" ht="18" customHeight="1" x14ac:dyDescent="0.2">
      <c r="L22" s="62"/>
      <c r="Q22" s="2" t="s">
        <v>250</v>
      </c>
      <c r="R22" s="3">
        <v>169</v>
      </c>
      <c r="X22" s="2" t="s">
        <v>193</v>
      </c>
      <c r="Y22" s="98">
        <v>330</v>
      </c>
      <c r="AA22" s="2" t="s">
        <v>193</v>
      </c>
      <c r="AB22" s="98">
        <v>320</v>
      </c>
      <c r="AD22" s="2" t="s">
        <v>193</v>
      </c>
      <c r="AE22" s="98">
        <v>80</v>
      </c>
    </row>
    <row r="23" spans="2:31" ht="18" customHeight="1" x14ac:dyDescent="0.2">
      <c r="B23" s="33" t="s">
        <v>123</v>
      </c>
      <c r="D23" s="33" t="s">
        <v>144</v>
      </c>
      <c r="L23" s="62" t="s">
        <v>165</v>
      </c>
      <c r="Q23" s="68" t="s">
        <v>194</v>
      </c>
      <c r="R23" s="3"/>
      <c r="X23" s="68" t="s">
        <v>194</v>
      </c>
      <c r="Y23" s="98">
        <v>170</v>
      </c>
      <c r="AA23" s="68" t="s">
        <v>194</v>
      </c>
      <c r="AB23" s="98">
        <v>150</v>
      </c>
      <c r="AD23" s="68" t="s">
        <v>194</v>
      </c>
      <c r="AE23" s="98">
        <v>80</v>
      </c>
    </row>
    <row r="24" spans="2:31" ht="18" customHeight="1" x14ac:dyDescent="0.2">
      <c r="L24" s="62"/>
      <c r="Q24" s="2" t="s">
        <v>251</v>
      </c>
      <c r="R24" s="3"/>
      <c r="X24" s="2" t="s">
        <v>195</v>
      </c>
      <c r="Y24" s="98">
        <v>170</v>
      </c>
      <c r="AA24" s="2" t="s">
        <v>195</v>
      </c>
      <c r="AB24" s="98">
        <v>150</v>
      </c>
      <c r="AD24" s="2" t="s">
        <v>195</v>
      </c>
      <c r="AE24" s="98">
        <v>80</v>
      </c>
    </row>
    <row r="25" spans="2:31" ht="18" customHeight="1" x14ac:dyDescent="0.2">
      <c r="B25" s="33" t="s">
        <v>124</v>
      </c>
      <c r="L25" s="62" t="s">
        <v>166</v>
      </c>
      <c r="Q25" s="2" t="s">
        <v>196</v>
      </c>
      <c r="R25" s="3"/>
      <c r="X25" s="2" t="s">
        <v>196</v>
      </c>
      <c r="Y25" s="98"/>
      <c r="AA25" s="2" t="s">
        <v>196</v>
      </c>
      <c r="AB25" s="98"/>
      <c r="AD25" s="2" t="s">
        <v>196</v>
      </c>
      <c r="AE25" s="98"/>
    </row>
    <row r="26" spans="2:31" ht="18" customHeight="1" x14ac:dyDescent="0.2">
      <c r="L26" s="62"/>
    </row>
    <row r="27" spans="2:31" ht="18" customHeight="1" x14ac:dyDescent="0.2">
      <c r="L27" s="62" t="s">
        <v>167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8"/>
  <sheetViews>
    <sheetView zoomScaleNormal="100" workbookViewId="0">
      <selection activeCell="D12" sqref="D12"/>
    </sheetView>
  </sheetViews>
  <sheetFormatPr defaultColWidth="12.21875" defaultRowHeight="27" customHeight="1" x14ac:dyDescent="0.2"/>
  <cols>
    <col min="1" max="16384" width="12.21875" style="621"/>
  </cols>
  <sheetData>
    <row r="1" spans="1:39" ht="27" customHeight="1" x14ac:dyDescent="0.25">
      <c r="A1" s="616" t="s">
        <v>326</v>
      </c>
      <c r="B1" s="616"/>
      <c r="C1" s="616"/>
      <c r="D1" s="616"/>
      <c r="E1" s="616"/>
      <c r="F1" s="558"/>
      <c r="G1" s="558"/>
      <c r="H1" s="558"/>
      <c r="I1" s="558"/>
      <c r="J1" s="558"/>
      <c r="K1" s="558"/>
    </row>
    <row r="2" spans="1:39" ht="27" customHeight="1" x14ac:dyDescent="0.25">
      <c r="A2" s="558"/>
      <c r="B2" s="967" t="s">
        <v>297</v>
      </c>
      <c r="C2" s="967"/>
      <c r="D2" s="967"/>
      <c r="E2" s="967"/>
      <c r="F2" s="967"/>
      <c r="G2" s="967"/>
      <c r="H2" s="967"/>
      <c r="I2" s="967"/>
      <c r="J2" s="967"/>
      <c r="K2" s="967"/>
      <c r="L2" s="967"/>
      <c r="M2" s="967"/>
      <c r="N2" s="967"/>
    </row>
    <row r="3" spans="1:39" ht="27" customHeight="1" x14ac:dyDescent="0.25">
      <c r="A3" s="558"/>
      <c r="B3" s="558" t="s">
        <v>298</v>
      </c>
      <c r="C3" s="558"/>
      <c r="D3" s="558" t="s">
        <v>299</v>
      </c>
      <c r="E3" s="558"/>
      <c r="F3" s="558"/>
      <c r="G3" s="558"/>
      <c r="H3" s="558"/>
      <c r="I3" s="558"/>
      <c r="J3" s="558"/>
      <c r="K3" s="558"/>
    </row>
    <row r="4" spans="1:39" ht="27" customHeight="1" x14ac:dyDescent="0.2">
      <c r="B4" s="559"/>
      <c r="C4" s="559"/>
    </row>
    <row r="5" spans="1:39" ht="27" customHeight="1" x14ac:dyDescent="0.2">
      <c r="B5" s="559"/>
      <c r="C5" s="559"/>
      <c r="D5" s="917" t="s">
        <v>375</v>
      </c>
      <c r="E5" s="917"/>
      <c r="F5" s="917"/>
      <c r="G5" s="968"/>
      <c r="H5" s="968"/>
      <c r="I5" s="968"/>
      <c r="J5" s="968"/>
      <c r="K5" s="968"/>
      <c r="L5" s="968"/>
      <c r="M5" s="968"/>
      <c r="N5" s="969"/>
      <c r="O5" s="969"/>
      <c r="P5" s="969"/>
      <c r="Q5" s="969"/>
      <c r="R5" s="969"/>
      <c r="S5" s="969"/>
      <c r="T5" s="969"/>
      <c r="U5" s="969"/>
      <c r="V5" s="969"/>
      <c r="W5" s="969"/>
      <c r="X5" s="969"/>
      <c r="Y5" s="969"/>
      <c r="Z5" s="969"/>
      <c r="AA5" s="969"/>
      <c r="AB5" s="969"/>
      <c r="AC5" s="969"/>
      <c r="AD5" s="969"/>
      <c r="AM5" s="621" t="s">
        <v>300</v>
      </c>
    </row>
    <row r="6" spans="1:39" ht="27" customHeight="1" x14ac:dyDescent="0.2">
      <c r="A6" s="970" t="s">
        <v>327</v>
      </c>
      <c r="B6" s="926"/>
      <c r="C6" s="926"/>
      <c r="D6" s="947" t="s">
        <v>301</v>
      </c>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9"/>
    </row>
    <row r="7" spans="1:39" ht="27" customHeight="1" x14ac:dyDescent="0.2">
      <c r="A7" s="927"/>
      <c r="B7" s="928"/>
      <c r="C7" s="971"/>
      <c r="D7" s="899" t="s">
        <v>302</v>
      </c>
      <c r="E7" s="934"/>
      <c r="F7" s="934"/>
      <c r="G7" s="934"/>
      <c r="H7" s="899" t="s">
        <v>303</v>
      </c>
      <c r="I7" s="934"/>
      <c r="J7" s="934"/>
      <c r="K7" s="934"/>
      <c r="L7" s="973" t="s">
        <v>304</v>
      </c>
      <c r="M7" s="974"/>
      <c r="N7" s="974"/>
      <c r="O7" s="974"/>
      <c r="P7" s="973" t="s">
        <v>305</v>
      </c>
      <c r="Q7" s="974"/>
      <c r="R7" s="974"/>
      <c r="S7" s="974"/>
      <c r="T7" s="899" t="s">
        <v>306</v>
      </c>
      <c r="U7" s="934"/>
      <c r="V7" s="934"/>
      <c r="W7" s="934"/>
      <c r="X7" s="933" t="s">
        <v>307</v>
      </c>
      <c r="Y7" s="976"/>
      <c r="Z7" s="976"/>
      <c r="AA7" s="976"/>
      <c r="AB7" s="934" t="s">
        <v>328</v>
      </c>
      <c r="AC7" s="976"/>
      <c r="AD7" s="976"/>
      <c r="AE7" s="976"/>
      <c r="AF7" s="899" t="s">
        <v>308</v>
      </c>
      <c r="AG7" s="934"/>
      <c r="AH7" s="934"/>
      <c r="AI7" s="934"/>
      <c r="AJ7" s="933" t="s">
        <v>329</v>
      </c>
      <c r="AK7" s="934"/>
      <c r="AL7" s="934"/>
      <c r="AM7" s="901"/>
    </row>
    <row r="8" spans="1:39" ht="27" customHeight="1" x14ac:dyDescent="0.2">
      <c r="A8" s="927"/>
      <c r="B8" s="928"/>
      <c r="C8" s="971"/>
      <c r="D8" s="898" t="s">
        <v>397</v>
      </c>
      <c r="E8" s="900" t="s">
        <v>396</v>
      </c>
      <c r="F8" s="913" t="s">
        <v>309</v>
      </c>
      <c r="G8" s="908" t="s">
        <v>310</v>
      </c>
      <c r="H8" s="898" t="s">
        <v>397</v>
      </c>
      <c r="I8" s="900" t="s">
        <v>396</v>
      </c>
      <c r="J8" s="913" t="s">
        <v>309</v>
      </c>
      <c r="K8" s="908" t="s">
        <v>310</v>
      </c>
      <c r="L8" s="898" t="s">
        <v>397</v>
      </c>
      <c r="M8" s="900" t="s">
        <v>396</v>
      </c>
      <c r="N8" s="913" t="s">
        <v>309</v>
      </c>
      <c r="O8" s="908" t="s">
        <v>310</v>
      </c>
      <c r="P8" s="898" t="s">
        <v>397</v>
      </c>
      <c r="Q8" s="900" t="s">
        <v>396</v>
      </c>
      <c r="R8" s="913" t="s">
        <v>309</v>
      </c>
      <c r="S8" s="908" t="s">
        <v>310</v>
      </c>
      <c r="T8" s="898" t="s">
        <v>397</v>
      </c>
      <c r="U8" s="900" t="s">
        <v>396</v>
      </c>
      <c r="V8" s="913" t="s">
        <v>309</v>
      </c>
      <c r="W8" s="915" t="s">
        <v>311</v>
      </c>
      <c r="X8" s="898" t="s">
        <v>397</v>
      </c>
      <c r="Y8" s="900" t="s">
        <v>396</v>
      </c>
      <c r="Z8" s="908" t="s">
        <v>309</v>
      </c>
      <c r="AA8" s="915" t="s">
        <v>311</v>
      </c>
      <c r="AB8" s="898" t="s">
        <v>397</v>
      </c>
      <c r="AC8" s="900" t="s">
        <v>396</v>
      </c>
      <c r="AD8" s="908" t="s">
        <v>309</v>
      </c>
      <c r="AE8" s="915" t="s">
        <v>311</v>
      </c>
      <c r="AF8" s="898" t="s">
        <v>397</v>
      </c>
      <c r="AG8" s="900" t="s">
        <v>396</v>
      </c>
      <c r="AH8" s="908" t="s">
        <v>309</v>
      </c>
      <c r="AI8" s="915" t="s">
        <v>311</v>
      </c>
      <c r="AJ8" s="898" t="s">
        <v>397</v>
      </c>
      <c r="AK8" s="900" t="s">
        <v>396</v>
      </c>
      <c r="AL8" s="908" t="s">
        <v>309</v>
      </c>
      <c r="AM8" s="915" t="s">
        <v>311</v>
      </c>
    </row>
    <row r="9" spans="1:39" ht="27" customHeight="1" x14ac:dyDescent="0.2">
      <c r="A9" s="929"/>
      <c r="B9" s="930"/>
      <c r="C9" s="972"/>
      <c r="D9" s="899"/>
      <c r="E9" s="901"/>
      <c r="F9" s="952"/>
      <c r="G9" s="933"/>
      <c r="H9" s="899"/>
      <c r="I9" s="901"/>
      <c r="J9" s="952"/>
      <c r="K9" s="933"/>
      <c r="L9" s="899"/>
      <c r="M9" s="901"/>
      <c r="N9" s="914"/>
      <c r="O9" s="924"/>
      <c r="P9" s="899"/>
      <c r="Q9" s="901"/>
      <c r="R9" s="914"/>
      <c r="S9" s="924"/>
      <c r="T9" s="899"/>
      <c r="U9" s="901"/>
      <c r="V9" s="952"/>
      <c r="W9" s="975"/>
      <c r="X9" s="899"/>
      <c r="Y9" s="901"/>
      <c r="Z9" s="924"/>
      <c r="AA9" s="975"/>
      <c r="AB9" s="899"/>
      <c r="AC9" s="901"/>
      <c r="AD9" s="924"/>
      <c r="AE9" s="975"/>
      <c r="AF9" s="899"/>
      <c r="AG9" s="901"/>
      <c r="AH9" s="924"/>
      <c r="AI9" s="975"/>
      <c r="AJ9" s="899"/>
      <c r="AK9" s="901"/>
      <c r="AL9" s="924"/>
      <c r="AM9" s="975"/>
    </row>
    <row r="10" spans="1:39" ht="27" customHeight="1" x14ac:dyDescent="0.2">
      <c r="A10" s="560">
        <v>1</v>
      </c>
      <c r="B10" s="977" t="s">
        <v>330</v>
      </c>
      <c r="C10" s="978"/>
      <c r="D10" s="525"/>
      <c r="E10" s="526"/>
      <c r="F10" s="527"/>
      <c r="G10" s="624"/>
      <c r="H10" s="525"/>
      <c r="I10" s="526"/>
      <c r="J10" s="527"/>
      <c r="K10" s="624"/>
      <c r="L10" s="525"/>
      <c r="M10" s="526"/>
      <c r="N10" s="527"/>
      <c r="O10" s="624"/>
      <c r="P10" s="525"/>
      <c r="Q10" s="526"/>
      <c r="R10" s="527"/>
      <c r="S10" s="624"/>
      <c r="T10" s="525"/>
      <c r="U10" s="526"/>
      <c r="V10" s="624"/>
      <c r="W10" s="624"/>
      <c r="X10" s="525"/>
      <c r="Y10" s="526"/>
      <c r="Z10" s="624"/>
      <c r="AA10" s="624"/>
      <c r="AB10" s="525"/>
      <c r="AC10" s="526"/>
      <c r="AD10" s="624"/>
      <c r="AE10" s="624"/>
      <c r="AF10" s="525"/>
      <c r="AG10" s="526"/>
      <c r="AH10" s="624"/>
      <c r="AI10" s="624"/>
      <c r="AJ10" s="525"/>
      <c r="AK10" s="526"/>
      <c r="AL10" s="624"/>
      <c r="AM10" s="527"/>
    </row>
    <row r="11" spans="1:39" ht="27" customHeight="1" x14ac:dyDescent="0.2">
      <c r="A11" s="561">
        <v>2</v>
      </c>
      <c r="B11" s="935" t="s">
        <v>331</v>
      </c>
      <c r="C11" s="936"/>
      <c r="D11" s="525"/>
      <c r="E11" s="526"/>
      <c r="F11" s="527"/>
      <c r="G11" s="624"/>
      <c r="H11" s="525"/>
      <c r="I11" s="526"/>
      <c r="J11" s="527"/>
      <c r="K11" s="624"/>
      <c r="L11" s="525"/>
      <c r="M11" s="526"/>
      <c r="N11" s="527"/>
      <c r="O11" s="624"/>
      <c r="P11" s="525"/>
      <c r="Q11" s="526"/>
      <c r="R11" s="527"/>
      <c r="S11" s="624"/>
      <c r="T11" s="525"/>
      <c r="U11" s="526"/>
      <c r="V11" s="624"/>
      <c r="W11" s="624"/>
      <c r="X11" s="525"/>
      <c r="Y11" s="526"/>
      <c r="Z11" s="624"/>
      <c r="AA11" s="624"/>
      <c r="AB11" s="525"/>
      <c r="AC11" s="526"/>
      <c r="AD11" s="624"/>
      <c r="AE11" s="624"/>
      <c r="AF11" s="525"/>
      <c r="AG11" s="526"/>
      <c r="AH11" s="624"/>
      <c r="AI11" s="624"/>
      <c r="AJ11" s="525"/>
      <c r="AK11" s="526"/>
      <c r="AL11" s="624"/>
      <c r="AM11" s="527"/>
    </row>
    <row r="12" spans="1:39" ht="27" customHeight="1" x14ac:dyDescent="0.2">
      <c r="A12" s="562">
        <v>3</v>
      </c>
      <c r="B12" s="937" t="s">
        <v>332</v>
      </c>
      <c r="C12" s="938"/>
      <c r="D12" s="563">
        <f>COUNTIFS('(①本体)'!$E$16:$E$215,"計画",'(①本体)'!$K$16:$K$215,$B12,'(①本体)'!S$16:S$215,1)</f>
        <v>0</v>
      </c>
      <c r="E12" s="564">
        <f>SUMIFS('(①本体)'!$T$16:$T$215,'(①本体)'!$E$16:$E$215,"計画",'(①本体)'!$K$16:$K$215,品目計!$B12)</f>
        <v>0</v>
      </c>
      <c r="F12" s="565">
        <f>SUMIFS('(①本体)'!$U$16:$U$215,'(①本体)'!$E$16:$E$215,"計画",'(①本体)'!$K$16:$K$215,品目計!$B12)</f>
        <v>0</v>
      </c>
      <c r="G12" s="626">
        <f>SUMIFS('(①本体)'!$X$16:$X$215,'(①本体)'!$E$16:$E$215,"計画",'(①本体)'!$K$16:$K$215,品目計!$B12)</f>
        <v>0</v>
      </c>
      <c r="H12" s="563">
        <f>COUNTIFS('(①本体)'!$E$16:$E$215,"計画",'(①本体)'!$K$16:$K$215,B12,'(①本体)'!AB$16:AB$215,1)</f>
        <v>0</v>
      </c>
      <c r="I12" s="564">
        <f>SUMIFS('(①本体)'!$AC$16:$AC$215,'(①本体)'!$E$16:$E$215,"計画",'(①本体)'!$K$16:$K$215,品目計!$B12)</f>
        <v>0</v>
      </c>
      <c r="J12" s="565">
        <f>SUMIFS('(①本体)'!$AD$16:$AD$215,'(①本体)'!$E$16:$E$215,"計画",'(①本体)'!$K$16:$K$215,品目計!$B12)</f>
        <v>0</v>
      </c>
      <c r="K12" s="626">
        <f>SUMIFS('(①本体)'!$AE$16:$AE$215,'(①本体)'!$E$16:$E$215,"計画",'(①本体)'!$K$16:$K$215,品目計!$B12)</f>
        <v>0</v>
      </c>
      <c r="L12" s="563">
        <f>COUNTIFS('(①本体)'!$E$16:$E$215,"計画",'(①本体)'!$K$16:$K$215,B12,'(①本体)'!AI$16:AI$215,1)</f>
        <v>0</v>
      </c>
      <c r="M12" s="564">
        <f>SUMIFS('(①本体)'!$AJ$16:$AJ$215,'(①本体)'!$E$16:$E$215,"計画",'(①本体)'!$K$16:$K$215,品目計!$B12)</f>
        <v>0</v>
      </c>
      <c r="N12" s="565">
        <f>SUMIFS('(①本体)'!$AK$16:$AK$215,'(①本体)'!$E$16:$E$215,"計画",'(①本体)'!$K$16:$K$215,品目計!$B12)</f>
        <v>0</v>
      </c>
      <c r="O12" s="626">
        <f>SUMIFS('(①本体)'!$AN$16:$AN$215,'(①本体)'!$E$16:$E$215,"計画",'(①本体)'!$K$16:$K$215,品目計!$B12)</f>
        <v>0</v>
      </c>
      <c r="P12" s="563">
        <v>0</v>
      </c>
      <c r="Q12" s="564">
        <v>0</v>
      </c>
      <c r="R12" s="565">
        <v>0</v>
      </c>
      <c r="S12" s="626">
        <v>0</v>
      </c>
      <c r="T12" s="563">
        <f>COUNTIFS('(①本体)'!$E$16:$E$215,"計画",'(①本体)'!$K$16:$K$215,B12,'(①本体)'!AR$16:AR$215,1)+COUNTIFS('(①本体)'!$E$16:$E$215,"計画",'(①本体)'!$K$16:$K$215,B12,'(①本体)'!AY$16:AY$215,1)+COUNTIFS('(①本体)'!$E$16:$E$215,"計画",'(①本体)'!$K$16:$K$215,B12,'(①本体)'!BF$16:BF$215,1)+COUNTIFS('(①本体)'!$E$16:$E$215,"計画",'(①本体)'!$K$16:$K$215,B12,'(①本体)'!BM$16:BM$215,1)</f>
        <v>0</v>
      </c>
      <c r="U12" s="564">
        <f>SUMIFS('(①本体)'!$BT$16:$BT$215,'(①本体)'!$E$16:$E$215,"計画",'(①本体)'!$K$16:$K$215,品目計!$B12)</f>
        <v>0</v>
      </c>
      <c r="V12" s="626">
        <f>SUMIFS('(①本体)'!$BU$16:$BU$215,'(①本体)'!$E$16:$E$215,"計画",'(①本体)'!$K$16:$K$215,品目計!$B12)</f>
        <v>0</v>
      </c>
      <c r="W12" s="626">
        <f>SUMIFS('(①本体)'!$BV$16:$BV$215,'(①本体)'!$E$16:$E$215,"計画",'(①本体)'!$K$16:$K$215,品目計!$B12)</f>
        <v>0</v>
      </c>
      <c r="X12" s="563">
        <f>COUNTIFS('(①本体)'!$E$16:$E$215,"計画",'(①本体)'!$K$16:$K$215,B12,'(①本体)'!BZ$16:BZ$215,1)</f>
        <v>0</v>
      </c>
      <c r="Y12" s="564">
        <f>SUMIFS('(①本体)'!$CA$16:$CA$215,'(①本体)'!$E$16:$E$215,"計画",'(①本体)'!$K$16:$K$215,品目計!$B12)</f>
        <v>0</v>
      </c>
      <c r="Z12" s="626">
        <f>SUMIFS('(①本体)'!$CB$16:$CB$215,'(①本体)'!$E$16:$E$215,"計画",'(①本体)'!$K$16:$K$215,品目計!$B12)</f>
        <v>0</v>
      </c>
      <c r="AA12" s="626">
        <f>SUMIFS('(①本体)'!$CE$16:$CE$215,'(①本体)'!$E$16:$E$215,"計画",'(①本体)'!$K$16:$K$215,品目計!$B12)</f>
        <v>0</v>
      </c>
      <c r="AB12" s="563">
        <v>0</v>
      </c>
      <c r="AC12" s="564">
        <v>0</v>
      </c>
      <c r="AD12" s="626">
        <v>0</v>
      </c>
      <c r="AE12" s="626">
        <v>0</v>
      </c>
      <c r="AF12" s="563">
        <f>COUNTIFS('(①本体)'!$E$16:$E$215,"計画",'(①本体)'!$K$16:$K$215,B12,'(①本体)'!CI$16:CI$215,1)</f>
        <v>0</v>
      </c>
      <c r="AG12" s="564">
        <f>SUMIFS('(①本体)'!$CJ$16:$CJ$215,'(①本体)'!$E$16:$E$215,"計画",'(①本体)'!$K$16:$K$215,品目計!$B12)</f>
        <v>0</v>
      </c>
      <c r="AH12" s="626">
        <f>SUMIFS('(①本体)'!$CK$16:$CK$215,'(①本体)'!$E$16:$E$215,"計画",'(①本体)'!$K$16:$K$215,品目計!$B12)</f>
        <v>0</v>
      </c>
      <c r="AI12" s="626">
        <f>SUMIFS('(①本体)'!$CL$16:$CL$215,'(①本体)'!$E$16:$E$215,"計画",'(①本体)'!$K$16:$K$215,品目計!$B12)</f>
        <v>0</v>
      </c>
      <c r="AJ12" s="563">
        <f>COUNTIFS('(①本体)'!$E$16:$E$215,"計画",'(①本体)'!$K$16:$K$215,B12,'(①本体)'!CP$16:CP$215,1)+COUNTIFS('(①本体)'!$E$16:$E$215,"計画",'(①本体)'!$K$16:$K$215,B12,'(①本体)'!CW$16:CW$215,1)+COUNTIFS('(①本体)'!$E$16:$E$215,"計画",'(①本体)'!$K$16:$K$215,B12,'(①本体)'!DD$16:DD$215,1)</f>
        <v>0</v>
      </c>
      <c r="AK12" s="564">
        <f>SUMIFS('(①本体)'!$DK$16:$DK$215,'(①本体)'!$E$16:$E$215,"計画",'(①本体)'!$K$16:$K$215,品目計!$B12)</f>
        <v>0</v>
      </c>
      <c r="AL12" s="626">
        <f>SUMIFS('(①本体)'!$DL$16:$DL$215,'(①本体)'!$E$16:$E$215,"計画",'(①本体)'!$K$16:$K$215,品目計!$B12)</f>
        <v>0</v>
      </c>
      <c r="AM12" s="565">
        <f>SUMIFS('(①本体)'!$DM$16:$DM$215,'(①本体)'!$E$16:$E$215,"計画",'(①本体)'!$K$16:$K$215,品目計!$B12)</f>
        <v>0</v>
      </c>
    </row>
    <row r="13" spans="1:39" ht="27" customHeight="1" x14ac:dyDescent="0.2">
      <c r="A13" s="617">
        <v>4</v>
      </c>
      <c r="B13" s="937" t="s">
        <v>333</v>
      </c>
      <c r="C13" s="938"/>
      <c r="D13" s="563">
        <f>COUNTIFS('(①本体)'!$E$16:$E$215,"計画",'(①本体)'!$K$16:$K$215,B13,'(①本体)'!S$16:S$215,1)</f>
        <v>0</v>
      </c>
      <c r="E13" s="564">
        <f>SUMIFS('(①本体)'!$T$16:$T$215,'(①本体)'!$E$16:$E$215,"計画",'(①本体)'!$K$16:$K$215,品目計!$B13)</f>
        <v>0</v>
      </c>
      <c r="F13" s="565">
        <f>SUMIFS('(①本体)'!$U$16:$U$215,'(①本体)'!$E$16:$E$215,"計画",'(①本体)'!$K$16:$K$215,品目計!$B13)</f>
        <v>0</v>
      </c>
      <c r="G13" s="626">
        <f>SUMIFS('(①本体)'!$X$16:$X$215,'(①本体)'!$E$16:$E$215,"計画",'(①本体)'!$K$16:$K$215,品目計!$B13)</f>
        <v>0</v>
      </c>
      <c r="H13" s="563">
        <f>COUNTIFS('(①本体)'!$E$16:$E$215,"計画",'(①本体)'!$K$16:$K$215,B13,'(①本体)'!AB$16:AB$215,1)</f>
        <v>0</v>
      </c>
      <c r="I13" s="564">
        <f>SUMIFS('(①本体)'!$AC$16:$AC$215,'(①本体)'!$E$16:$E$215,"計画",'(①本体)'!$K$16:$K$215,品目計!$B13)</f>
        <v>0</v>
      </c>
      <c r="J13" s="565">
        <f>SUMIFS('(①本体)'!$AD$16:$AD$215,'(①本体)'!$E$16:$E$215,"計画",'(①本体)'!$K$16:$K$215,品目計!$B13)</f>
        <v>0</v>
      </c>
      <c r="K13" s="626">
        <f>SUMIFS('(①本体)'!$AE$16:$AE$215,'(①本体)'!$E$16:$E$215,"計画",'(①本体)'!$K$16:$K$215,品目計!$B13)</f>
        <v>0</v>
      </c>
      <c r="L13" s="563">
        <f>COUNTIFS('(①本体)'!$E$16:$E$215,"計画",'(①本体)'!$K$16:$K$215,B13,'(①本体)'!AI$16:AI$215,1)</f>
        <v>0</v>
      </c>
      <c r="M13" s="564">
        <f>SUMIFS('(①本体)'!$AJ$16:$AJ$215,'(①本体)'!$E$16:$E$215,"計画",'(①本体)'!$K$16:$K$215,品目計!$B13)</f>
        <v>0</v>
      </c>
      <c r="N13" s="565">
        <f>SUMIFS('(①本体)'!$AK$16:$AK$215,'(①本体)'!$E$16:$E$215,"計画",'(①本体)'!$K$16:$K$215,品目計!$B13)</f>
        <v>0</v>
      </c>
      <c r="O13" s="626">
        <f>SUMIFS('(①本体)'!$AN$16:$AN$215,'(①本体)'!$E$16:$E$215,"計画",'(①本体)'!$K$16:$K$215,品目計!$B13)</f>
        <v>0</v>
      </c>
      <c r="P13" s="563">
        <v>0</v>
      </c>
      <c r="Q13" s="564">
        <v>0</v>
      </c>
      <c r="R13" s="565">
        <v>0</v>
      </c>
      <c r="S13" s="626">
        <v>0</v>
      </c>
      <c r="T13" s="563">
        <f>COUNTIFS('(①本体)'!$E$16:$E$215,"計画",'(①本体)'!$K$16:$K$215,B13,'(①本体)'!AR$16:AR$215,1)+COUNTIFS('(①本体)'!$E$16:$E$215,"計画",'(①本体)'!$K$16:$K$215,B13,'(①本体)'!AY$16:AY$215,1)+COUNTIFS('(①本体)'!$E$16:$E$215,"計画",'(①本体)'!$K$16:$K$215,B13,'(①本体)'!BF$16:BF$215,1)+COUNTIFS('(①本体)'!$E$16:$E$215,"計画",'(①本体)'!$K$16:$K$215,B13,'(①本体)'!BM$16:BM$215,1)</f>
        <v>0</v>
      </c>
      <c r="U13" s="564">
        <f>SUMIFS('(①本体)'!$BT$16:$BT$215,'(①本体)'!$E$16:$E$215,"計画",'(①本体)'!$K$16:$K$215,品目計!$B13)</f>
        <v>0</v>
      </c>
      <c r="V13" s="626">
        <f>SUMIFS('(①本体)'!$BU$16:$BU$215,'(①本体)'!$E$16:$E$215,"計画",'(①本体)'!$K$16:$K$215,品目計!$B13)</f>
        <v>0</v>
      </c>
      <c r="W13" s="626">
        <f>SUMIFS('(①本体)'!$BV$16:$BV$215,'(①本体)'!$E$16:$E$215,"計画",'(①本体)'!$K$16:$K$215,品目計!$B13)</f>
        <v>0</v>
      </c>
      <c r="X13" s="563">
        <f>COUNTIFS('(①本体)'!$E$16:$E$215,"計画",'(①本体)'!$K$16:$K$215,B13,'(①本体)'!BZ$16:BZ$215,1)</f>
        <v>0</v>
      </c>
      <c r="Y13" s="564">
        <f>SUMIFS('(①本体)'!$CA$16:$CA$215,'(①本体)'!$E$16:$E$215,"計画",'(①本体)'!$K$16:$K$215,品目計!$B13)</f>
        <v>0</v>
      </c>
      <c r="Z13" s="626">
        <f>SUMIFS('(①本体)'!$CB$16:$CB$215,'(①本体)'!$E$16:$E$215,"計画",'(①本体)'!$K$16:$K$215,品目計!$B13)</f>
        <v>0</v>
      </c>
      <c r="AA13" s="626">
        <f>SUMIFS('(①本体)'!$CE$16:$CE$215,'(①本体)'!$E$16:$E$215,"計画",'(①本体)'!$K$16:$K$215,品目計!$B13)</f>
        <v>0</v>
      </c>
      <c r="AB13" s="563">
        <v>0</v>
      </c>
      <c r="AC13" s="564">
        <v>0</v>
      </c>
      <c r="AD13" s="626">
        <v>0</v>
      </c>
      <c r="AE13" s="626">
        <v>0</v>
      </c>
      <c r="AF13" s="563">
        <f>COUNTIFS('(①本体)'!$E$16:$E$215,"計画",'(①本体)'!$K$16:$K$215,B13,'(①本体)'!CI$16:CI$215,1)</f>
        <v>0</v>
      </c>
      <c r="AG13" s="564">
        <f>SUMIFS('(①本体)'!$CJ$16:$CJ$215,'(①本体)'!$E$16:$E$215,"計画",'(①本体)'!$K$16:$K$215,品目計!$B13)</f>
        <v>0</v>
      </c>
      <c r="AH13" s="626">
        <f>SUMIFS('(①本体)'!$CK$16:$CK$215,'(①本体)'!$E$16:$E$215,"計画",'(①本体)'!$K$16:$K$215,品目計!$B13)</f>
        <v>0</v>
      </c>
      <c r="AI13" s="626">
        <f>SUMIFS('(①本体)'!$CL$16:$CL$215,'(①本体)'!$E$16:$E$215,"計画",'(①本体)'!$K$16:$K$215,品目計!$B13)</f>
        <v>0</v>
      </c>
      <c r="AJ13" s="563">
        <f>COUNTIFS('(①本体)'!$E$16:$E$215,"計画",'(①本体)'!$K$16:$K$215,B13,'(①本体)'!CP$16:CP$215,1)+COUNTIFS('(①本体)'!$E$16:$E$215,"計画",'(①本体)'!$K$16:$K$215,B13,'(①本体)'!CW$16:CW$215,1)+COUNTIFS('(①本体)'!$E$16:$E$215,"計画",'(①本体)'!$K$16:$K$215,B13,'(①本体)'!DD$16:DD$215,1)</f>
        <v>0</v>
      </c>
      <c r="AK13" s="564">
        <f>SUMIFS('(①本体)'!$DK$16:$DK$215,'(①本体)'!$E$16:$E$215,"計画",'(①本体)'!$K$16:$K$215,品目計!$B13)</f>
        <v>0</v>
      </c>
      <c r="AL13" s="626">
        <f>SUMIFS('(①本体)'!$DL$16:$DL$215,'(①本体)'!$E$16:$E$215,"計画",'(①本体)'!$K$16:$K$215,品目計!$B13)</f>
        <v>0</v>
      </c>
      <c r="AM13" s="565">
        <f>SUMIFS('(①本体)'!$DM$16:$DM$215,'(①本体)'!$E$16:$E$215,"計画",'(①本体)'!$K$16:$K$215,品目計!$B13)</f>
        <v>0</v>
      </c>
    </row>
    <row r="14" spans="1:39" ht="27" customHeight="1" x14ac:dyDescent="0.2">
      <c r="A14" s="617">
        <v>5</v>
      </c>
      <c r="B14" s="937" t="s">
        <v>334</v>
      </c>
      <c r="C14" s="938"/>
      <c r="D14" s="563">
        <f>COUNTIFS('(①本体)'!$E$16:$E$215,"計画",'(①本体)'!$K$16:$K$215,B14,'(①本体)'!S$16:S$215,1)</f>
        <v>0</v>
      </c>
      <c r="E14" s="564">
        <f>SUMIFS('(①本体)'!$T$16:$T$215,'(①本体)'!$E$16:$E$215,"計画",'(①本体)'!$K$16:$K$215,品目計!$B14)</f>
        <v>0</v>
      </c>
      <c r="F14" s="565">
        <f>SUMIFS('(①本体)'!$U$16:$U$215,'(①本体)'!$E$16:$E$215,"計画",'(①本体)'!$K$16:$K$215,品目計!$B14)</f>
        <v>0</v>
      </c>
      <c r="G14" s="626">
        <f>SUMIFS('(①本体)'!$X$16:$X$215,'(①本体)'!$E$16:$E$215,"計画",'(①本体)'!$K$16:$K$215,品目計!$B14)</f>
        <v>0</v>
      </c>
      <c r="H14" s="563">
        <f>COUNTIFS('(①本体)'!$E$16:$E$215,"計画",'(①本体)'!$K$16:$K$215,B14,'(①本体)'!AB$16:AB$215,1)</f>
        <v>0</v>
      </c>
      <c r="I14" s="564">
        <f>SUMIFS('(①本体)'!$AC$16:$AC$215,'(①本体)'!$E$16:$E$215,"計画",'(①本体)'!$K$16:$K$215,品目計!$B14)</f>
        <v>0</v>
      </c>
      <c r="J14" s="565">
        <f>SUMIFS('(①本体)'!$AD$16:$AD$215,'(①本体)'!$E$16:$E$215,"計画",'(①本体)'!$K$16:$K$215,品目計!$B14)</f>
        <v>0</v>
      </c>
      <c r="K14" s="626">
        <f>SUMIFS('(①本体)'!$AE$16:$AE$215,'(①本体)'!$E$16:$E$215,"計画",'(①本体)'!$K$16:$K$215,品目計!$B14)</f>
        <v>0</v>
      </c>
      <c r="L14" s="563">
        <f>COUNTIFS('(①本体)'!$E$16:$E$215,"計画",'(①本体)'!$K$16:$K$215,B14,'(①本体)'!AI$16:AI$215,1)</f>
        <v>0</v>
      </c>
      <c r="M14" s="564">
        <f>SUMIFS('(①本体)'!$AJ$16:$AJ$215,'(①本体)'!$E$16:$E$215,"計画",'(①本体)'!$K$16:$K$215,品目計!$B14)</f>
        <v>0</v>
      </c>
      <c r="N14" s="565">
        <f>SUMIFS('(①本体)'!$AK$16:$AK$215,'(①本体)'!$E$16:$E$215,"計画",'(①本体)'!$K$16:$K$215,品目計!$B14)</f>
        <v>0</v>
      </c>
      <c r="O14" s="626">
        <f>SUMIFS('(①本体)'!$AN$16:$AN$215,'(①本体)'!$E$16:$E$215,"計画",'(①本体)'!$K$16:$K$215,品目計!$B14)</f>
        <v>0</v>
      </c>
      <c r="P14" s="563">
        <v>0</v>
      </c>
      <c r="Q14" s="564">
        <v>0</v>
      </c>
      <c r="R14" s="565">
        <v>0</v>
      </c>
      <c r="S14" s="626">
        <v>0</v>
      </c>
      <c r="T14" s="563">
        <f>COUNTIFS('(①本体)'!$E$16:$E$215,"計画",'(①本体)'!$K$16:$K$215,B14,'(①本体)'!AR$16:AR$215,1)+COUNTIFS('(①本体)'!$E$16:$E$215,"計画",'(①本体)'!$K$16:$K$215,B14,'(①本体)'!AY$16:AY$215,1)+COUNTIFS('(①本体)'!$E$16:$E$215,"計画",'(①本体)'!$K$16:$K$215,B14,'(①本体)'!BF$16:BF$215,1)+COUNTIFS('(①本体)'!$E$16:$E$215,"計画",'(①本体)'!$K$16:$K$215,B14,'(①本体)'!BM$16:BM$215,1)</f>
        <v>0</v>
      </c>
      <c r="U14" s="564">
        <f>SUMIFS('(①本体)'!$BT$16:$BT$215,'(①本体)'!$E$16:$E$215,"計画",'(①本体)'!$K$16:$K$215,品目計!$B14)</f>
        <v>0</v>
      </c>
      <c r="V14" s="626">
        <f>SUMIFS('(①本体)'!$BU$16:$BU$215,'(①本体)'!$E$16:$E$215,"計画",'(①本体)'!$K$16:$K$215,品目計!$B14)</f>
        <v>0</v>
      </c>
      <c r="W14" s="626">
        <f>SUMIFS('(①本体)'!$BV$16:$BV$215,'(①本体)'!$E$16:$E$215,"計画",'(①本体)'!$K$16:$K$215,品目計!$B14)</f>
        <v>0</v>
      </c>
      <c r="X14" s="563">
        <f>COUNTIFS('(①本体)'!$E$16:$E$215,"計画",'(①本体)'!$K$16:$K$215,B14,'(①本体)'!BZ$16:BZ$215,1)</f>
        <v>0</v>
      </c>
      <c r="Y14" s="564">
        <f>SUMIFS('(①本体)'!$CA$16:$CA$215,'(①本体)'!$E$16:$E$215,"計画",'(①本体)'!$K$16:$K$215,品目計!$B14)</f>
        <v>0</v>
      </c>
      <c r="Z14" s="626">
        <f>SUMIFS('(①本体)'!$CB$16:$CB$215,'(①本体)'!$E$16:$E$215,"計画",'(①本体)'!$K$16:$K$215,品目計!$B14)</f>
        <v>0</v>
      </c>
      <c r="AA14" s="626">
        <f>SUMIFS('(①本体)'!$CE$16:$CE$215,'(①本体)'!$E$16:$E$215,"計画",'(①本体)'!$K$16:$K$215,品目計!$B14)</f>
        <v>0</v>
      </c>
      <c r="AB14" s="563">
        <v>0</v>
      </c>
      <c r="AC14" s="564">
        <v>0</v>
      </c>
      <c r="AD14" s="626">
        <v>0</v>
      </c>
      <c r="AE14" s="626">
        <v>0</v>
      </c>
      <c r="AF14" s="563">
        <f>COUNTIFS('(①本体)'!$E$16:$E$215,"計画",'(①本体)'!$K$16:$K$215,B14,'(①本体)'!CI$16:CI$215,1)</f>
        <v>0</v>
      </c>
      <c r="AG14" s="564">
        <f>SUMIFS('(①本体)'!$CJ$16:$CJ$215,'(①本体)'!$E$16:$E$215,"計画",'(①本体)'!$K$16:$K$215,品目計!$B14)</f>
        <v>0</v>
      </c>
      <c r="AH14" s="626">
        <f>SUMIFS('(①本体)'!$CK$16:$CK$215,'(①本体)'!$E$16:$E$215,"計画",'(①本体)'!$K$16:$K$215,品目計!$B14)</f>
        <v>0</v>
      </c>
      <c r="AI14" s="626">
        <f>SUMIFS('(①本体)'!$CL$16:$CL$215,'(①本体)'!$E$16:$E$215,"計画",'(①本体)'!$K$16:$K$215,品目計!$B14)</f>
        <v>0</v>
      </c>
      <c r="AJ14" s="563">
        <f>COUNTIFS('(①本体)'!$E$16:$E$215,"計画",'(①本体)'!$K$16:$K$215,B14,'(①本体)'!CP$16:CP$215,1)+COUNTIFS('(①本体)'!$E$16:$E$215,"計画",'(①本体)'!$K$16:$K$215,B14,'(①本体)'!CW$16:CW$215,1)+COUNTIFS('(①本体)'!$E$16:$E$215,"計画",'(①本体)'!$K$16:$K$215,B14,'(①本体)'!DD$16:DD$215,1)</f>
        <v>0</v>
      </c>
      <c r="AK14" s="564">
        <f>SUMIFS('(①本体)'!$DK$16:$DK$215,'(①本体)'!$E$16:$E$215,"計画",'(①本体)'!$K$16:$K$215,品目計!$B14)</f>
        <v>0</v>
      </c>
      <c r="AL14" s="626">
        <f>SUMIFS('(①本体)'!$DL$16:$DL$215,'(①本体)'!$E$16:$E$215,"計画",'(①本体)'!$K$16:$K$215,品目計!$B14)</f>
        <v>0</v>
      </c>
      <c r="AM14" s="565">
        <f>SUMIFS('(①本体)'!$DM$16:$DM$215,'(①本体)'!$E$16:$E$215,"計画",'(①本体)'!$K$16:$K$215,品目計!$B14)</f>
        <v>0</v>
      </c>
    </row>
    <row r="15" spans="1:39" ht="27" customHeight="1" x14ac:dyDescent="0.2">
      <c r="A15" s="617">
        <v>6</v>
      </c>
      <c r="B15" s="937" t="s">
        <v>335</v>
      </c>
      <c r="C15" s="938"/>
      <c r="D15" s="563">
        <f>COUNTIFS('(①本体)'!$E$16:$E$215,"計画",'(①本体)'!$K$16:$K$215,B15,'(①本体)'!S$16:S$215,1)</f>
        <v>0</v>
      </c>
      <c r="E15" s="564">
        <f>SUMIFS('(①本体)'!$T$16:$T$215,'(①本体)'!$E$16:$E$215,"計画",'(①本体)'!$K$16:$K$215,品目計!$B15)</f>
        <v>0</v>
      </c>
      <c r="F15" s="565">
        <f>SUMIFS('(①本体)'!$U$16:$U$215,'(①本体)'!$E$16:$E$215,"計画",'(①本体)'!$K$16:$K$215,品目計!$B15)</f>
        <v>0</v>
      </c>
      <c r="G15" s="626">
        <f>SUMIFS('(①本体)'!$X$16:$X$215,'(①本体)'!$E$16:$E$215,"計画",'(①本体)'!$K$16:$K$215,品目計!$B15)</f>
        <v>0</v>
      </c>
      <c r="H15" s="563">
        <f>COUNTIFS('(①本体)'!$E$16:$E$215,"計画",'(①本体)'!$K$16:$K$215,B15,'(①本体)'!AB$16:AB$215,1)</f>
        <v>0</v>
      </c>
      <c r="I15" s="564">
        <f>SUMIFS('(①本体)'!$AC$16:$AC$215,'(①本体)'!$E$16:$E$215,"計画",'(①本体)'!$K$16:$K$215,品目計!$B15)</f>
        <v>0</v>
      </c>
      <c r="J15" s="565">
        <f>SUMIFS('(①本体)'!$AD$16:$AD$215,'(①本体)'!$E$16:$E$215,"計画",'(①本体)'!$K$16:$K$215,品目計!$B15)</f>
        <v>0</v>
      </c>
      <c r="K15" s="626">
        <f>SUMIFS('(①本体)'!$AE$16:$AE$215,'(①本体)'!$E$16:$E$215,"計画",'(①本体)'!$K$16:$K$215,品目計!$B15)</f>
        <v>0</v>
      </c>
      <c r="L15" s="563">
        <f>COUNTIFS('(①本体)'!$E$16:$E$215,"計画",'(①本体)'!$K$16:$K$215,B15,'(①本体)'!AI$16:AI$215,1)</f>
        <v>0</v>
      </c>
      <c r="M15" s="564">
        <f>SUMIFS('(①本体)'!$AJ$16:$AJ$215,'(①本体)'!$E$16:$E$215,"計画",'(①本体)'!$K$16:$K$215,品目計!$B15)</f>
        <v>0</v>
      </c>
      <c r="N15" s="565">
        <f>SUMIFS('(①本体)'!$AK$16:$AK$215,'(①本体)'!$E$16:$E$215,"計画",'(①本体)'!$K$16:$K$215,品目計!$B15)</f>
        <v>0</v>
      </c>
      <c r="O15" s="626">
        <f>SUMIFS('(①本体)'!$AN$16:$AN$215,'(①本体)'!$E$16:$E$215,"計画",'(①本体)'!$K$16:$K$215,品目計!$B15)</f>
        <v>0</v>
      </c>
      <c r="P15" s="563">
        <v>0</v>
      </c>
      <c r="Q15" s="564">
        <v>0</v>
      </c>
      <c r="R15" s="565">
        <v>0</v>
      </c>
      <c r="S15" s="626">
        <v>0</v>
      </c>
      <c r="T15" s="563">
        <f>COUNTIFS('(①本体)'!$E$16:$E$215,"計画",'(①本体)'!$K$16:$K$215,B15,'(①本体)'!AR$16:AR$215,1)+COUNTIFS('(①本体)'!$E$16:$E$215,"計画",'(①本体)'!$K$16:$K$215,B15,'(①本体)'!AY$16:AY$215,1)+COUNTIFS('(①本体)'!$E$16:$E$215,"計画",'(①本体)'!$K$16:$K$215,B15,'(①本体)'!BF$16:BF$215,1)+COUNTIFS('(①本体)'!$E$16:$E$215,"計画",'(①本体)'!$K$16:$K$215,B15,'(①本体)'!BM$16:BM$215,1)</f>
        <v>0</v>
      </c>
      <c r="U15" s="564">
        <f>SUMIFS('(①本体)'!$BT$16:$BT$215,'(①本体)'!$E$16:$E$215,"計画",'(①本体)'!$K$16:$K$215,品目計!$B15)</f>
        <v>0</v>
      </c>
      <c r="V15" s="626">
        <f>SUMIFS('(①本体)'!$BU$16:$BU$215,'(①本体)'!$E$16:$E$215,"計画",'(①本体)'!$K$16:$K$215,品目計!$B15)</f>
        <v>0</v>
      </c>
      <c r="W15" s="626">
        <f>SUMIFS('(①本体)'!$BV$16:$BV$215,'(①本体)'!$E$16:$E$215,"計画",'(①本体)'!$K$16:$K$215,品目計!$B15)</f>
        <v>0</v>
      </c>
      <c r="X15" s="563">
        <f>COUNTIFS('(①本体)'!$E$16:$E$215,"計画",'(①本体)'!$K$16:$K$215,B15,'(①本体)'!BZ$16:BZ$215,1)</f>
        <v>0</v>
      </c>
      <c r="Y15" s="564">
        <f>SUMIFS('(①本体)'!$CA$16:$CA$215,'(①本体)'!$E$16:$E$215,"計画",'(①本体)'!$K$16:$K$215,品目計!$B15)</f>
        <v>0</v>
      </c>
      <c r="Z15" s="626">
        <f>SUMIFS('(①本体)'!$CB$16:$CB$215,'(①本体)'!$E$16:$E$215,"計画",'(①本体)'!$K$16:$K$215,品目計!$B15)</f>
        <v>0</v>
      </c>
      <c r="AA15" s="626">
        <f>SUMIFS('(①本体)'!$CE$16:$CE$215,'(①本体)'!$E$16:$E$215,"計画",'(①本体)'!$K$16:$K$215,品目計!$B15)</f>
        <v>0</v>
      </c>
      <c r="AB15" s="563">
        <v>0</v>
      </c>
      <c r="AC15" s="564">
        <v>0</v>
      </c>
      <c r="AD15" s="626">
        <v>0</v>
      </c>
      <c r="AE15" s="626">
        <v>0</v>
      </c>
      <c r="AF15" s="563">
        <f>COUNTIFS('(①本体)'!$E$16:$E$215,"計画",'(①本体)'!$K$16:$K$215,B15,'(①本体)'!CI$16:CI$215,1)</f>
        <v>0</v>
      </c>
      <c r="AG15" s="564">
        <f>SUMIFS('(①本体)'!$CJ$16:$CJ$215,'(①本体)'!$E$16:$E$215,"計画",'(①本体)'!$K$16:$K$215,品目計!$B15)</f>
        <v>0</v>
      </c>
      <c r="AH15" s="626">
        <f>SUMIFS('(①本体)'!$CK$16:$CK$215,'(①本体)'!$E$16:$E$215,"計画",'(①本体)'!$K$16:$K$215,品目計!$B15)</f>
        <v>0</v>
      </c>
      <c r="AI15" s="626">
        <f>SUMIFS('(①本体)'!$CL$16:$CL$215,'(①本体)'!$E$16:$E$215,"計画",'(①本体)'!$K$16:$K$215,品目計!$B15)</f>
        <v>0</v>
      </c>
      <c r="AJ15" s="563">
        <f>COUNTIFS('(①本体)'!$E$16:$E$215,"計画",'(①本体)'!$K$16:$K$215,B15,'(①本体)'!CP$16:CP$215,1)+COUNTIFS('(①本体)'!$E$16:$E$215,"計画",'(①本体)'!$K$16:$K$215,B15,'(①本体)'!CW$16:CW$215,1)+COUNTIFS('(①本体)'!$E$16:$E$215,"計画",'(①本体)'!$K$16:$K$215,B15,'(①本体)'!DD$16:DD$215,1)</f>
        <v>0</v>
      </c>
      <c r="AK15" s="564">
        <f>SUMIFS('(①本体)'!$DK$16:$DK$215,'(①本体)'!$E$16:$E$215,"計画",'(①本体)'!$K$16:$K$215,品目計!$B15)</f>
        <v>0</v>
      </c>
      <c r="AL15" s="626">
        <f>SUMIFS('(①本体)'!$DL$16:$DL$215,'(①本体)'!$E$16:$E$215,"計画",'(①本体)'!$K$16:$K$215,品目計!$B15)</f>
        <v>0</v>
      </c>
      <c r="AM15" s="565">
        <f>SUMIFS('(①本体)'!$DM$16:$DM$215,'(①本体)'!$E$16:$E$215,"計画",'(①本体)'!$K$16:$K$215,品目計!$B15)</f>
        <v>0</v>
      </c>
    </row>
    <row r="16" spans="1:39" ht="27" customHeight="1" x14ac:dyDescent="0.2">
      <c r="A16" s="617">
        <v>7</v>
      </c>
      <c r="B16" s="937" t="s">
        <v>336</v>
      </c>
      <c r="C16" s="938"/>
      <c r="D16" s="563">
        <f>COUNTIFS('(①本体)'!$E$16:$E$215,"計画",'(①本体)'!$K$16:$K$215,B16,'(①本体)'!S$16:S$215,1)</f>
        <v>0</v>
      </c>
      <c r="E16" s="564">
        <f>SUMIFS('(①本体)'!$T$16:$T$215,'(①本体)'!$E$16:$E$215,"計画",'(①本体)'!$K$16:$K$215,品目計!$B16)</f>
        <v>0</v>
      </c>
      <c r="F16" s="565">
        <f>SUMIFS('(①本体)'!$U$16:$U$215,'(①本体)'!$E$16:$E$215,"計画",'(①本体)'!$K$16:$K$215,品目計!$B16)</f>
        <v>0</v>
      </c>
      <c r="G16" s="626">
        <f>SUMIFS('(①本体)'!$X$16:$X$215,'(①本体)'!$E$16:$E$215,"計画",'(①本体)'!$K$16:$K$215,品目計!$B16)</f>
        <v>0</v>
      </c>
      <c r="H16" s="563">
        <f>COUNTIFS('(①本体)'!$E$16:$E$215,"計画",'(①本体)'!$K$16:$K$215,B16,'(①本体)'!AB$16:AB$215,1)</f>
        <v>0</v>
      </c>
      <c r="I16" s="564">
        <f>SUMIFS('(①本体)'!$AC$16:$AC$215,'(①本体)'!$E$16:$E$215,"計画",'(①本体)'!$K$16:$K$215,品目計!$B16)</f>
        <v>0</v>
      </c>
      <c r="J16" s="565">
        <f>SUMIFS('(①本体)'!$AD$16:$AD$215,'(①本体)'!$E$16:$E$215,"計画",'(①本体)'!$K$16:$K$215,品目計!$B16)</f>
        <v>0</v>
      </c>
      <c r="K16" s="626">
        <f>SUMIFS('(①本体)'!$AE$16:$AE$215,'(①本体)'!$E$16:$E$215,"計画",'(①本体)'!$K$16:$K$215,品目計!$B16)</f>
        <v>0</v>
      </c>
      <c r="L16" s="563">
        <f>COUNTIFS('(①本体)'!$E$16:$E$215,"計画",'(①本体)'!$K$16:$K$215,B16,'(①本体)'!AI$16:AI$215,1)</f>
        <v>0</v>
      </c>
      <c r="M16" s="564">
        <f>SUMIFS('(①本体)'!$AJ$16:$AJ$215,'(①本体)'!$E$16:$E$215,"計画",'(①本体)'!$K$16:$K$215,品目計!$B16)</f>
        <v>0</v>
      </c>
      <c r="N16" s="565">
        <f>SUMIFS('(①本体)'!$AK$16:$AK$215,'(①本体)'!$E$16:$E$215,"計画",'(①本体)'!$K$16:$K$215,品目計!$B16)</f>
        <v>0</v>
      </c>
      <c r="O16" s="626">
        <f>SUMIFS('(①本体)'!$AN$16:$AN$215,'(①本体)'!$E$16:$E$215,"計画",'(①本体)'!$K$16:$K$215,品目計!$B16)</f>
        <v>0</v>
      </c>
      <c r="P16" s="563">
        <v>0</v>
      </c>
      <c r="Q16" s="564">
        <v>0</v>
      </c>
      <c r="R16" s="565">
        <v>0</v>
      </c>
      <c r="S16" s="626">
        <v>0</v>
      </c>
      <c r="T16" s="563">
        <f>COUNTIFS('(①本体)'!$E$16:$E$215,"計画",'(①本体)'!$K$16:$K$215,B16,'(①本体)'!AR$16:AR$215,1)+COUNTIFS('(①本体)'!$E$16:$E$215,"計画",'(①本体)'!$K$16:$K$215,B16,'(①本体)'!AY$16:AY$215,1)+COUNTIFS('(①本体)'!$E$16:$E$215,"計画",'(①本体)'!$K$16:$K$215,B16,'(①本体)'!BF$16:BF$215,1)+COUNTIFS('(①本体)'!$E$16:$E$215,"計画",'(①本体)'!$K$16:$K$215,B16,'(①本体)'!BM$16:BM$215,1)</f>
        <v>0</v>
      </c>
      <c r="U16" s="564">
        <f>SUMIFS('(①本体)'!$BT$16:$BT$215,'(①本体)'!$E$16:$E$215,"計画",'(①本体)'!$K$16:$K$215,品目計!$B16)</f>
        <v>0</v>
      </c>
      <c r="V16" s="626">
        <f>SUMIFS('(①本体)'!$BU$16:$BU$215,'(①本体)'!$E$16:$E$215,"計画",'(①本体)'!$K$16:$K$215,品目計!$B16)</f>
        <v>0</v>
      </c>
      <c r="W16" s="626">
        <f>SUMIFS('(①本体)'!$BV$16:$BV$215,'(①本体)'!$E$16:$E$215,"計画",'(①本体)'!$K$16:$K$215,品目計!$B16)</f>
        <v>0</v>
      </c>
      <c r="X16" s="563">
        <f>COUNTIFS('(①本体)'!$E$16:$E$215,"計画",'(①本体)'!$K$16:$K$215,B16,'(①本体)'!BZ$16:BZ$215,1)</f>
        <v>0</v>
      </c>
      <c r="Y16" s="564">
        <f>SUMIFS('(①本体)'!$CA$16:$CA$215,'(①本体)'!$E$16:$E$215,"計画",'(①本体)'!$K$16:$K$215,品目計!$B16)</f>
        <v>0</v>
      </c>
      <c r="Z16" s="626">
        <f>SUMIFS('(①本体)'!$CB$16:$CB$215,'(①本体)'!$E$16:$E$215,"計画",'(①本体)'!$K$16:$K$215,品目計!$B16)</f>
        <v>0</v>
      </c>
      <c r="AA16" s="626">
        <f>SUMIFS('(①本体)'!$CE$16:$CE$215,'(①本体)'!$E$16:$E$215,"計画",'(①本体)'!$K$16:$K$215,品目計!$B16)</f>
        <v>0</v>
      </c>
      <c r="AB16" s="563">
        <v>0</v>
      </c>
      <c r="AC16" s="564">
        <v>0</v>
      </c>
      <c r="AD16" s="626">
        <v>0</v>
      </c>
      <c r="AE16" s="626">
        <v>0</v>
      </c>
      <c r="AF16" s="563">
        <f>COUNTIFS('(①本体)'!$E$16:$E$215,"計画",'(①本体)'!$K$16:$K$215,B16,'(①本体)'!CI$16:CI$215,1)</f>
        <v>0</v>
      </c>
      <c r="AG16" s="564">
        <f>SUMIFS('(①本体)'!$CJ$16:$CJ$215,'(①本体)'!$E$16:$E$215,"計画",'(①本体)'!$K$16:$K$215,品目計!$B16)</f>
        <v>0</v>
      </c>
      <c r="AH16" s="626">
        <f>SUMIFS('(①本体)'!$CK$16:$CK$215,'(①本体)'!$E$16:$E$215,"計画",'(①本体)'!$K$16:$K$215,品目計!$B16)</f>
        <v>0</v>
      </c>
      <c r="AI16" s="626">
        <f>SUMIFS('(①本体)'!$CL$16:$CL$215,'(①本体)'!$E$16:$E$215,"計画",'(①本体)'!$K$16:$K$215,品目計!$B16)</f>
        <v>0</v>
      </c>
      <c r="AJ16" s="563">
        <f>COUNTIFS('(①本体)'!$E$16:$E$215,"計画",'(①本体)'!$K$16:$K$215,B16,'(①本体)'!CP$16:CP$215,1)+COUNTIFS('(①本体)'!$E$16:$E$215,"計画",'(①本体)'!$K$16:$K$215,B16,'(①本体)'!CW$16:CW$215,1)+COUNTIFS('(①本体)'!$E$16:$E$215,"計画",'(①本体)'!$K$16:$K$215,B16,'(①本体)'!DD$16:DD$215,1)</f>
        <v>0</v>
      </c>
      <c r="AK16" s="564">
        <f>SUMIFS('(①本体)'!$DK$16:$DK$215,'(①本体)'!$E$16:$E$215,"計画",'(①本体)'!$K$16:$K$215,品目計!$B16)</f>
        <v>0</v>
      </c>
      <c r="AL16" s="626">
        <f>SUMIFS('(①本体)'!$DL$16:$DL$215,'(①本体)'!$E$16:$E$215,"計画",'(①本体)'!$K$16:$K$215,品目計!$B16)</f>
        <v>0</v>
      </c>
      <c r="AM16" s="565">
        <f>SUMIFS('(①本体)'!$DM$16:$DM$215,'(①本体)'!$E$16:$E$215,"計画",'(①本体)'!$K$16:$K$215,品目計!$B16)</f>
        <v>0</v>
      </c>
    </row>
    <row r="17" spans="1:48" ht="27" customHeight="1" x14ac:dyDescent="0.2">
      <c r="A17" s="617">
        <v>8</v>
      </c>
      <c r="B17" s="937" t="s">
        <v>337</v>
      </c>
      <c r="C17" s="938"/>
      <c r="D17" s="563">
        <f>COUNTIFS('(①本体)'!$E$16:$E$215,"計画",'(①本体)'!$K$16:$K$215,B17,'(①本体)'!S$16:S$215,1)</f>
        <v>0</v>
      </c>
      <c r="E17" s="564">
        <f>SUMIFS('(①本体)'!$T$16:$T$215,'(①本体)'!$E$16:$E$215,"計画",'(①本体)'!$K$16:$K$215,品目計!$B17)</f>
        <v>0</v>
      </c>
      <c r="F17" s="565">
        <f>SUMIFS('(①本体)'!$U$16:$U$215,'(①本体)'!$E$16:$E$215,"計画",'(①本体)'!$K$16:$K$215,品目計!$B17)</f>
        <v>0</v>
      </c>
      <c r="G17" s="626">
        <f>SUMIFS('(①本体)'!$X$16:$X$215,'(①本体)'!$E$16:$E$215,"計画",'(①本体)'!$K$16:$K$215,品目計!$B17)</f>
        <v>0</v>
      </c>
      <c r="H17" s="563">
        <f>COUNTIFS('(①本体)'!$E$16:$E$215,"計画",'(①本体)'!$K$16:$K$215,B17,'(①本体)'!AB$16:AB$215,1)</f>
        <v>0</v>
      </c>
      <c r="I17" s="564">
        <f>SUMIFS('(①本体)'!$AC$16:$AC$215,'(①本体)'!$E$16:$E$215,"計画",'(①本体)'!$K$16:$K$215,品目計!$B17)</f>
        <v>0</v>
      </c>
      <c r="J17" s="565">
        <f>SUMIFS('(①本体)'!$AD$16:$AD$215,'(①本体)'!$E$16:$E$215,"計画",'(①本体)'!$K$16:$K$215,品目計!$B17)</f>
        <v>0</v>
      </c>
      <c r="K17" s="626">
        <f>SUMIFS('(①本体)'!$AE$16:$AE$215,'(①本体)'!$E$16:$E$215,"計画",'(①本体)'!$K$16:$K$215,品目計!$B17)</f>
        <v>0</v>
      </c>
      <c r="L17" s="563">
        <f>COUNTIFS('(①本体)'!$E$16:$E$215,"計画",'(①本体)'!$K$16:$K$215,B17,'(①本体)'!AI$16:AI$215,1)</f>
        <v>0</v>
      </c>
      <c r="M17" s="564">
        <f>SUMIFS('(①本体)'!$AJ$16:$AJ$215,'(①本体)'!$E$16:$E$215,"計画",'(①本体)'!$K$16:$K$215,品目計!$B17)</f>
        <v>0</v>
      </c>
      <c r="N17" s="565">
        <f>SUMIFS('(①本体)'!$AK$16:$AK$215,'(①本体)'!$E$16:$E$215,"計画",'(①本体)'!$K$16:$K$215,品目計!$B17)</f>
        <v>0</v>
      </c>
      <c r="O17" s="626">
        <f>SUMIFS('(①本体)'!$AN$16:$AN$215,'(①本体)'!$E$16:$E$215,"計画",'(①本体)'!$K$16:$K$215,品目計!$B17)</f>
        <v>0</v>
      </c>
      <c r="P17" s="563">
        <v>0</v>
      </c>
      <c r="Q17" s="564">
        <v>0</v>
      </c>
      <c r="R17" s="565">
        <v>0</v>
      </c>
      <c r="S17" s="626">
        <v>0</v>
      </c>
      <c r="T17" s="563">
        <f>COUNTIFS('(①本体)'!$E$16:$E$215,"計画",'(①本体)'!$K$16:$K$215,B17,'(①本体)'!AR$16:AR$215,1)+COUNTIFS('(①本体)'!$E$16:$E$215,"計画",'(①本体)'!$K$16:$K$215,B17,'(①本体)'!AY$16:AY$215,1)+COUNTIFS('(①本体)'!$E$16:$E$215,"計画",'(①本体)'!$K$16:$K$215,B17,'(①本体)'!BF$16:BF$215,1)+COUNTIFS('(①本体)'!$E$16:$E$215,"計画",'(①本体)'!$K$16:$K$215,B17,'(①本体)'!BM$16:BM$215,1)</f>
        <v>0</v>
      </c>
      <c r="U17" s="564">
        <f>SUMIFS('(①本体)'!$BT$16:$BT$215,'(①本体)'!$E$16:$E$215,"計画",'(①本体)'!$K$16:$K$215,品目計!$B17)</f>
        <v>0</v>
      </c>
      <c r="V17" s="626">
        <f>SUMIFS('(①本体)'!$BU$16:$BU$215,'(①本体)'!$E$16:$E$215,"計画",'(①本体)'!$K$16:$K$215,品目計!$B17)</f>
        <v>0</v>
      </c>
      <c r="W17" s="626">
        <f>SUMIFS('(①本体)'!$BV$16:$BV$215,'(①本体)'!$E$16:$E$215,"計画",'(①本体)'!$K$16:$K$215,品目計!$B17)</f>
        <v>0</v>
      </c>
      <c r="X17" s="563">
        <f>COUNTIFS('(①本体)'!$E$16:$E$215,"計画",'(①本体)'!$K$16:$K$215,B17,'(①本体)'!BZ$16:BZ$215,1)</f>
        <v>0</v>
      </c>
      <c r="Y17" s="564">
        <f>SUMIFS('(①本体)'!$CA$16:$CA$215,'(①本体)'!$E$16:$E$215,"計画",'(①本体)'!$K$16:$K$215,品目計!$B17)</f>
        <v>0</v>
      </c>
      <c r="Z17" s="626">
        <f>SUMIFS('(①本体)'!$CB$16:$CB$215,'(①本体)'!$E$16:$E$215,"計画",'(①本体)'!$K$16:$K$215,品目計!$B17)</f>
        <v>0</v>
      </c>
      <c r="AA17" s="626">
        <f>SUMIFS('(①本体)'!$CE$16:$CE$215,'(①本体)'!$E$16:$E$215,"計画",'(①本体)'!$K$16:$K$215,品目計!$B17)</f>
        <v>0</v>
      </c>
      <c r="AB17" s="563">
        <v>0</v>
      </c>
      <c r="AC17" s="564">
        <v>0</v>
      </c>
      <c r="AD17" s="626">
        <v>0</v>
      </c>
      <c r="AE17" s="626">
        <v>0</v>
      </c>
      <c r="AF17" s="563">
        <f>COUNTIFS('(①本体)'!$E$16:$E$215,"計画",'(①本体)'!$K$16:$K$215,B17,'(①本体)'!CI$16:CI$215,1)</f>
        <v>0</v>
      </c>
      <c r="AG17" s="564">
        <f>SUMIFS('(①本体)'!$CJ$16:$CJ$215,'(①本体)'!$E$16:$E$215,"計画",'(①本体)'!$K$16:$K$215,品目計!$B17)</f>
        <v>0</v>
      </c>
      <c r="AH17" s="626">
        <f>SUMIFS('(①本体)'!$CK$16:$CK$215,'(①本体)'!$E$16:$E$215,"計画",'(①本体)'!$K$16:$K$215,品目計!$B17)</f>
        <v>0</v>
      </c>
      <c r="AI17" s="626">
        <f>SUMIFS('(①本体)'!$CL$16:$CL$215,'(①本体)'!$E$16:$E$215,"計画",'(①本体)'!$K$16:$K$215,品目計!$B17)</f>
        <v>0</v>
      </c>
      <c r="AJ17" s="563">
        <f>COUNTIFS('(①本体)'!$E$16:$E$215,"計画",'(①本体)'!$K$16:$K$215,B17,'(①本体)'!CP$16:CP$215,1)+COUNTIFS('(①本体)'!$E$16:$E$215,"計画",'(①本体)'!$K$16:$K$215,B17,'(①本体)'!CW$16:CW$215,1)+COUNTIFS('(①本体)'!$E$16:$E$215,"計画",'(①本体)'!$K$16:$K$215,B17,'(①本体)'!DD$16:DD$215,1)</f>
        <v>0</v>
      </c>
      <c r="AK17" s="564">
        <f>SUMIFS('(①本体)'!$DK$16:$DK$215,'(①本体)'!$E$16:$E$215,"計画",'(①本体)'!$K$16:$K$215,品目計!$B17)</f>
        <v>0</v>
      </c>
      <c r="AL17" s="626">
        <f>SUMIFS('(①本体)'!$DL$16:$DL$215,'(①本体)'!$E$16:$E$215,"計画",'(①本体)'!$K$16:$K$215,品目計!$B17)</f>
        <v>0</v>
      </c>
      <c r="AM17" s="565">
        <f>SUMIFS('(①本体)'!$DM$16:$DM$215,'(①本体)'!$E$16:$E$215,"計画",'(①本体)'!$K$16:$K$215,品目計!$B17)</f>
        <v>0</v>
      </c>
    </row>
    <row r="18" spans="1:48" ht="27" customHeight="1" x14ac:dyDescent="0.2">
      <c r="A18" s="617">
        <v>9</v>
      </c>
      <c r="B18" s="937" t="s">
        <v>338</v>
      </c>
      <c r="C18" s="938"/>
      <c r="D18" s="563">
        <f>COUNTIFS('(①本体)'!$E$16:$E$215,"計画",'(①本体)'!$K$16:$K$215,B18,'(①本体)'!S$16:S$215,1)</f>
        <v>0</v>
      </c>
      <c r="E18" s="564">
        <f>SUMIFS('(①本体)'!$T$16:$T$215,'(①本体)'!$E$16:$E$215,"計画",'(①本体)'!$K$16:$K$215,品目計!$B18)</f>
        <v>0</v>
      </c>
      <c r="F18" s="565">
        <f>SUMIFS('(①本体)'!$U$16:$U$215,'(①本体)'!$E$16:$E$215,"計画",'(①本体)'!$K$16:$K$215,品目計!$B18)</f>
        <v>0</v>
      </c>
      <c r="G18" s="626">
        <f>SUMIFS('(①本体)'!$X$16:$X$215,'(①本体)'!$E$16:$E$215,"計画",'(①本体)'!$K$16:$K$215,品目計!$B18)</f>
        <v>0</v>
      </c>
      <c r="H18" s="563">
        <f>COUNTIFS('(①本体)'!$E$16:$E$215,"計画",'(①本体)'!$K$16:$K$215,B18,'(①本体)'!AB$16:AB$215,1)</f>
        <v>0</v>
      </c>
      <c r="I18" s="564">
        <f>SUMIFS('(①本体)'!$AC$16:$AC$215,'(①本体)'!$E$16:$E$215,"計画",'(①本体)'!$K$16:$K$215,品目計!$B18)</f>
        <v>0</v>
      </c>
      <c r="J18" s="565">
        <f>SUMIFS('(①本体)'!$AD$16:$AD$215,'(①本体)'!$E$16:$E$215,"計画",'(①本体)'!$K$16:$K$215,品目計!$B18)</f>
        <v>0</v>
      </c>
      <c r="K18" s="626">
        <f>SUMIFS('(①本体)'!$AE$16:$AE$215,'(①本体)'!$E$16:$E$215,"計画",'(①本体)'!$K$16:$K$215,品目計!$B18)</f>
        <v>0</v>
      </c>
      <c r="L18" s="563">
        <f>COUNTIFS('(①本体)'!$E$16:$E$215,"計画",'(①本体)'!$K$16:$K$215,B18,'(①本体)'!AI$16:AI$215,1)</f>
        <v>0</v>
      </c>
      <c r="M18" s="564">
        <f>SUMIFS('(①本体)'!$AJ$16:$AJ$215,'(①本体)'!$E$16:$E$215,"計画",'(①本体)'!$K$16:$K$215,品目計!$B18)</f>
        <v>0</v>
      </c>
      <c r="N18" s="565">
        <f>SUMIFS('(①本体)'!$AK$16:$AK$215,'(①本体)'!$E$16:$E$215,"計画",'(①本体)'!$K$16:$K$215,品目計!$B18)</f>
        <v>0</v>
      </c>
      <c r="O18" s="626">
        <f>SUMIFS('(①本体)'!$AN$16:$AN$215,'(①本体)'!$E$16:$E$215,"計画",'(①本体)'!$K$16:$K$215,品目計!$B18)</f>
        <v>0</v>
      </c>
      <c r="P18" s="563">
        <v>0</v>
      </c>
      <c r="Q18" s="564">
        <v>0</v>
      </c>
      <c r="R18" s="565">
        <v>0</v>
      </c>
      <c r="S18" s="626">
        <v>0</v>
      </c>
      <c r="T18" s="563">
        <f>COUNTIFS('(①本体)'!$E$16:$E$215,"計画",'(①本体)'!$K$16:$K$215,B18,'(①本体)'!AR$16:AR$215,1)+COUNTIFS('(①本体)'!$E$16:$E$215,"計画",'(①本体)'!$K$16:$K$215,B18,'(①本体)'!AY$16:AY$215,1)+COUNTIFS('(①本体)'!$E$16:$E$215,"計画",'(①本体)'!$K$16:$K$215,B18,'(①本体)'!BF$16:BF$215,1)+COUNTIFS('(①本体)'!$E$16:$E$215,"計画",'(①本体)'!$K$16:$K$215,B18,'(①本体)'!BM$16:BM$215,1)</f>
        <v>0</v>
      </c>
      <c r="U18" s="564">
        <f>SUMIFS('(①本体)'!$BT$16:$BT$215,'(①本体)'!$E$16:$E$215,"計画",'(①本体)'!$K$16:$K$215,品目計!$B18)</f>
        <v>0</v>
      </c>
      <c r="V18" s="626">
        <f>SUMIFS('(①本体)'!$BU$16:$BU$215,'(①本体)'!$E$16:$E$215,"計画",'(①本体)'!$K$16:$K$215,品目計!$B18)</f>
        <v>0</v>
      </c>
      <c r="W18" s="626">
        <f>SUMIFS('(①本体)'!$BV$16:$BV$215,'(①本体)'!$E$16:$E$215,"計画",'(①本体)'!$K$16:$K$215,品目計!$B18)</f>
        <v>0</v>
      </c>
      <c r="X18" s="563">
        <f>COUNTIFS('(①本体)'!$E$16:$E$215,"計画",'(①本体)'!$K$16:$K$215,B18,'(①本体)'!BZ$16:BZ$215,1)</f>
        <v>0</v>
      </c>
      <c r="Y18" s="564">
        <f>SUMIFS('(①本体)'!$CA$16:$CA$215,'(①本体)'!$E$16:$E$215,"計画",'(①本体)'!$K$16:$K$215,品目計!$B18)</f>
        <v>0</v>
      </c>
      <c r="Z18" s="626">
        <f>SUMIFS('(①本体)'!$CB$16:$CB$215,'(①本体)'!$E$16:$E$215,"計画",'(①本体)'!$K$16:$K$215,品目計!$B18)</f>
        <v>0</v>
      </c>
      <c r="AA18" s="626">
        <f>SUMIFS('(①本体)'!$CE$16:$CE$215,'(①本体)'!$E$16:$E$215,"計画",'(①本体)'!$K$16:$K$215,品目計!$B18)</f>
        <v>0</v>
      </c>
      <c r="AB18" s="563">
        <v>0</v>
      </c>
      <c r="AC18" s="564">
        <v>0</v>
      </c>
      <c r="AD18" s="626">
        <v>0</v>
      </c>
      <c r="AE18" s="626">
        <v>0</v>
      </c>
      <c r="AF18" s="563">
        <f>COUNTIFS('(①本体)'!$E$16:$E$215,"計画",'(①本体)'!$K$16:$K$215,B18,'(①本体)'!CI$16:CI$215,1)</f>
        <v>0</v>
      </c>
      <c r="AG18" s="564">
        <f>SUMIFS('(①本体)'!$CJ$16:$CJ$215,'(①本体)'!$E$16:$E$215,"計画",'(①本体)'!$K$16:$K$215,品目計!$B18)</f>
        <v>0</v>
      </c>
      <c r="AH18" s="626">
        <f>SUMIFS('(①本体)'!$CK$16:$CK$215,'(①本体)'!$E$16:$E$215,"計画",'(①本体)'!$K$16:$K$215,品目計!$B18)</f>
        <v>0</v>
      </c>
      <c r="AI18" s="626">
        <f>SUMIFS('(①本体)'!$CL$16:$CL$215,'(①本体)'!$E$16:$E$215,"計画",'(①本体)'!$K$16:$K$215,品目計!$B18)</f>
        <v>0</v>
      </c>
      <c r="AJ18" s="563">
        <f>COUNTIFS('(①本体)'!$E$16:$E$215,"計画",'(①本体)'!$K$16:$K$215,B18,'(①本体)'!CP$16:CP$215,1)+COUNTIFS('(①本体)'!$E$16:$E$215,"計画",'(①本体)'!$K$16:$K$215,B18,'(①本体)'!CW$16:CW$215,1)+COUNTIFS('(①本体)'!$E$16:$E$215,"計画",'(①本体)'!$K$16:$K$215,B18,'(①本体)'!DD$16:DD$215,1)</f>
        <v>0</v>
      </c>
      <c r="AK18" s="564">
        <f>SUMIFS('(①本体)'!$DK$16:$DK$215,'(①本体)'!$E$16:$E$215,"計画",'(①本体)'!$K$16:$K$215,品目計!$B18)</f>
        <v>0</v>
      </c>
      <c r="AL18" s="626">
        <f>SUMIFS('(①本体)'!$DL$16:$DL$215,'(①本体)'!$E$16:$E$215,"計画",'(①本体)'!$K$16:$K$215,品目計!$B18)</f>
        <v>0</v>
      </c>
      <c r="AM18" s="565">
        <f>SUMIFS('(①本体)'!$DM$16:$DM$215,'(①本体)'!$E$16:$E$215,"計画",'(①本体)'!$K$16:$K$215,品目計!$B18)</f>
        <v>0</v>
      </c>
    </row>
    <row r="19" spans="1:48" ht="27" customHeight="1" x14ac:dyDescent="0.2">
      <c r="A19" s="617">
        <v>10</v>
      </c>
      <c r="B19" s="937" t="s">
        <v>339</v>
      </c>
      <c r="C19" s="938"/>
      <c r="D19" s="563">
        <f>COUNTIFS('(①本体)'!$E$16:$E$215,"計画",'(①本体)'!$K$16:$K$215,B19,'(①本体)'!S$16:S$215,1)</f>
        <v>0</v>
      </c>
      <c r="E19" s="564">
        <f>SUMIFS('(①本体)'!$T$16:$T$215,'(①本体)'!$E$16:$E$215,"計画",'(①本体)'!$K$16:$K$215,品目計!$B19)</f>
        <v>0</v>
      </c>
      <c r="F19" s="565">
        <f>SUMIFS('(①本体)'!$U$16:$U$215,'(①本体)'!$E$16:$E$215,"計画",'(①本体)'!$K$16:$K$215,品目計!$B19)</f>
        <v>0</v>
      </c>
      <c r="G19" s="626">
        <f>SUMIFS('(①本体)'!$X$16:$X$215,'(①本体)'!$E$16:$E$215,"計画",'(①本体)'!$K$16:$K$215,品目計!$B19)</f>
        <v>0</v>
      </c>
      <c r="H19" s="563">
        <f>COUNTIFS('(①本体)'!$E$16:$E$215,"計画",'(①本体)'!$K$16:$K$215,B19,'(①本体)'!AB$16:AB$215,1)</f>
        <v>0</v>
      </c>
      <c r="I19" s="564">
        <f>SUMIFS('(①本体)'!$AC$16:$AC$215,'(①本体)'!$E$16:$E$215,"計画",'(①本体)'!$K$16:$K$215,品目計!$B19)</f>
        <v>0</v>
      </c>
      <c r="J19" s="565">
        <f>SUMIFS('(①本体)'!$AD$16:$AD$215,'(①本体)'!$E$16:$E$215,"計画",'(①本体)'!$K$16:$K$215,品目計!$B19)</f>
        <v>0</v>
      </c>
      <c r="K19" s="626">
        <f>SUMIFS('(①本体)'!$AE$16:$AE$215,'(①本体)'!$E$16:$E$215,"計画",'(①本体)'!$K$16:$K$215,品目計!$B19)</f>
        <v>0</v>
      </c>
      <c r="L19" s="563">
        <f>COUNTIFS('(①本体)'!$E$16:$E$215,"計画",'(①本体)'!$K$16:$K$215,B19,'(①本体)'!AI$16:AI$215,1)</f>
        <v>0</v>
      </c>
      <c r="M19" s="564">
        <f>SUMIFS('(①本体)'!$AJ$16:$AJ$215,'(①本体)'!$E$16:$E$215,"計画",'(①本体)'!$K$16:$K$215,品目計!$B19)</f>
        <v>0</v>
      </c>
      <c r="N19" s="565">
        <f>SUMIFS('(①本体)'!$AK$16:$AK$215,'(①本体)'!$E$16:$E$215,"計画",'(①本体)'!$K$16:$K$215,品目計!$B19)</f>
        <v>0</v>
      </c>
      <c r="O19" s="626">
        <f>SUMIFS('(①本体)'!$AN$16:$AN$215,'(①本体)'!$E$16:$E$215,"計画",'(①本体)'!$K$16:$K$215,品目計!$B19)</f>
        <v>0</v>
      </c>
      <c r="P19" s="563">
        <v>0</v>
      </c>
      <c r="Q19" s="564">
        <v>0</v>
      </c>
      <c r="R19" s="565">
        <v>0</v>
      </c>
      <c r="S19" s="626">
        <v>0</v>
      </c>
      <c r="T19" s="563">
        <f>COUNTIFS('(①本体)'!$E$16:$E$215,"計画",'(①本体)'!$K$16:$K$215,B19,'(①本体)'!AR$16:AR$215,1)+COUNTIFS('(①本体)'!$E$16:$E$215,"計画",'(①本体)'!$K$16:$K$215,B19,'(①本体)'!AY$16:AY$215,1)+COUNTIFS('(①本体)'!$E$16:$E$215,"計画",'(①本体)'!$K$16:$K$215,B19,'(①本体)'!BF$16:BF$215,1)+COUNTIFS('(①本体)'!$E$16:$E$215,"計画",'(①本体)'!$K$16:$K$215,B19,'(①本体)'!BM$16:BM$215,1)</f>
        <v>0</v>
      </c>
      <c r="U19" s="564">
        <f>SUMIFS('(①本体)'!$BT$16:$BT$215,'(①本体)'!$E$16:$E$215,"計画",'(①本体)'!$K$16:$K$215,品目計!$B19)</f>
        <v>0</v>
      </c>
      <c r="V19" s="626">
        <f>SUMIFS('(①本体)'!$BU$16:$BU$215,'(①本体)'!$E$16:$E$215,"計画",'(①本体)'!$K$16:$K$215,品目計!$B19)</f>
        <v>0</v>
      </c>
      <c r="W19" s="626">
        <f>SUMIFS('(①本体)'!$BV$16:$BV$215,'(①本体)'!$E$16:$E$215,"計画",'(①本体)'!$K$16:$K$215,品目計!$B19)</f>
        <v>0</v>
      </c>
      <c r="X19" s="563">
        <f>COUNTIFS('(①本体)'!$E$16:$E$215,"計画",'(①本体)'!$K$16:$K$215,B19,'(①本体)'!BZ$16:BZ$215,1)</f>
        <v>0</v>
      </c>
      <c r="Y19" s="564">
        <f>SUMIFS('(①本体)'!$CA$16:$CA$215,'(①本体)'!$E$16:$E$215,"計画",'(①本体)'!$K$16:$K$215,品目計!$B19)</f>
        <v>0</v>
      </c>
      <c r="Z19" s="626">
        <f>SUMIFS('(①本体)'!$CB$16:$CB$215,'(①本体)'!$E$16:$E$215,"計画",'(①本体)'!$K$16:$K$215,品目計!$B19)</f>
        <v>0</v>
      </c>
      <c r="AA19" s="626">
        <f>SUMIFS('(①本体)'!$CE$16:$CE$215,'(①本体)'!$E$16:$E$215,"計画",'(①本体)'!$K$16:$K$215,品目計!$B19)</f>
        <v>0</v>
      </c>
      <c r="AB19" s="563">
        <v>0</v>
      </c>
      <c r="AC19" s="564">
        <v>0</v>
      </c>
      <c r="AD19" s="626">
        <v>0</v>
      </c>
      <c r="AE19" s="626">
        <v>0</v>
      </c>
      <c r="AF19" s="563">
        <f>COUNTIFS('(①本体)'!$E$16:$E$215,"計画",'(①本体)'!$K$16:$K$215,B19,'(①本体)'!CI$16:CI$215,1)</f>
        <v>0</v>
      </c>
      <c r="AG19" s="564">
        <f>SUMIFS('(①本体)'!$CJ$16:$CJ$215,'(①本体)'!$E$16:$E$215,"計画",'(①本体)'!$K$16:$K$215,品目計!$B19)</f>
        <v>0</v>
      </c>
      <c r="AH19" s="626">
        <f>SUMIFS('(①本体)'!$CK$16:$CK$215,'(①本体)'!$E$16:$E$215,"計画",'(①本体)'!$K$16:$K$215,品目計!$B19)</f>
        <v>0</v>
      </c>
      <c r="AI19" s="626">
        <f>SUMIFS('(①本体)'!$CL$16:$CL$215,'(①本体)'!$E$16:$E$215,"計画",'(①本体)'!$K$16:$K$215,品目計!$B19)</f>
        <v>0</v>
      </c>
      <c r="AJ19" s="563">
        <f>COUNTIFS('(①本体)'!$E$16:$E$215,"計画",'(①本体)'!$K$16:$K$215,B19,'(①本体)'!CP$16:CP$215,1)+COUNTIFS('(①本体)'!$E$16:$E$215,"計画",'(①本体)'!$K$16:$K$215,B19,'(①本体)'!CW$16:CW$215,1)+COUNTIFS('(①本体)'!$E$16:$E$215,"計画",'(①本体)'!$K$16:$K$215,B19,'(①本体)'!DD$16:DD$215,1)</f>
        <v>0</v>
      </c>
      <c r="AK19" s="564">
        <f>SUMIFS('(①本体)'!$DK$16:$DK$215,'(①本体)'!$E$16:$E$215,"計画",'(①本体)'!$K$16:$K$215,品目計!$B19)</f>
        <v>0</v>
      </c>
      <c r="AL19" s="626">
        <f>SUMIFS('(①本体)'!$DL$16:$DL$215,'(①本体)'!$E$16:$E$215,"計画",'(①本体)'!$K$16:$K$215,品目計!$B19)</f>
        <v>0</v>
      </c>
      <c r="AM19" s="565">
        <f>SUMIFS('(①本体)'!$DM$16:$DM$215,'(①本体)'!$E$16:$E$215,"計画",'(①本体)'!$K$16:$K$215,品目計!$B19)</f>
        <v>0</v>
      </c>
    </row>
    <row r="20" spans="1:48" ht="27" customHeight="1" x14ac:dyDescent="0.2">
      <c r="A20" s="617">
        <v>11</v>
      </c>
      <c r="B20" s="937" t="s">
        <v>340</v>
      </c>
      <c r="C20" s="938"/>
      <c r="D20" s="563">
        <f>COUNTIFS('(①本体)'!$E$16:$E$215,"計画",'(①本体)'!$K$16:$K$215,B20,'(①本体)'!S$16:S$215,1)</f>
        <v>0</v>
      </c>
      <c r="E20" s="564">
        <f>SUMIFS('(①本体)'!$T$16:$T$215,'(①本体)'!$E$16:$E$215,"計画",'(①本体)'!$K$16:$K$215,品目計!$B20)</f>
        <v>0</v>
      </c>
      <c r="F20" s="565">
        <f>SUMIFS('(①本体)'!$U$16:$U$215,'(①本体)'!$E$16:$E$215,"計画",'(①本体)'!$K$16:$K$215,品目計!$B20)</f>
        <v>0</v>
      </c>
      <c r="G20" s="626">
        <f>SUMIFS('(①本体)'!$X$16:$X$215,'(①本体)'!$E$16:$E$215,"計画",'(①本体)'!$K$16:$K$215,品目計!$B20)</f>
        <v>0</v>
      </c>
      <c r="H20" s="563">
        <f>COUNTIFS('(①本体)'!$E$16:$E$215,"計画",'(①本体)'!$K$16:$K$215,B20,'(①本体)'!AB$16:AB$215,1)</f>
        <v>0</v>
      </c>
      <c r="I20" s="564">
        <f>SUMIFS('(①本体)'!$AC$16:$AC$215,'(①本体)'!$E$16:$E$215,"計画",'(①本体)'!$K$16:$K$215,品目計!$B20)</f>
        <v>0</v>
      </c>
      <c r="J20" s="565">
        <f>SUMIFS('(①本体)'!$AD$16:$AD$215,'(①本体)'!$E$16:$E$215,"計画",'(①本体)'!$K$16:$K$215,品目計!$B20)</f>
        <v>0</v>
      </c>
      <c r="K20" s="626">
        <f>SUMIFS('(①本体)'!$AE$16:$AE$215,'(①本体)'!$E$16:$E$215,"計画",'(①本体)'!$K$16:$K$215,品目計!$B20)</f>
        <v>0</v>
      </c>
      <c r="L20" s="563">
        <f>COUNTIFS('(①本体)'!$E$16:$E$215,"計画",'(①本体)'!$K$16:$K$215,B20,'(①本体)'!AI$16:AI$215,1)</f>
        <v>0</v>
      </c>
      <c r="M20" s="564">
        <f>SUMIFS('(①本体)'!$AJ$16:$AJ$215,'(①本体)'!$E$16:$E$215,"計画",'(①本体)'!$K$16:$K$215,品目計!$B20)</f>
        <v>0</v>
      </c>
      <c r="N20" s="565">
        <f>SUMIFS('(①本体)'!$AK$16:$AK$215,'(①本体)'!$E$16:$E$215,"計画",'(①本体)'!$K$16:$K$215,品目計!$B20)</f>
        <v>0</v>
      </c>
      <c r="O20" s="626">
        <f>SUMIFS('(①本体)'!$AN$16:$AN$215,'(①本体)'!$E$16:$E$215,"計画",'(①本体)'!$K$16:$K$215,品目計!$B20)</f>
        <v>0</v>
      </c>
      <c r="P20" s="563">
        <v>0</v>
      </c>
      <c r="Q20" s="564">
        <v>0</v>
      </c>
      <c r="R20" s="565">
        <v>0</v>
      </c>
      <c r="S20" s="626">
        <v>0</v>
      </c>
      <c r="T20" s="563">
        <f>COUNTIFS('(①本体)'!$E$16:$E$215,"計画",'(①本体)'!$K$16:$K$215,B20,'(①本体)'!AR$16:AR$215,1)+COUNTIFS('(①本体)'!$E$16:$E$215,"計画",'(①本体)'!$K$16:$K$215,B20,'(①本体)'!AY$16:AY$215,1)+COUNTIFS('(①本体)'!$E$16:$E$215,"計画",'(①本体)'!$K$16:$K$215,B20,'(①本体)'!BF$16:BF$215,1)+COUNTIFS('(①本体)'!$E$16:$E$215,"計画",'(①本体)'!$K$16:$K$215,B20,'(①本体)'!BM$16:BM$215,1)</f>
        <v>0</v>
      </c>
      <c r="U20" s="564">
        <f>SUMIFS('(①本体)'!$BT$16:$BT$215,'(①本体)'!$E$16:$E$215,"計画",'(①本体)'!$K$16:$K$215,品目計!$B20)</f>
        <v>0</v>
      </c>
      <c r="V20" s="626">
        <f>SUMIFS('(①本体)'!$BU$16:$BU$215,'(①本体)'!$E$16:$E$215,"計画",'(①本体)'!$K$16:$K$215,品目計!$B20)</f>
        <v>0</v>
      </c>
      <c r="W20" s="626">
        <f>SUMIFS('(①本体)'!$BV$16:$BV$215,'(①本体)'!$E$16:$E$215,"計画",'(①本体)'!$K$16:$K$215,品目計!$B20)</f>
        <v>0</v>
      </c>
      <c r="X20" s="563">
        <f>COUNTIFS('(①本体)'!$E$16:$E$215,"計画",'(①本体)'!$K$16:$K$215,B20,'(①本体)'!BZ$16:BZ$215,1)</f>
        <v>0</v>
      </c>
      <c r="Y20" s="564">
        <f>SUMIFS('(①本体)'!$CA$16:$CA$215,'(①本体)'!$E$16:$E$215,"計画",'(①本体)'!$K$16:$K$215,品目計!$B20)</f>
        <v>0</v>
      </c>
      <c r="Z20" s="626">
        <f>SUMIFS('(①本体)'!$CB$16:$CB$215,'(①本体)'!$E$16:$E$215,"計画",'(①本体)'!$K$16:$K$215,品目計!$B20)</f>
        <v>0</v>
      </c>
      <c r="AA20" s="630">
        <f>SUMIFS('(①本体)'!$CE$16:$CE$215,'(①本体)'!$E$16:$E$215,"計画",'(①本体)'!$K$16:$K$215,品目計!$B20)</f>
        <v>0</v>
      </c>
      <c r="AB20" s="563">
        <v>0</v>
      </c>
      <c r="AC20" s="564">
        <v>0</v>
      </c>
      <c r="AD20" s="626">
        <v>0</v>
      </c>
      <c r="AE20" s="626">
        <v>0</v>
      </c>
      <c r="AF20" s="563">
        <f>COUNTIFS('(①本体)'!$E$16:$E$215,"計画",'(①本体)'!$K$16:$K$215,B20,'(①本体)'!CI$16:CI$215,1)</f>
        <v>0</v>
      </c>
      <c r="AG20" s="564">
        <f>SUMIFS('(①本体)'!$CJ$16:$CJ$215,'(①本体)'!$E$16:$E$215,"計画",'(①本体)'!$K$16:$K$215,品目計!$B20)</f>
        <v>0</v>
      </c>
      <c r="AH20" s="626">
        <f>SUMIFS('(①本体)'!$CK$16:$CK$215,'(①本体)'!$E$16:$E$215,"計画",'(①本体)'!$K$16:$K$215,品目計!$B20)</f>
        <v>0</v>
      </c>
      <c r="AI20" s="626">
        <f>SUMIFS('(①本体)'!$CL$16:$CL$215,'(①本体)'!$E$16:$E$215,"計画",'(①本体)'!$K$16:$K$215,品目計!$B20)</f>
        <v>0</v>
      </c>
      <c r="AJ20" s="563">
        <f>COUNTIFS('(①本体)'!$E$16:$E$215,"計画",'(①本体)'!$K$16:$K$215,B20,'(①本体)'!CP$16:CP$215,1)+COUNTIFS('(①本体)'!$E$16:$E$215,"計画",'(①本体)'!$K$16:$K$215,B20,'(①本体)'!CW$16:CW$215,1)+COUNTIFS('(①本体)'!$E$16:$E$215,"計画",'(①本体)'!$K$16:$K$215,B20,'(①本体)'!DD$16:DD$215,1)</f>
        <v>0</v>
      </c>
      <c r="AK20" s="564">
        <f>SUMIFS('(①本体)'!$DK$16:$DK$215,'(①本体)'!$E$16:$E$215,"計画",'(①本体)'!$K$16:$K$215,品目計!$B20)</f>
        <v>0</v>
      </c>
      <c r="AL20" s="626">
        <f>SUMIFS('(①本体)'!$DL$16:$DL$215,'(①本体)'!$E$16:$E$215,"計画",'(①本体)'!$K$16:$K$215,品目計!$B20)</f>
        <v>0</v>
      </c>
      <c r="AM20" s="565">
        <f>SUMIFS('(①本体)'!$DM$16:$DM$215,'(①本体)'!$E$16:$E$215,"計画",'(①本体)'!$K$16:$K$215,品目計!$B20)</f>
        <v>0</v>
      </c>
    </row>
    <row r="21" spans="1:48" ht="27" customHeight="1" x14ac:dyDescent="0.2">
      <c r="A21" s="566">
        <v>12</v>
      </c>
      <c r="B21" s="937" t="s">
        <v>341</v>
      </c>
      <c r="C21" s="938"/>
      <c r="D21" s="563">
        <f>COUNTIFS('(①本体)'!$E$16:$E$215,"計画",'(①本体)'!$K$16:$K$215,B21,'(①本体)'!S$16:S$215,1)</f>
        <v>0</v>
      </c>
      <c r="E21" s="564">
        <f>SUMIFS('(①本体)'!$T$16:$T$215,'(①本体)'!$E$16:$E$215,"計画",'(①本体)'!$K$16:$K$215,品目計!$B21)</f>
        <v>0</v>
      </c>
      <c r="F21" s="565">
        <f>SUMIFS('(①本体)'!$U$16:$U$215,'(①本体)'!$E$16:$E$215,"計画",'(①本体)'!$K$16:$K$215,品目計!$B21)</f>
        <v>0</v>
      </c>
      <c r="G21" s="626">
        <f>SUMIFS('(①本体)'!$X$16:$X$215,'(①本体)'!$E$16:$E$215,"計画",'(①本体)'!$K$16:$K$215,品目計!$B21)</f>
        <v>0</v>
      </c>
      <c r="H21" s="563">
        <f>COUNTIFS('(①本体)'!$E$16:$E$215,"計画",'(①本体)'!$K$16:$K$215,B21,'(①本体)'!AB$16:AB$215,1)</f>
        <v>0</v>
      </c>
      <c r="I21" s="564">
        <f>SUMIFS('(①本体)'!$AC$16:$AC$215,'(①本体)'!$E$16:$E$215,"計画",'(①本体)'!$K$16:$K$215,品目計!$B21)</f>
        <v>0</v>
      </c>
      <c r="J21" s="565">
        <f>SUMIFS('(①本体)'!$AD$16:$AD$215,'(①本体)'!$E$16:$E$215,"計画",'(①本体)'!$K$16:$K$215,品目計!$B21)</f>
        <v>0</v>
      </c>
      <c r="K21" s="626">
        <f>SUMIFS('(①本体)'!$AE$16:$AE$215,'(①本体)'!$E$16:$E$215,"計画",'(①本体)'!$K$16:$K$215,品目計!$B21)</f>
        <v>0</v>
      </c>
      <c r="L21" s="563">
        <f>COUNTIFS('(①本体)'!$E$16:$E$215,"計画",'(①本体)'!$K$16:$K$215,B21,'(①本体)'!AI$16:AI$215,1)</f>
        <v>0</v>
      </c>
      <c r="M21" s="564">
        <f>SUMIFS('(①本体)'!$AJ$16:$AJ$215,'(①本体)'!$E$16:$E$215,"計画",'(①本体)'!$K$16:$K$215,品目計!$B21)</f>
        <v>0</v>
      </c>
      <c r="N21" s="565">
        <f>SUMIFS('(①本体)'!$AK$16:$AK$215,'(①本体)'!$E$16:$E$215,"計画",'(①本体)'!$K$16:$K$215,品目計!$B21)</f>
        <v>0</v>
      </c>
      <c r="O21" s="626">
        <f>SUMIFS('(①本体)'!$AN$16:$AN$215,'(①本体)'!$E$16:$E$215,"計画",'(①本体)'!$K$16:$K$215,品目計!$B21)</f>
        <v>0</v>
      </c>
      <c r="P21" s="563">
        <v>0</v>
      </c>
      <c r="Q21" s="564">
        <v>0</v>
      </c>
      <c r="R21" s="565">
        <v>0</v>
      </c>
      <c r="S21" s="626">
        <v>0</v>
      </c>
      <c r="T21" s="563">
        <f>COUNTIFS('(①本体)'!$E$16:$E$215,"計画",'(①本体)'!$K$16:$K$215,B21,'(①本体)'!AR$16:AR$215,1)+COUNTIFS('(①本体)'!$E$16:$E$215,"計画",'(①本体)'!$K$16:$K$215,B21,'(①本体)'!AY$16:AY$215,1)+COUNTIFS('(①本体)'!$E$16:$E$215,"計画",'(①本体)'!$K$16:$K$215,B21,'(①本体)'!BF$16:BF$215,1)+COUNTIFS('(①本体)'!$E$16:$E$215,"計画",'(①本体)'!$K$16:$K$215,B21,'(①本体)'!BM$16:BM$215,1)</f>
        <v>0</v>
      </c>
      <c r="U21" s="564">
        <f>SUMIFS('(①本体)'!$BT$16:$BT$215,'(①本体)'!$E$16:$E$215,"計画",'(①本体)'!$K$16:$K$215,品目計!$B21)</f>
        <v>0</v>
      </c>
      <c r="V21" s="626">
        <f>SUMIFS('(①本体)'!$BU$16:$BU$215,'(①本体)'!$E$16:$E$215,"計画",'(①本体)'!$K$16:$K$215,品目計!$B21)</f>
        <v>0</v>
      </c>
      <c r="W21" s="626">
        <f>SUMIFS('(①本体)'!$BV$16:$BV$215,'(①本体)'!$E$16:$E$215,"計画",'(①本体)'!$K$16:$K$215,品目計!$B21)</f>
        <v>0</v>
      </c>
      <c r="X21" s="563">
        <f>COUNTIFS('(①本体)'!$E$16:$E$215,"計画",'(①本体)'!$K$16:$K$215,B21,'(①本体)'!BZ$16:BZ$215,1)</f>
        <v>0</v>
      </c>
      <c r="Y21" s="564">
        <f>SUMIFS('(①本体)'!$CA$16:$CA$215,'(①本体)'!$E$16:$E$215,"計画",'(①本体)'!$K$16:$K$215,品目計!$B21)</f>
        <v>0</v>
      </c>
      <c r="Z21" s="626">
        <f>SUMIFS('(①本体)'!$CB$16:$CB$215,'(①本体)'!$E$16:$E$215,"計画",'(①本体)'!$K$16:$K$215,品目計!$B21)</f>
        <v>0</v>
      </c>
      <c r="AA21" s="626">
        <f>SUMIFS('(①本体)'!$CE$16:$CE$215,'(①本体)'!$E$16:$E$215,"計画",'(①本体)'!$K$16:$K$215,品目計!$B21)</f>
        <v>0</v>
      </c>
      <c r="AB21" s="563">
        <v>0</v>
      </c>
      <c r="AC21" s="564">
        <v>0</v>
      </c>
      <c r="AD21" s="626">
        <v>0</v>
      </c>
      <c r="AE21" s="626">
        <v>0</v>
      </c>
      <c r="AF21" s="563">
        <f>COUNTIFS('(①本体)'!$E$16:$E$215,"計画",'(①本体)'!$K$16:$K$215,B21,'(①本体)'!CI$16:CI$215,1)</f>
        <v>0</v>
      </c>
      <c r="AG21" s="564">
        <f>SUMIFS('(①本体)'!$CJ$16:$CJ$215,'(①本体)'!$E$16:$E$215,"計画",'(①本体)'!$K$16:$K$215,品目計!$B21)</f>
        <v>0</v>
      </c>
      <c r="AH21" s="626">
        <f>SUMIFS('(①本体)'!$CK$16:$CK$215,'(①本体)'!$E$16:$E$215,"計画",'(①本体)'!$K$16:$K$215,品目計!$B21)</f>
        <v>0</v>
      </c>
      <c r="AI21" s="626">
        <f>SUMIFS('(①本体)'!$CL$16:$CL$215,'(①本体)'!$E$16:$E$215,"計画",'(①本体)'!$K$16:$K$215,品目計!$B21)</f>
        <v>0</v>
      </c>
      <c r="AJ21" s="563">
        <f>COUNTIFS('(①本体)'!$E$16:$E$215,"計画",'(①本体)'!$K$16:$K$215,B21,'(①本体)'!CP$16:CP$215,1)+COUNTIFS('(①本体)'!$E$16:$E$215,"計画",'(①本体)'!$K$16:$K$215,B21,'(①本体)'!CW$16:CW$215,1)+COUNTIFS('(①本体)'!$E$16:$E$215,"計画",'(①本体)'!$K$16:$K$215,B21,'(①本体)'!DD$16:DD$215,1)</f>
        <v>0</v>
      </c>
      <c r="AK21" s="564">
        <f>SUMIFS('(①本体)'!$DK$16:$DK$215,'(①本体)'!$E$16:$E$215,"計画",'(①本体)'!$K$16:$K$215,品目計!$B21)</f>
        <v>0</v>
      </c>
      <c r="AL21" s="626">
        <f>SUMIFS('(①本体)'!$DL$16:$DL$215,'(①本体)'!$E$16:$E$215,"計画",'(①本体)'!$K$16:$K$215,品目計!$B21)</f>
        <v>0</v>
      </c>
      <c r="AM21" s="565">
        <f>SUMIFS('(①本体)'!$DM$16:$DM$215,'(①本体)'!$E$16:$E$215,"計画",'(①本体)'!$K$16:$K$215,品目計!$B21)</f>
        <v>0</v>
      </c>
    </row>
    <row r="22" spans="1:48" ht="27" customHeight="1" x14ac:dyDescent="0.2">
      <c r="A22" s="613">
        <v>13</v>
      </c>
      <c r="B22" s="937" t="s">
        <v>342</v>
      </c>
      <c r="C22" s="938"/>
      <c r="D22" s="563">
        <f>COUNTIFS('(①本体)'!$E$16:$E$215,"計画",'(①本体)'!$K$16:$K$215,B22,'(①本体)'!S$16:S$215,1)</f>
        <v>0</v>
      </c>
      <c r="E22" s="564">
        <f>SUMIFS('(①本体)'!$T$16:$T$215,'(①本体)'!$E$16:$E$215,"計画",'(①本体)'!$K$16:$K$215,品目計!$B22)</f>
        <v>0</v>
      </c>
      <c r="F22" s="565">
        <f>SUMIFS('(①本体)'!$U$16:$U$215,'(①本体)'!$E$16:$E$215,"計画",'(①本体)'!$K$16:$K$215,品目計!$B22)</f>
        <v>0</v>
      </c>
      <c r="G22" s="626">
        <f>SUMIFS('(①本体)'!$X$16:$X$215,'(①本体)'!$E$16:$E$215,"計画",'(①本体)'!$K$16:$K$215,品目計!$B22)</f>
        <v>0</v>
      </c>
      <c r="H22" s="563">
        <f>COUNTIFS('(①本体)'!$E$16:$E$215,"計画",'(①本体)'!$K$16:$K$215,B22,'(①本体)'!AB$16:AB$215,1)</f>
        <v>0</v>
      </c>
      <c r="I22" s="564">
        <f>SUMIFS('(①本体)'!$AC$16:$AC$215,'(①本体)'!$E$16:$E$215,"計画",'(①本体)'!$K$16:$K$215,品目計!$B22)</f>
        <v>0</v>
      </c>
      <c r="J22" s="565">
        <f>SUMIFS('(①本体)'!$AD$16:$AD$215,'(①本体)'!$E$16:$E$215,"計画",'(①本体)'!$K$16:$K$215,品目計!$B22)</f>
        <v>0</v>
      </c>
      <c r="K22" s="626">
        <f>SUMIFS('(①本体)'!$AE$16:$AE$215,'(①本体)'!$E$16:$E$215,"計画",'(①本体)'!$K$16:$K$215,品目計!$B22)</f>
        <v>0</v>
      </c>
      <c r="L22" s="563">
        <f>COUNTIFS('(①本体)'!$E$16:$E$215,"計画",'(①本体)'!$K$16:$K$215,B22,'(①本体)'!AI$16:AI$215,1)</f>
        <v>0</v>
      </c>
      <c r="M22" s="564">
        <f>SUMIFS('(①本体)'!$AJ$16:$AJ$215,'(①本体)'!$E$16:$E$215,"計画",'(①本体)'!$K$16:$K$215,品目計!$B22)</f>
        <v>0</v>
      </c>
      <c r="N22" s="565">
        <f>SUMIFS('(①本体)'!$AK$16:$AK$215,'(①本体)'!$E$16:$E$215,"計画",'(①本体)'!$K$16:$K$215,品目計!$B22)</f>
        <v>0</v>
      </c>
      <c r="O22" s="626">
        <f>SUMIFS('(①本体)'!$AN$16:$AN$215,'(①本体)'!$E$16:$E$215,"計画",'(①本体)'!$K$16:$K$215,品目計!$B22)</f>
        <v>0</v>
      </c>
      <c r="P22" s="563">
        <v>0</v>
      </c>
      <c r="Q22" s="564">
        <v>0</v>
      </c>
      <c r="R22" s="565">
        <v>0</v>
      </c>
      <c r="S22" s="626">
        <v>0</v>
      </c>
      <c r="T22" s="563">
        <f>COUNTIFS('(①本体)'!$E$16:$E$215,"計画",'(①本体)'!$K$16:$K$215,B22,'(①本体)'!AR$16:AR$215,1)+COUNTIFS('(①本体)'!$E$16:$E$215,"計画",'(①本体)'!$K$16:$K$215,B22,'(①本体)'!AY$16:AY$215,1)+COUNTIFS('(①本体)'!$E$16:$E$215,"計画",'(①本体)'!$K$16:$K$215,B22,'(①本体)'!BF$16:BF$215,1)+COUNTIFS('(①本体)'!$E$16:$E$215,"計画",'(①本体)'!$K$16:$K$215,B22,'(①本体)'!BM$16:BM$215,1)</f>
        <v>0</v>
      </c>
      <c r="U22" s="564">
        <f>SUMIFS('(①本体)'!$BT$16:$BT$215,'(①本体)'!$E$16:$E$215,"計画",'(①本体)'!$K$16:$K$215,品目計!$B22)</f>
        <v>0</v>
      </c>
      <c r="V22" s="626">
        <f>SUMIFS('(①本体)'!$BU$16:$BU$215,'(①本体)'!$E$16:$E$215,"計画",'(①本体)'!$K$16:$K$215,品目計!$B22)</f>
        <v>0</v>
      </c>
      <c r="W22" s="626">
        <f>SUMIFS('(①本体)'!$BV$16:$BV$215,'(①本体)'!$E$16:$E$215,"計画",'(①本体)'!$K$16:$K$215,品目計!$B22)</f>
        <v>0</v>
      </c>
      <c r="X22" s="563">
        <f>COUNTIFS('(①本体)'!$E$16:$E$215,"計画",'(①本体)'!$K$16:$K$215,B22,'(①本体)'!BZ$16:BZ$215,1)</f>
        <v>0</v>
      </c>
      <c r="Y22" s="564">
        <f>SUMIFS('(①本体)'!$CA$16:$CA$215,'(①本体)'!$E$16:$E$215,"計画",'(①本体)'!$K$16:$K$215,品目計!$B22)</f>
        <v>0</v>
      </c>
      <c r="Z22" s="626">
        <f>SUMIFS('(①本体)'!$CB$16:$CB$215,'(①本体)'!$E$16:$E$215,"計画",'(①本体)'!$K$16:$K$215,品目計!$B22)</f>
        <v>0</v>
      </c>
      <c r="AA22" s="626">
        <f>SUMIFS('(①本体)'!$CE$16:$CE$215,'(①本体)'!$E$16:$E$215,"計画",'(①本体)'!$K$16:$K$215,品目計!$B22)</f>
        <v>0</v>
      </c>
      <c r="AB22" s="563">
        <v>0</v>
      </c>
      <c r="AC22" s="564">
        <v>0</v>
      </c>
      <c r="AD22" s="626">
        <v>0</v>
      </c>
      <c r="AE22" s="626">
        <v>0</v>
      </c>
      <c r="AF22" s="563">
        <f>COUNTIFS('(①本体)'!$E$16:$E$215,"計画",'(①本体)'!$K$16:$K$215,B22,'(①本体)'!CI$16:CI$215,1)</f>
        <v>0</v>
      </c>
      <c r="AG22" s="564">
        <f>SUMIFS('(①本体)'!$CJ$16:$CJ$215,'(①本体)'!$E$16:$E$215,"計画",'(①本体)'!$K$16:$K$215,品目計!$B22)</f>
        <v>0</v>
      </c>
      <c r="AH22" s="626">
        <f>SUMIFS('(①本体)'!$CK$16:$CK$215,'(①本体)'!$E$16:$E$215,"計画",'(①本体)'!$K$16:$K$215,品目計!$B22)</f>
        <v>0</v>
      </c>
      <c r="AI22" s="626">
        <f>SUMIFS('(①本体)'!$CL$16:$CL$215,'(①本体)'!$E$16:$E$215,"計画",'(①本体)'!$K$16:$K$215,品目計!$B22)</f>
        <v>0</v>
      </c>
      <c r="AJ22" s="563">
        <f>COUNTIFS('(①本体)'!$E$16:$E$215,"計画",'(①本体)'!$K$16:$K$215,B22,'(①本体)'!CP$16:CP$215,1)+COUNTIFS('(①本体)'!$E$16:$E$215,"計画",'(①本体)'!$K$16:$K$215,B22,'(①本体)'!CW$16:CW$215,1)+COUNTIFS('(①本体)'!$E$16:$E$215,"計画",'(①本体)'!$K$16:$K$215,B22,'(①本体)'!DD$16:DD$215,1)</f>
        <v>0</v>
      </c>
      <c r="AK22" s="564">
        <f>SUMIFS('(①本体)'!$DK$16:$DK$215,'(①本体)'!$E$16:$E$215,"計画",'(①本体)'!$K$16:$K$215,品目計!$B22)</f>
        <v>0</v>
      </c>
      <c r="AL22" s="626">
        <f>SUMIFS('(①本体)'!$DL$16:$DL$215,'(①本体)'!$E$16:$E$215,"計画",'(①本体)'!$K$16:$K$215,品目計!$B22)</f>
        <v>0</v>
      </c>
      <c r="AM22" s="565">
        <f>SUMIFS('(①本体)'!$DM$16:$DM$215,'(①本体)'!$E$16:$E$215,"計画",'(①本体)'!$K$16:$K$215,品目計!$B22)</f>
        <v>0</v>
      </c>
    </row>
    <row r="23" spans="1:48" ht="27" customHeight="1" x14ac:dyDescent="0.2">
      <c r="A23" s="561">
        <v>14</v>
      </c>
      <c r="B23" s="939" t="s">
        <v>343</v>
      </c>
      <c r="C23" s="940"/>
      <c r="D23" s="525"/>
      <c r="E23" s="526"/>
      <c r="F23" s="625"/>
      <c r="G23" s="624"/>
      <c r="H23" s="525"/>
      <c r="I23" s="526"/>
      <c r="J23" s="625"/>
      <c r="K23" s="624"/>
      <c r="L23" s="525"/>
      <c r="M23" s="526"/>
      <c r="N23" s="625"/>
      <c r="O23" s="624"/>
      <c r="P23" s="525"/>
      <c r="Q23" s="526"/>
      <c r="R23" s="625"/>
      <c r="S23" s="624"/>
      <c r="T23" s="525"/>
      <c r="U23" s="526"/>
      <c r="V23" s="624"/>
      <c r="W23" s="624"/>
      <c r="X23" s="525"/>
      <c r="Y23" s="526"/>
      <c r="Z23" s="624"/>
      <c r="AA23" s="624"/>
      <c r="AB23" s="525"/>
      <c r="AC23" s="526"/>
      <c r="AD23" s="624"/>
      <c r="AE23" s="624"/>
      <c r="AF23" s="525"/>
      <c r="AG23" s="526"/>
      <c r="AH23" s="624"/>
      <c r="AI23" s="624"/>
      <c r="AJ23" s="525"/>
      <c r="AK23" s="526"/>
      <c r="AL23" s="624"/>
      <c r="AM23" s="527"/>
    </row>
    <row r="24" spans="1:48" ht="27" customHeight="1" x14ac:dyDescent="0.2">
      <c r="A24" s="562">
        <v>15</v>
      </c>
      <c r="B24" s="937" t="s">
        <v>344</v>
      </c>
      <c r="C24" s="938"/>
      <c r="D24" s="563">
        <f>COUNTIFS('(①本体)'!$E$16:$E$215,"計画",'(①本体)'!$K$16:$K$215,B24,'(①本体)'!S$16:S$215,1)</f>
        <v>0</v>
      </c>
      <c r="E24" s="564">
        <f>SUMIFS('(①本体)'!$T$16:$T$215,'(①本体)'!$E$16:$E$215,"計画",'(①本体)'!$K$16:$K$215,品目計!$B24)</f>
        <v>0</v>
      </c>
      <c r="F24" s="627">
        <f>SUMIFS('(①本体)'!$U$16:$U$215,'(①本体)'!$E$16:$E$215,"計画",'(①本体)'!$K$16:$K$215,品目計!$B24)</f>
        <v>0</v>
      </c>
      <c r="G24" s="626">
        <f>SUMIFS('(①本体)'!$X$16:$X$215,'(①本体)'!$E$16:$E$215,"計画",'(①本体)'!$K$16:$K$215,品目計!$B24)</f>
        <v>0</v>
      </c>
      <c r="H24" s="563">
        <f>COUNTIFS('(①本体)'!$E$16:$E$215,"計画",'(①本体)'!$K$16:$K$215,B24,'(①本体)'!AB$16:AB$215,1)</f>
        <v>0</v>
      </c>
      <c r="I24" s="564">
        <f>SUMIFS('(①本体)'!$AC$16:$AC$215,'(①本体)'!$E$16:$E$215,"計画",'(①本体)'!$K$16:$K$215,品目計!$B24)</f>
        <v>0</v>
      </c>
      <c r="J24" s="627">
        <f>SUMIFS('(①本体)'!$AD$16:$AD$215,'(①本体)'!$E$16:$E$215,"計画",'(①本体)'!$K$16:$K$215,品目計!$B24)</f>
        <v>0</v>
      </c>
      <c r="K24" s="626">
        <f>SUMIFS('(①本体)'!$AE$16:$AE$215,'(①本体)'!$E$16:$E$215,"計画",'(①本体)'!$K$16:$K$215,品目計!$B24)</f>
        <v>0</v>
      </c>
      <c r="L24" s="563">
        <f>COUNTIFS('(①本体)'!$E$16:$E$215,"計画",'(①本体)'!$K$16:$K$215,B24,'(①本体)'!AI$16:AI$215,1)</f>
        <v>0</v>
      </c>
      <c r="M24" s="564">
        <f>SUMIFS('(①本体)'!$AJ$16:$AJ$215,'(①本体)'!$E$16:$E$215,"計画",'(①本体)'!$K$16:$K$215,品目計!$B24)</f>
        <v>0</v>
      </c>
      <c r="N24" s="627">
        <f>SUMIFS('(①本体)'!$AK$16:$AK$215,'(①本体)'!$E$16:$E$215,"計画",'(①本体)'!$K$16:$K$215,品目計!$B24)</f>
        <v>0</v>
      </c>
      <c r="O24" s="626">
        <f>SUMIFS('(①本体)'!$AN$16:$AN$215,'(①本体)'!$E$16:$E$215,"計画",'(①本体)'!$K$16:$K$215,品目計!$B24)</f>
        <v>0</v>
      </c>
      <c r="P24" s="563">
        <v>0</v>
      </c>
      <c r="Q24" s="564">
        <v>0</v>
      </c>
      <c r="R24" s="627">
        <v>0</v>
      </c>
      <c r="S24" s="626">
        <v>0</v>
      </c>
      <c r="T24" s="563">
        <f>COUNTIFS('(①本体)'!$E$16:$E$215,"計画",'(①本体)'!$K$16:$K$215,B24,'(①本体)'!AR$16:AR$215,1)+COUNTIFS('(①本体)'!$E$16:$E$215,"計画",'(①本体)'!$K$16:$K$215,B24,'(①本体)'!AY$16:AY$215,1)+COUNTIFS('(①本体)'!$E$16:$E$215,"計画",'(①本体)'!$K$16:$K$215,B24,'(①本体)'!BF$16:BF$215,1)+COUNTIFS('(①本体)'!$E$16:$E$215,"計画",'(①本体)'!$K$16:$K$215,B24,'(①本体)'!BM$16:BM$215,1)</f>
        <v>0</v>
      </c>
      <c r="U24" s="564">
        <f>SUMIFS('(①本体)'!$BT$16:$BT$215,'(①本体)'!$E$16:$E$215,"計画",'(①本体)'!$K$16:$K$215,品目計!$B24)</f>
        <v>0</v>
      </c>
      <c r="V24" s="626">
        <f>SUMIFS('(①本体)'!$BU$16:$BU$215,'(①本体)'!$E$16:$E$215,"計画",'(①本体)'!$K$16:$K$215,品目計!$B24)</f>
        <v>0</v>
      </c>
      <c r="W24" s="626">
        <f>SUMIFS('(①本体)'!$BV$16:$BV$215,'(①本体)'!$E$16:$E$215,"計画",'(①本体)'!$K$16:$K$215,品目計!$B24)</f>
        <v>0</v>
      </c>
      <c r="X24" s="563">
        <f>COUNTIFS('(①本体)'!$E$16:$E$215,"計画",'(①本体)'!$K$16:$K$215,B24,'(①本体)'!BZ$16:BZ$215,1)</f>
        <v>0</v>
      </c>
      <c r="Y24" s="564">
        <f>SUMIFS('(①本体)'!$CA$16:$CA$215,'(①本体)'!$E$16:$E$215,"計画",'(①本体)'!$K$16:$K$215,品目計!$B24)</f>
        <v>0</v>
      </c>
      <c r="Z24" s="626">
        <f>SUMIFS('(①本体)'!$CB$16:$CB$215,'(①本体)'!$E$16:$E$215,"計画",'(①本体)'!$K$16:$K$215,品目計!$B24)</f>
        <v>0</v>
      </c>
      <c r="AA24" s="626">
        <f>SUMIFS('(①本体)'!$CE$16:$CE$215,'(①本体)'!$E$16:$E$215,"計画",'(①本体)'!$K$16:$K$215,品目計!$B24)</f>
        <v>0</v>
      </c>
      <c r="AB24" s="563">
        <v>0</v>
      </c>
      <c r="AC24" s="564">
        <v>0</v>
      </c>
      <c r="AD24" s="626">
        <v>0</v>
      </c>
      <c r="AE24" s="626">
        <v>0</v>
      </c>
      <c r="AF24" s="563">
        <f>COUNTIFS('(①本体)'!$E$16:$E$215,"計画",'(①本体)'!$K$16:$K$215,B24,'(①本体)'!CI$16:CI$215,1)</f>
        <v>0</v>
      </c>
      <c r="AG24" s="564">
        <f>SUMIFS('(①本体)'!$CJ$16:$CJ$215,'(①本体)'!$E$16:$E$215,"計画",'(①本体)'!$K$16:$K$215,品目計!$B24)</f>
        <v>0</v>
      </c>
      <c r="AH24" s="626">
        <f>SUMIFS('(①本体)'!$CK$16:$CK$215,'(①本体)'!$E$16:$E$215,"計画",'(①本体)'!$K$16:$K$215,品目計!$B24)</f>
        <v>0</v>
      </c>
      <c r="AI24" s="626">
        <f>SUMIFS('(①本体)'!$CL$16:$CL$215,'(①本体)'!$E$16:$E$215,"計画",'(①本体)'!$K$16:$K$215,品目計!$B24)</f>
        <v>0</v>
      </c>
      <c r="AJ24" s="563">
        <f>COUNTIFS('(①本体)'!$E$16:$E$215,"計画",'(①本体)'!$K$16:$K$215,B24,'(①本体)'!CP$16:CP$215,1)+COUNTIFS('(①本体)'!$E$16:$E$215,"計画",'(①本体)'!$K$16:$K$215,B24,'(①本体)'!CW$16:CW$215,1)+COUNTIFS('(①本体)'!$E$16:$E$215,"計画",'(①本体)'!$K$16:$K$215,B24,'(①本体)'!DD$16:DD$215,1)</f>
        <v>0</v>
      </c>
      <c r="AK24" s="564">
        <f>SUMIFS('(①本体)'!$DK$16:$DK$215,'(①本体)'!$E$16:$E$215,"計画",'(①本体)'!$K$16:$K$215,品目計!$B24)</f>
        <v>0</v>
      </c>
      <c r="AL24" s="626">
        <f>SUMIFS('(①本体)'!$DL$16:$DL$215,'(①本体)'!$E$16:$E$215,"計画",'(①本体)'!$K$16:$K$215,品目計!$B24)</f>
        <v>0</v>
      </c>
      <c r="AM24" s="565">
        <f>SUMIFS('(①本体)'!$DM$16:$DM$215,'(①本体)'!$E$16:$E$215,"計画",'(①本体)'!$K$16:$K$215,品目計!$B24)</f>
        <v>0</v>
      </c>
    </row>
    <row r="25" spans="1:48" ht="27" customHeight="1" x14ac:dyDescent="0.2">
      <c r="A25" s="566">
        <v>16</v>
      </c>
      <c r="B25" s="979" t="s">
        <v>167</v>
      </c>
      <c r="C25" s="980"/>
      <c r="D25" s="675">
        <v>0</v>
      </c>
      <c r="E25" s="676">
        <v>0</v>
      </c>
      <c r="F25" s="677">
        <v>0</v>
      </c>
      <c r="G25" s="678">
        <v>0</v>
      </c>
      <c r="H25" s="563">
        <f>COUNTIFS('(①本体)'!$E$16:$E$215,"計画",'(①本体)'!$K$16:$K$215,B25,'(①本体)'!AB$16:AB$215,1)+COUNTIFS('(①本体)'!$E$16:$E$215,"計画",'(①本体)'!$K$16:$K$215,B25,'(①本体)'!S$16:S$215,1)</f>
        <v>0</v>
      </c>
      <c r="I25" s="564">
        <f>SUMIFS('(①本体)'!$AC$16:$AC$215,'(①本体)'!$E$16:$E$215,"計画",'(①本体)'!$K$16:$K$215,品目計!$B25)+SUMIFS('(①本体)'!$T$16:$T$215,'(①本体)'!$E$16:$E$215,"計画",'(①本体)'!$K$16:$K$215,品目計!$B25)</f>
        <v>0</v>
      </c>
      <c r="J25" s="627">
        <f>SUMIFS('(①本体)'!$AD$16:$AD$215,'(①本体)'!$E$16:$E$215,"計画",'(①本体)'!$K$16:$K$215,品目計!$B25)+SUMIFS('(①本体)'!$V$16:$V$215,'(①本体)'!$E$16:$E$215,"計画",'(①本体)'!$K$16:$K$215,品目計!$B25)</f>
        <v>0</v>
      </c>
      <c r="K25" s="626">
        <f>SUMIFS('(①本体)'!$AE$16:$AE$215,'(①本体)'!$E$16:$E$215,"計画",'(①本体)'!$K$16:$K$215,品目計!$B25)+SUMIFS('(①本体)'!$X$16:$X$215,'(①本体)'!$E$16:$E$215,"計画",'(①本体)'!$K$16:$K$215,品目計!$B25)</f>
        <v>0</v>
      </c>
      <c r="L25" s="563">
        <v>0</v>
      </c>
      <c r="M25" s="564">
        <v>0</v>
      </c>
      <c r="N25" s="627">
        <v>0</v>
      </c>
      <c r="O25" s="626">
        <v>0</v>
      </c>
      <c r="P25" s="563">
        <f>COUNTIFS('(①本体)'!$E$16:$E$215,"計画",'(①本体)'!$K$16:$K$215,B25,'(①本体)'!AI$16:AI$215,1)</f>
        <v>0</v>
      </c>
      <c r="Q25" s="564">
        <f>SUMIFS('(①本体)'!$AJ$16:$AJ$215,'(①本体)'!$E$16:$E$215,"計画",'(①本体)'!$K$16:$K$215,品目計!$B25)</f>
        <v>0</v>
      </c>
      <c r="R25" s="627">
        <f>SUMIFS('(①本体)'!$AL$16:$AL$215,'(①本体)'!$E$16:$E$215,"計画",'(①本体)'!$K$16:$K$215,品目計!$B25)</f>
        <v>0</v>
      </c>
      <c r="S25" s="626">
        <f>SUMIFS('(①本体)'!$AN$16:$AN$215,'(①本体)'!$E$16:$E$215,"計画",'(①本体)'!$K$16:$K$215,品目計!$B25)</f>
        <v>0</v>
      </c>
      <c r="T25" s="563">
        <f>COUNTIFS('(①本体)'!$E$16:$E$215,"計画",'(①本体)'!$K$16:$K$215,B25,'(①本体)'!AR$16:AR$215,1)+COUNTIFS('(①本体)'!$E$16:$E$215,"計画",'(①本体)'!$K$16:$K$215,B25,'(①本体)'!AY$16:AY$215,1)+COUNTIFS('(①本体)'!$E$16:$E$215,"計画",'(①本体)'!$K$16:$K$215,B25,'(①本体)'!BF$16:BF$215,1)+COUNTIFS('(①本体)'!$E$16:$E$215,"計画",'(①本体)'!$K$16:$K$215,B25,'(①本体)'!BM$16:BM$215,1)</f>
        <v>0</v>
      </c>
      <c r="U25" s="564">
        <f>SUMIFS('(①本体)'!$BT$16:$BT$215,'(①本体)'!$E$16:$E$215,"計画",'(①本体)'!$K$16:$K$215,品目計!$B25)</f>
        <v>0</v>
      </c>
      <c r="V25" s="626">
        <f>SUMIFS('(①本体)'!$BU$16:$BU$215,'(①本体)'!$E$16:$E$215,"計画",'(①本体)'!$K$16:$K$215,品目計!$B25)</f>
        <v>0</v>
      </c>
      <c r="W25" s="626">
        <f>SUMIFS('(①本体)'!$BV$16:$BV$215,'(①本体)'!$E$16:$E$215,"計画",'(①本体)'!$K$16:$K$215,品目計!$B25)</f>
        <v>0</v>
      </c>
      <c r="X25" s="563">
        <v>0</v>
      </c>
      <c r="Y25" s="564">
        <v>0</v>
      </c>
      <c r="Z25" s="626">
        <v>0</v>
      </c>
      <c r="AA25" s="626">
        <v>0</v>
      </c>
      <c r="AB25" s="563">
        <f>COUNTIFS('(①本体)'!$E$16:$E$215,"計画",'(①本体)'!$K$16:$K$215,B25,'(①本体)'!BZ$16:BZ$215,1)</f>
        <v>0</v>
      </c>
      <c r="AC25" s="564">
        <f>SUMIFS('(①本体)'!$CA$16:$CA$215,'(①本体)'!$E$16:$E$215,"計画",'(①本体)'!$K$16:$K$215,品目計!$B25)</f>
        <v>0</v>
      </c>
      <c r="AD25" s="626">
        <f>SUMIFS('(①本体)'!$CC$16:$CC$215,'(①本体)'!$E$16:$E$215,"計画",'(①本体)'!$K$16:$K$215,品目計!$B25)</f>
        <v>0</v>
      </c>
      <c r="AE25" s="626">
        <f>SUMIFS('(①本体)'!$CE$16:$CE$215,'(①本体)'!$E$16:$E$215,"計画",'(①本体)'!$K$16:$K$215,品目計!$B25)</f>
        <v>0</v>
      </c>
      <c r="AF25" s="563">
        <f>COUNTIFS('(①本体)'!$E$16:$E$215,"計画",'(①本体)'!$K$16:$K$215,B25,'(①本体)'!CI$16:CI$215,1)</f>
        <v>0</v>
      </c>
      <c r="AG25" s="564">
        <f>SUMIFS('(①本体)'!$CJ$16:$CJ$215,'(①本体)'!$E$16:$E$215,"計画",'(①本体)'!$K$16:$K$215,品目計!$B25)</f>
        <v>0</v>
      </c>
      <c r="AH25" s="626">
        <f>SUMIFS('(①本体)'!$CK$16:$CK$215,'(①本体)'!$E$16:$E$215,"計画",'(①本体)'!$K$16:$K$215,品目計!$B25)</f>
        <v>0</v>
      </c>
      <c r="AI25" s="626">
        <f>SUMIFS('(①本体)'!$CL$16:$CL$215,'(①本体)'!$E$16:$E$215,"計画",'(①本体)'!$K$16:$K$215,品目計!$B25)</f>
        <v>0</v>
      </c>
      <c r="AJ25" s="563">
        <f>COUNTIFS('(①本体)'!$E$16:$E$215,"計画",'(①本体)'!$K$16:$K$215,B25,'(①本体)'!CP$16:CP$215,1)+COUNTIFS('(①本体)'!$E$16:$E$215,"計画",'(①本体)'!$K$16:$K$215,B25,'(①本体)'!CW$16:CW$215,1)+COUNTIFS('(①本体)'!$E$16:$E$215,"計画",'(①本体)'!$K$16:$K$215,B25,'(①本体)'!DD$16:DD$215,1)</f>
        <v>0</v>
      </c>
      <c r="AK25" s="564">
        <f>SUMIFS('(①本体)'!$DK$16:$DK$215,'(①本体)'!$E$16:$E$215,"計画",'(①本体)'!$K$16:$K$215,品目計!$B25)</f>
        <v>0</v>
      </c>
      <c r="AL25" s="626">
        <f>SUMIFS('(①本体)'!$DL$16:$DL$215,'(①本体)'!$E$16:$E$215,"計画",'(①本体)'!$K$16:$K$215,品目計!$B25)</f>
        <v>0</v>
      </c>
      <c r="AM25" s="565">
        <f>SUMIFS('(①本体)'!$DM$16:$DM$215,'(①本体)'!$E$16:$E$215,"計画",'(①本体)'!$K$16:$K$215,品目計!$B25)</f>
        <v>0</v>
      </c>
    </row>
    <row r="26" spans="1:48" ht="27" customHeight="1" x14ac:dyDescent="0.2">
      <c r="A26" s="567"/>
      <c r="B26" s="962" t="s">
        <v>312</v>
      </c>
      <c r="C26" s="963"/>
      <c r="D26" s="563">
        <f t="shared" ref="D26:AM26" si="0">SUM(D10:D25)</f>
        <v>0</v>
      </c>
      <c r="E26" s="564">
        <f t="shared" si="0"/>
        <v>0</v>
      </c>
      <c r="F26" s="629">
        <f t="shared" si="0"/>
        <v>0</v>
      </c>
      <c r="G26" s="626">
        <f t="shared" si="0"/>
        <v>0</v>
      </c>
      <c r="H26" s="563">
        <f t="shared" si="0"/>
        <v>0</v>
      </c>
      <c r="I26" s="564">
        <f t="shared" si="0"/>
        <v>0</v>
      </c>
      <c r="J26" s="629">
        <f t="shared" si="0"/>
        <v>0</v>
      </c>
      <c r="K26" s="626">
        <f t="shared" si="0"/>
        <v>0</v>
      </c>
      <c r="L26" s="563">
        <f t="shared" si="0"/>
        <v>0</v>
      </c>
      <c r="M26" s="564">
        <f t="shared" si="0"/>
        <v>0</v>
      </c>
      <c r="N26" s="629">
        <f t="shared" si="0"/>
        <v>0</v>
      </c>
      <c r="O26" s="626">
        <f t="shared" si="0"/>
        <v>0</v>
      </c>
      <c r="P26" s="563">
        <f t="shared" si="0"/>
        <v>0</v>
      </c>
      <c r="Q26" s="564">
        <f t="shared" si="0"/>
        <v>0</v>
      </c>
      <c r="R26" s="629">
        <f t="shared" si="0"/>
        <v>0</v>
      </c>
      <c r="S26" s="626">
        <f t="shared" si="0"/>
        <v>0</v>
      </c>
      <c r="T26" s="563">
        <f t="shared" si="0"/>
        <v>0</v>
      </c>
      <c r="U26" s="564">
        <f t="shared" si="0"/>
        <v>0</v>
      </c>
      <c r="V26" s="626">
        <f t="shared" si="0"/>
        <v>0</v>
      </c>
      <c r="W26" s="626">
        <f t="shared" si="0"/>
        <v>0</v>
      </c>
      <c r="X26" s="563">
        <f t="shared" si="0"/>
        <v>0</v>
      </c>
      <c r="Y26" s="564">
        <f t="shared" si="0"/>
        <v>0</v>
      </c>
      <c r="Z26" s="626">
        <f t="shared" si="0"/>
        <v>0</v>
      </c>
      <c r="AA26" s="626">
        <f t="shared" si="0"/>
        <v>0</v>
      </c>
      <c r="AB26" s="563">
        <f t="shared" si="0"/>
        <v>0</v>
      </c>
      <c r="AC26" s="564">
        <f t="shared" si="0"/>
        <v>0</v>
      </c>
      <c r="AD26" s="626">
        <f t="shared" si="0"/>
        <v>0</v>
      </c>
      <c r="AE26" s="626">
        <f t="shared" si="0"/>
        <v>0</v>
      </c>
      <c r="AF26" s="563">
        <f t="shared" si="0"/>
        <v>0</v>
      </c>
      <c r="AG26" s="564">
        <f t="shared" si="0"/>
        <v>0</v>
      </c>
      <c r="AH26" s="630">
        <f t="shared" si="0"/>
        <v>0</v>
      </c>
      <c r="AI26" s="626">
        <f t="shared" si="0"/>
        <v>0</v>
      </c>
      <c r="AJ26" s="563">
        <f t="shared" si="0"/>
        <v>0</v>
      </c>
      <c r="AK26" s="564">
        <f t="shared" si="0"/>
        <v>0</v>
      </c>
      <c r="AL26" s="626">
        <f t="shared" si="0"/>
        <v>0</v>
      </c>
      <c r="AM26" s="565">
        <f t="shared" si="0"/>
        <v>0</v>
      </c>
      <c r="AN26" s="568"/>
      <c r="AO26" s="568"/>
      <c r="AP26" s="568"/>
      <c r="AQ26" s="568"/>
      <c r="AR26" s="568"/>
      <c r="AS26" s="568"/>
      <c r="AT26" s="568"/>
      <c r="AU26" s="568"/>
      <c r="AV26" s="568"/>
    </row>
    <row r="27" spans="1:48" s="559" customFormat="1" ht="27" customHeight="1" x14ac:dyDescent="0.2">
      <c r="A27" s="981" t="s">
        <v>313</v>
      </c>
      <c r="B27" s="982"/>
      <c r="C27" s="982"/>
      <c r="D27" s="982"/>
      <c r="E27" s="982"/>
      <c r="F27" s="982"/>
      <c r="G27" s="982"/>
      <c r="H27" s="982"/>
      <c r="I27" s="982"/>
      <c r="J27" s="982"/>
      <c r="K27" s="982"/>
      <c r="L27" s="982"/>
      <c r="M27" s="982"/>
      <c r="N27" s="983"/>
      <c r="O27" s="983"/>
      <c r="P27" s="983"/>
      <c r="Q27" s="983"/>
      <c r="R27" s="983"/>
      <c r="S27" s="983"/>
      <c r="T27" s="983"/>
      <c r="U27" s="983"/>
      <c r="V27" s="983"/>
      <c r="W27" s="983"/>
      <c r="X27" s="983"/>
      <c r="Y27" s="983"/>
      <c r="Z27" s="983"/>
      <c r="AA27" s="983"/>
      <c r="AB27" s="983"/>
      <c r="AC27" s="983"/>
      <c r="AD27" s="983"/>
      <c r="AE27" s="983"/>
      <c r="AF27" s="983"/>
      <c r="AG27" s="983"/>
    </row>
    <row r="28" spans="1:48" s="559" customFormat="1" ht="27" customHeight="1" x14ac:dyDescent="0.2">
      <c r="A28" s="917" t="s">
        <v>314</v>
      </c>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8"/>
      <c r="AC28" s="918"/>
      <c r="AD28" s="918"/>
      <c r="AE28" s="918"/>
      <c r="AF28" s="918"/>
      <c r="AG28" s="918"/>
    </row>
    <row r="29" spans="1:48" s="559" customFormat="1" ht="27" customHeight="1" x14ac:dyDescent="0.2">
      <c r="A29" s="917" t="s">
        <v>345</v>
      </c>
      <c r="B29" s="917"/>
      <c r="C29" s="917"/>
      <c r="D29" s="917"/>
      <c r="E29" s="917"/>
      <c r="F29" s="917"/>
      <c r="G29" s="917"/>
      <c r="H29" s="917"/>
      <c r="I29" s="917"/>
      <c r="J29" s="917"/>
      <c r="K29" s="917"/>
      <c r="L29" s="917"/>
      <c r="M29" s="917"/>
      <c r="N29" s="917"/>
      <c r="O29" s="917"/>
      <c r="P29" s="917"/>
      <c r="Q29" s="917"/>
      <c r="R29" s="917"/>
      <c r="S29" s="917"/>
      <c r="T29" s="918"/>
      <c r="U29" s="918"/>
      <c r="V29" s="918"/>
      <c r="W29" s="918"/>
      <c r="X29" s="918"/>
      <c r="Y29" s="918"/>
      <c r="Z29" s="918"/>
      <c r="AA29" s="918"/>
      <c r="AB29" s="918"/>
      <c r="AC29" s="918"/>
      <c r="AD29" s="918"/>
      <c r="AE29" s="918"/>
      <c r="AF29" s="918"/>
      <c r="AG29" s="918"/>
    </row>
    <row r="30" spans="1:48" s="559" customFormat="1" ht="27" customHeight="1" x14ac:dyDescent="0.2">
      <c r="A30" s="917" t="s">
        <v>315</v>
      </c>
      <c r="B30" s="917"/>
      <c r="C30" s="917"/>
      <c r="D30" s="917"/>
      <c r="E30" s="917"/>
      <c r="F30" s="917"/>
      <c r="G30" s="917"/>
      <c r="H30" s="917"/>
      <c r="I30" s="917"/>
      <c r="J30" s="917"/>
      <c r="K30" s="917"/>
      <c r="L30" s="917"/>
      <c r="M30" s="917"/>
      <c r="N30" s="917"/>
      <c r="O30" s="917"/>
      <c r="P30" s="917"/>
      <c r="Q30" s="917"/>
      <c r="R30" s="917"/>
      <c r="S30" s="917"/>
      <c r="T30" s="919"/>
      <c r="U30" s="919"/>
      <c r="V30" s="919"/>
      <c r="W30" s="919"/>
      <c r="X30" s="919"/>
      <c r="Y30" s="919"/>
      <c r="Z30" s="919"/>
      <c r="AA30" s="919"/>
      <c r="AB30" s="919"/>
      <c r="AC30" s="919"/>
      <c r="AD30" s="919"/>
      <c r="AE30" s="919"/>
      <c r="AF30" s="919"/>
      <c r="AG30" s="919"/>
    </row>
    <row r="31" spans="1:48" ht="27" customHeight="1" x14ac:dyDescent="0.2">
      <c r="A31" s="569"/>
      <c r="B31" s="569"/>
      <c r="C31" s="569"/>
      <c r="D31" s="569"/>
      <c r="E31" s="569"/>
      <c r="F31" s="569"/>
      <c r="G31" s="569"/>
      <c r="H31" s="569"/>
      <c r="I31" s="569"/>
      <c r="J31" s="569"/>
      <c r="K31" s="569"/>
      <c r="L31" s="569"/>
      <c r="M31" s="569"/>
      <c r="N31" s="569"/>
      <c r="O31" s="569"/>
      <c r="P31" s="569"/>
      <c r="Q31" s="569"/>
      <c r="R31" s="569"/>
      <c r="S31" s="569"/>
      <c r="T31" s="615"/>
      <c r="U31" s="615"/>
      <c r="V31" s="615"/>
      <c r="W31" s="615"/>
      <c r="X31" s="615"/>
      <c r="Y31" s="615"/>
      <c r="Z31" s="615"/>
      <c r="AA31" s="615"/>
      <c r="AB31" s="615"/>
      <c r="AC31" s="615"/>
      <c r="AD31" s="615"/>
      <c r="AE31" s="615"/>
      <c r="AF31" s="615"/>
      <c r="AG31" s="615"/>
    </row>
    <row r="32" spans="1:48" s="620" customFormat="1" ht="27" customHeight="1" x14ac:dyDescent="0.2">
      <c r="H32" s="642"/>
      <c r="I32" s="636" t="s">
        <v>300</v>
      </c>
      <c r="J32" s="623"/>
      <c r="K32" s="656" t="s">
        <v>316</v>
      </c>
      <c r="L32" s="622"/>
      <c r="M32" s="656"/>
      <c r="P32" s="656"/>
      <c r="Q32" s="656"/>
      <c r="R32" s="656"/>
      <c r="S32" s="656"/>
      <c r="T32" s="656"/>
      <c r="U32" s="656"/>
      <c r="V32" s="623"/>
      <c r="W32" s="643"/>
      <c r="X32" s="643"/>
      <c r="Y32" s="570" t="s">
        <v>300</v>
      </c>
      <c r="AA32" s="559" t="s">
        <v>317</v>
      </c>
      <c r="AB32" s="643"/>
      <c r="AC32" s="643"/>
      <c r="AD32" s="642"/>
      <c r="AE32" s="571" t="s">
        <v>300</v>
      </c>
      <c r="AL32" s="621"/>
      <c r="AM32" s="621"/>
    </row>
    <row r="33" spans="1:37" s="620" customFormat="1" ht="27" customHeight="1" x14ac:dyDescent="0.2">
      <c r="A33" s="925" t="s">
        <v>327</v>
      </c>
      <c r="B33" s="926"/>
      <c r="C33" s="926"/>
      <c r="D33" s="984" t="s">
        <v>346</v>
      </c>
      <c r="E33" s="985"/>
      <c r="F33" s="985"/>
      <c r="G33" s="985"/>
      <c r="H33" s="985"/>
      <c r="I33" s="986"/>
      <c r="J33" s="579"/>
      <c r="K33" s="908" t="s">
        <v>327</v>
      </c>
      <c r="L33" s="909"/>
      <c r="M33" s="909"/>
      <c r="N33" s="908" t="s">
        <v>318</v>
      </c>
      <c r="O33" s="909"/>
      <c r="P33" s="909"/>
      <c r="Q33" s="910"/>
      <c r="R33" s="931" t="s">
        <v>319</v>
      </c>
      <c r="S33" s="932"/>
      <c r="T33" s="932"/>
      <c r="U33" s="900"/>
      <c r="V33" s="931" t="s">
        <v>320</v>
      </c>
      <c r="W33" s="932"/>
      <c r="X33" s="932"/>
      <c r="Y33" s="900"/>
      <c r="AA33" s="947" t="s">
        <v>387</v>
      </c>
      <c r="AB33" s="948"/>
      <c r="AC33" s="948"/>
      <c r="AD33" s="948"/>
      <c r="AE33" s="949"/>
      <c r="AJ33" s="643"/>
      <c r="AK33" s="646"/>
    </row>
    <row r="34" spans="1:37" s="620" customFormat="1" ht="27" customHeight="1" x14ac:dyDescent="0.2">
      <c r="A34" s="927"/>
      <c r="B34" s="928"/>
      <c r="C34" s="928"/>
      <c r="D34" s="902" t="s">
        <v>397</v>
      </c>
      <c r="E34" s="905" t="s">
        <v>396</v>
      </c>
      <c r="F34" s="920" t="s">
        <v>309</v>
      </c>
      <c r="G34" s="908" t="s">
        <v>310</v>
      </c>
      <c r="H34" s="909"/>
      <c r="I34" s="910"/>
      <c r="J34" s="648"/>
      <c r="K34" s="923"/>
      <c r="L34" s="966"/>
      <c r="M34" s="966"/>
      <c r="N34" s="924"/>
      <c r="O34" s="956"/>
      <c r="P34" s="956"/>
      <c r="Q34" s="957"/>
      <c r="R34" s="933"/>
      <c r="S34" s="934"/>
      <c r="T34" s="934"/>
      <c r="U34" s="901"/>
      <c r="V34" s="933"/>
      <c r="W34" s="934"/>
      <c r="X34" s="934"/>
      <c r="Y34" s="901"/>
      <c r="AA34" s="950" t="s">
        <v>386</v>
      </c>
      <c r="AB34" s="950" t="s">
        <v>321</v>
      </c>
      <c r="AC34" s="931" t="s">
        <v>311</v>
      </c>
      <c r="AD34" s="932"/>
      <c r="AE34" s="900"/>
      <c r="AJ34" s="643"/>
      <c r="AK34" s="639"/>
    </row>
    <row r="35" spans="1:37" s="620" customFormat="1" ht="27" customHeight="1" x14ac:dyDescent="0.2">
      <c r="A35" s="927"/>
      <c r="B35" s="928"/>
      <c r="C35" s="928"/>
      <c r="D35" s="903"/>
      <c r="E35" s="906"/>
      <c r="F35" s="921"/>
      <c r="G35" s="923" t="s">
        <v>322</v>
      </c>
      <c r="H35" s="911" t="s">
        <v>394</v>
      </c>
      <c r="I35" s="911" t="s">
        <v>324</v>
      </c>
      <c r="J35" s="649"/>
      <c r="K35" s="923"/>
      <c r="L35" s="966"/>
      <c r="M35" s="966"/>
      <c r="N35" s="898" t="s">
        <v>397</v>
      </c>
      <c r="O35" s="900" t="s">
        <v>396</v>
      </c>
      <c r="P35" s="913" t="s">
        <v>309</v>
      </c>
      <c r="Q35" s="915" t="s">
        <v>311</v>
      </c>
      <c r="R35" s="898" t="s">
        <v>397</v>
      </c>
      <c r="S35" s="900" t="s">
        <v>396</v>
      </c>
      <c r="T35" s="908" t="s">
        <v>309</v>
      </c>
      <c r="U35" s="915" t="s">
        <v>395</v>
      </c>
      <c r="V35" s="898" t="s">
        <v>397</v>
      </c>
      <c r="W35" s="900" t="s">
        <v>396</v>
      </c>
      <c r="X35" s="913" t="s">
        <v>309</v>
      </c>
      <c r="Y35" s="964" t="s">
        <v>395</v>
      </c>
      <c r="AA35" s="951"/>
      <c r="AB35" s="951"/>
      <c r="AC35" s="953" t="s">
        <v>325</v>
      </c>
      <c r="AD35" s="955" t="s">
        <v>323</v>
      </c>
      <c r="AE35" s="955" t="s">
        <v>324</v>
      </c>
      <c r="AJ35" s="643"/>
      <c r="AK35" s="623"/>
    </row>
    <row r="36" spans="1:37" s="620" customFormat="1" ht="27" customHeight="1" x14ac:dyDescent="0.2">
      <c r="A36" s="929"/>
      <c r="B36" s="930"/>
      <c r="C36" s="930"/>
      <c r="D36" s="904"/>
      <c r="E36" s="907"/>
      <c r="F36" s="922"/>
      <c r="G36" s="924"/>
      <c r="H36" s="912"/>
      <c r="I36" s="912"/>
      <c r="J36" s="649"/>
      <c r="K36" s="924"/>
      <c r="L36" s="956"/>
      <c r="M36" s="956"/>
      <c r="N36" s="899"/>
      <c r="O36" s="901"/>
      <c r="P36" s="914"/>
      <c r="Q36" s="916"/>
      <c r="R36" s="899"/>
      <c r="S36" s="901"/>
      <c r="T36" s="924"/>
      <c r="U36" s="916"/>
      <c r="V36" s="899"/>
      <c r="W36" s="901"/>
      <c r="X36" s="914"/>
      <c r="Y36" s="965"/>
      <c r="AA36" s="952"/>
      <c r="AB36" s="952"/>
      <c r="AC36" s="954"/>
      <c r="AD36" s="954"/>
      <c r="AE36" s="954"/>
      <c r="AJ36" s="643"/>
      <c r="AK36" s="623"/>
    </row>
    <row r="37" spans="1:37" s="620" customFormat="1" ht="27" customHeight="1" x14ac:dyDescent="0.2">
      <c r="A37" s="560">
        <v>1</v>
      </c>
      <c r="B37" s="943" t="s">
        <v>330</v>
      </c>
      <c r="C37" s="944"/>
      <c r="D37" s="525"/>
      <c r="E37" s="526"/>
      <c r="F37" s="527"/>
      <c r="G37" s="624"/>
      <c r="H37" s="527"/>
      <c r="I37" s="527"/>
      <c r="J37" s="650"/>
      <c r="K37" s="572">
        <v>1</v>
      </c>
      <c r="L37" s="943" t="s">
        <v>330</v>
      </c>
      <c r="M37" s="944"/>
      <c r="N37" s="525"/>
      <c r="O37" s="526"/>
      <c r="P37" s="624"/>
      <c r="Q37" s="624"/>
      <c r="R37" s="525"/>
      <c r="S37" s="657"/>
      <c r="T37" s="624"/>
      <c r="U37" s="527"/>
      <c r="V37" s="525"/>
      <c r="W37" s="632"/>
      <c r="X37" s="527"/>
      <c r="Y37" s="625"/>
      <c r="AA37" s="651" t="s">
        <v>388</v>
      </c>
      <c r="AB37" s="633"/>
      <c r="AC37" s="633"/>
      <c r="AD37" s="631"/>
      <c r="AE37" s="659"/>
      <c r="AJ37" s="643"/>
      <c r="AK37" s="623"/>
    </row>
    <row r="38" spans="1:37" s="620" customFormat="1" ht="27" customHeight="1" x14ac:dyDescent="0.2">
      <c r="A38" s="561">
        <v>2</v>
      </c>
      <c r="B38" s="945" t="s">
        <v>331</v>
      </c>
      <c r="C38" s="946"/>
      <c r="D38" s="525"/>
      <c r="E38" s="573"/>
      <c r="F38" s="574"/>
      <c r="G38" s="624"/>
      <c r="H38" s="527"/>
      <c r="I38" s="527"/>
      <c r="J38" s="650"/>
      <c r="K38" s="561">
        <v>2</v>
      </c>
      <c r="L38" s="945" t="s">
        <v>331</v>
      </c>
      <c r="M38" s="946"/>
      <c r="N38" s="525"/>
      <c r="O38" s="526"/>
      <c r="P38" s="624"/>
      <c r="Q38" s="624"/>
      <c r="R38" s="525"/>
      <c r="S38" s="657"/>
      <c r="T38" s="624"/>
      <c r="U38" s="527"/>
      <c r="V38" s="525"/>
      <c r="W38" s="632"/>
      <c r="X38" s="527"/>
      <c r="Y38" s="625"/>
      <c r="AA38" s="651" t="s">
        <v>390</v>
      </c>
      <c r="AB38" s="626">
        <f>F26+N26+Z26</f>
        <v>0</v>
      </c>
      <c r="AC38" s="626">
        <f>G26+O26+AA26</f>
        <v>0</v>
      </c>
      <c r="AD38" s="634"/>
      <c r="AE38" s="660"/>
      <c r="AJ38" s="643"/>
      <c r="AK38" s="623"/>
    </row>
    <row r="39" spans="1:37" s="620" customFormat="1" ht="27" customHeight="1" x14ac:dyDescent="0.2">
      <c r="A39" s="562">
        <v>3</v>
      </c>
      <c r="B39" s="941" t="s">
        <v>332</v>
      </c>
      <c r="C39" s="942"/>
      <c r="D39" s="563">
        <f t="shared" ref="D39:D49" si="1">D12+H12+L12+P12+T12+X12+AB12+AF12+AJ12</f>
        <v>0</v>
      </c>
      <c r="E39" s="575">
        <f t="shared" ref="E39:E49" si="2">E12+I12+M12+Q12+U12+Y12+AC12+AG12+AK12</f>
        <v>0</v>
      </c>
      <c r="F39" s="576">
        <f t="shared" ref="F39:F49" si="3">F12+J12+N12+R12+V12+Z12+AD12+AH12+AL12</f>
        <v>0</v>
      </c>
      <c r="G39" s="626">
        <f t="shared" ref="G39:G49" si="4">G12+K12+O12+S12+W12+AA12+AE12+AI12+AM12</f>
        <v>0</v>
      </c>
      <c r="H39" s="565">
        <f>SUMIFS('(①本体)'!$DT$16:$DT$215,'(①本体)'!$E$16:$E$215,"計画",'(①本体)'!$K$16:$K$215,品目計!$B39)</f>
        <v>0</v>
      </c>
      <c r="I39" s="565">
        <f>SUMIFS('(①本体)'!$DU$16:$DU$215,'(①本体)'!$E$16:$E$215,"計画",'(①本体)'!$K$16:$K$215,品目計!$B39)</f>
        <v>0</v>
      </c>
      <c r="J39" s="650"/>
      <c r="K39" s="566">
        <v>3</v>
      </c>
      <c r="L39" s="941" t="s">
        <v>332</v>
      </c>
      <c r="M39" s="942"/>
      <c r="N39" s="563">
        <f>COUNTIFS('(①本体)'!$E$16:$E$215,"計画",'(①本体)'!$K$16:$K$215,L39,'(①本体)'!S$16:S$215,1,'(①本体)'!$Q$16:$Q$215,"初 年 度")+COUNTIFS('(①本体)'!$E$16:$E$215,"計画",'(①本体)'!$K$16:$K$215,L39,'(①本体)'!AI$16:AI$215,1,'(①本体)'!$Q$16:$Q$215,"初 年 度")</f>
        <v>0</v>
      </c>
      <c r="O39" s="564">
        <f>SUMIFS('(①本体)'!$DX$16:$DX$215,'(①本体)'!$E$16:$E$215,"計画",'(①本体)'!$K$16:$K$215,品目計!$B39,'(①本体)'!$Q$16:$Q$215,"初 年 度")</f>
        <v>0</v>
      </c>
      <c r="P39" s="626">
        <f>SUMIFS('(①本体)'!$DY$16:$DY$215,'(①本体)'!$E$16:$E$215,"計画",'(①本体)'!$K$16:$K$215,品目計!$B39,'(①本体)'!$Q$16:$Q$215,"初 年 度")</f>
        <v>0</v>
      </c>
      <c r="Q39" s="626">
        <f>SUMIFS('(①本体)'!$EA$16:$EA$215,'(①本体)'!$E$16:$E$215,"計画",'(①本体)'!$K$16:$K$215,品目計!$B39,'(①本体)'!$Q$16:$Q$215,"初 年 度")</f>
        <v>0</v>
      </c>
      <c r="R39" s="563">
        <f>COUNTIFS('(①本体)'!$E$16:$E$215,"計画",'(①本体)'!$K$16:$K$215,L39,'(①本体)'!S$16:S$215,1,'(①本体)'!$Q$16:$Q$215,"次 年 度")+COUNTIFS('(①本体)'!$E$16:$E$215,"計画",'(①本体)'!$K$16:$K$215,L39,'(①本体)'!AI$16:AI$215,1,'(①本体)'!$Q$16:$Q$215,"次 年 度")</f>
        <v>0</v>
      </c>
      <c r="S39" s="658">
        <f>SUMIFS('(①本体)'!$DX$16:$DX$215,'(①本体)'!$E$16:$E$215,"計画",'(①本体)'!$K$16:$K$215,品目計!$B39,'(①本体)'!$Q$16:$Q$215,"次 年 度")</f>
        <v>0</v>
      </c>
      <c r="T39" s="626">
        <f>SUMIFS('(①本体)'!$DY$16:$DY$215,'(①本体)'!$E$16:$E$215,"計画",'(①本体)'!$K$16:$K$215,品目計!$B39,'(①本体)'!$Q$16:$Q$215,"次 年 度")</f>
        <v>0</v>
      </c>
      <c r="U39" s="630">
        <f>SUMIFS('(①本体)'!$EB$16:$EB$215,'(①本体)'!$E$16:$E$215,"計画",'(①本体)'!$K$16:$K$215,品目計!$B39,'(①本体)'!$Q$16:$Q$215,"次 年 度")</f>
        <v>0</v>
      </c>
      <c r="V39" s="563">
        <f>N39+R39</f>
        <v>0</v>
      </c>
      <c r="W39" s="640">
        <f>O39+S39</f>
        <v>0</v>
      </c>
      <c r="X39" s="565">
        <f>P39+T39</f>
        <v>0</v>
      </c>
      <c r="Y39" s="628">
        <f>Q39+U39</f>
        <v>0</v>
      </c>
      <c r="AA39" s="651" t="s">
        <v>391</v>
      </c>
      <c r="AB39" s="626">
        <f>J26+R26+V26+AD26+AH26+AL26</f>
        <v>0</v>
      </c>
      <c r="AC39" s="626">
        <f>K26+S26+W26+AE26+AI26+AM26</f>
        <v>0</v>
      </c>
      <c r="AD39" s="634"/>
      <c r="AE39" s="660"/>
      <c r="AJ39" s="643"/>
      <c r="AK39" s="623"/>
    </row>
    <row r="40" spans="1:37" s="620" customFormat="1" ht="27" customHeight="1" x14ac:dyDescent="0.2">
      <c r="A40" s="566">
        <v>4</v>
      </c>
      <c r="B40" s="941" t="s">
        <v>333</v>
      </c>
      <c r="C40" s="942"/>
      <c r="D40" s="563">
        <f t="shared" si="1"/>
        <v>0</v>
      </c>
      <c r="E40" s="564">
        <f t="shared" si="2"/>
        <v>0</v>
      </c>
      <c r="F40" s="576">
        <f t="shared" si="3"/>
        <v>0</v>
      </c>
      <c r="G40" s="626">
        <f t="shared" si="4"/>
        <v>0</v>
      </c>
      <c r="H40" s="565">
        <f>SUMIFS('(①本体)'!$DT$16:$DT$215,'(①本体)'!$E$16:$E$215,"計画",'(①本体)'!$K$16:$K$215,品目計!$B40)</f>
        <v>0</v>
      </c>
      <c r="I40" s="565">
        <f>SUMIFS('(①本体)'!$DU$16:$DU$215,'(①本体)'!$E$16:$E$215,"計画",'(①本体)'!$K$16:$K$215,品目計!$B40)</f>
        <v>0</v>
      </c>
      <c r="J40" s="650"/>
      <c r="K40" s="566">
        <v>4</v>
      </c>
      <c r="L40" s="941" t="s">
        <v>333</v>
      </c>
      <c r="M40" s="942"/>
      <c r="N40" s="563">
        <f>COUNTIFS('(①本体)'!$E$16:$E$215,"計画",'(①本体)'!$K$16:$K$215,L40,'(①本体)'!S$16:S$215,1,'(①本体)'!$Q$16:$Q$215,"初 年 度")+COUNTIFS('(①本体)'!$E$16:$E$215,"計画",'(①本体)'!$K$16:$K$215,L40,'(①本体)'!AI$16:AI$215,1,'(①本体)'!$Q$16:$Q$215,"初 年 度")</f>
        <v>0</v>
      </c>
      <c r="O40" s="564">
        <f>SUMIFS('(①本体)'!$DX$16:$DX$215,'(①本体)'!$E$16:$E$215,"計画",'(①本体)'!$K$16:$K$215,品目計!$B40,'(①本体)'!$Q$16:$Q$215,"初 年 度")</f>
        <v>0</v>
      </c>
      <c r="P40" s="626">
        <f>SUMIFS('(①本体)'!$DY$16:$DY$215,'(①本体)'!$E$16:$E$215,"計画",'(①本体)'!$K$16:$K$215,品目計!$B40,'(①本体)'!$Q$16:$Q$215,"初 年 度")</f>
        <v>0</v>
      </c>
      <c r="Q40" s="626">
        <f>SUMIFS('(①本体)'!$EA$16:$EA$215,'(①本体)'!$E$16:$E$215,"計画",'(①本体)'!$K$16:$K$215,品目計!$B40,'(①本体)'!$Q$16:$Q$215,"初 年 度")</f>
        <v>0</v>
      </c>
      <c r="R40" s="563">
        <f>COUNTIFS('(①本体)'!$E$16:$E$215,"計画",'(①本体)'!$K$16:$K$215,L40,'(①本体)'!S$16:S$215,1,'(①本体)'!$Q$16:$Q$215,"次 年 度")+COUNTIFS('(①本体)'!$E$16:$E$215,"計画",'(①本体)'!$K$16:$K$215,L40,'(①本体)'!AI$16:AI$215,1,'(①本体)'!$Q$16:$Q$215,"次 年 度")</f>
        <v>0</v>
      </c>
      <c r="S40" s="658">
        <f>SUMIFS('(①本体)'!$DX$16:$DX$215,'(①本体)'!$E$16:$E$215,"計画",'(①本体)'!$K$16:$K$215,品目計!$B40,'(①本体)'!$Q$16:$Q$215,"次 年 度")</f>
        <v>0</v>
      </c>
      <c r="T40" s="626">
        <f>SUMIFS('(①本体)'!$DY$16:$DY$215,'(①本体)'!$E$16:$E$215,"計画",'(①本体)'!$K$16:$K$215,品目計!$B40,'(①本体)'!$Q$16:$Q$215,"次 年 度")</f>
        <v>0</v>
      </c>
      <c r="U40" s="630">
        <f>SUMIFS('(①本体)'!$EB$16:$EB$215,'(①本体)'!$E$16:$E$215,"計画",'(①本体)'!$K$16:$K$215,品目計!$B40,'(①本体)'!$Q$16:$Q$215,"次 年 度")</f>
        <v>0</v>
      </c>
      <c r="V40" s="563">
        <f t="shared" ref="V40:V49" si="5">N40+R40</f>
        <v>0</v>
      </c>
      <c r="W40" s="640">
        <f t="shared" ref="W40:W49" si="6">O40+S40</f>
        <v>0</v>
      </c>
      <c r="X40" s="565">
        <f t="shared" ref="X40:X49" si="7">P40+T40</f>
        <v>0</v>
      </c>
      <c r="Y40" s="628">
        <f t="shared" ref="Y40:Y49" si="8">Q40+U40</f>
        <v>0</v>
      </c>
      <c r="AA40" s="652" t="s">
        <v>389</v>
      </c>
      <c r="AB40" s="626">
        <f>AB38+AB39</f>
        <v>0</v>
      </c>
      <c r="AC40" s="626">
        <f>AC38+AC39</f>
        <v>0</v>
      </c>
      <c r="AD40" s="635">
        <f>+H53</f>
        <v>0</v>
      </c>
      <c r="AE40" s="582">
        <f>I53</f>
        <v>0</v>
      </c>
      <c r="AJ40" s="643"/>
      <c r="AK40" s="623"/>
    </row>
    <row r="41" spans="1:37" s="620" customFormat="1" ht="27" customHeight="1" x14ac:dyDescent="0.2">
      <c r="A41" s="577">
        <v>5</v>
      </c>
      <c r="B41" s="941" t="s">
        <v>334</v>
      </c>
      <c r="C41" s="942"/>
      <c r="D41" s="563">
        <f t="shared" si="1"/>
        <v>0</v>
      </c>
      <c r="E41" s="564">
        <f t="shared" si="2"/>
        <v>0</v>
      </c>
      <c r="F41" s="576">
        <f t="shared" si="3"/>
        <v>0</v>
      </c>
      <c r="G41" s="626">
        <f t="shared" si="4"/>
        <v>0</v>
      </c>
      <c r="H41" s="565">
        <f>SUMIFS('(①本体)'!$DT$16:$DT$215,'(①本体)'!$E$16:$E$215,"計画",'(①本体)'!$K$16:$K$215,品目計!$B41)</f>
        <v>0</v>
      </c>
      <c r="I41" s="565">
        <f>SUMIFS('(①本体)'!$DU$16:$DU$215,'(①本体)'!$E$16:$E$215,"計画",'(①本体)'!$K$16:$K$215,品目計!$B41)</f>
        <v>0</v>
      </c>
      <c r="J41" s="650"/>
      <c r="K41" s="566">
        <v>5</v>
      </c>
      <c r="L41" s="941" t="s">
        <v>334</v>
      </c>
      <c r="M41" s="942"/>
      <c r="N41" s="563">
        <f>COUNTIFS('(①本体)'!$E$16:$E$215,"計画",'(①本体)'!$K$16:$K$215,L41,'(①本体)'!S$16:S$215,1,'(①本体)'!$Q$16:$Q$215,"初 年 度")+COUNTIFS('(①本体)'!$E$16:$E$215,"計画",'(①本体)'!$K$16:$K$215,L41,'(①本体)'!AI$16:AI$215,1,'(①本体)'!$Q$16:$Q$215,"初 年 度")</f>
        <v>0</v>
      </c>
      <c r="O41" s="564">
        <f>SUMIFS('(①本体)'!$DX$16:$DX$215,'(①本体)'!$E$16:$E$215,"計画",'(①本体)'!$K$16:$K$215,品目計!$B41,'(①本体)'!$Q$16:$Q$215,"初 年 度")</f>
        <v>0</v>
      </c>
      <c r="P41" s="626">
        <f>SUMIFS('(①本体)'!$DY$16:$DY$215,'(①本体)'!$E$16:$E$215,"計画",'(①本体)'!$K$16:$K$215,品目計!$B41,'(①本体)'!$Q$16:$Q$215,"初 年 度")</f>
        <v>0</v>
      </c>
      <c r="Q41" s="626">
        <f>SUMIFS('(①本体)'!$EA$16:$EA$215,'(①本体)'!$E$16:$E$215,"計画",'(①本体)'!$K$16:$K$215,品目計!$B41,'(①本体)'!$Q$16:$Q$215,"初 年 度")</f>
        <v>0</v>
      </c>
      <c r="R41" s="563">
        <f>COUNTIFS('(①本体)'!$E$16:$E$215,"計画",'(①本体)'!$K$16:$K$215,L41,'(①本体)'!S$16:S$215,1,'(①本体)'!$Q$16:$Q$215,"次 年 度")+COUNTIFS('(①本体)'!$E$16:$E$215,"計画",'(①本体)'!$K$16:$K$215,L41,'(①本体)'!AI$16:AI$215,1,'(①本体)'!$Q$16:$Q$215,"次 年 度")</f>
        <v>0</v>
      </c>
      <c r="S41" s="658">
        <f>SUMIFS('(①本体)'!$DX$16:$DX$215,'(①本体)'!$E$16:$E$215,"計画",'(①本体)'!$K$16:$K$215,品目計!$B41,'(①本体)'!$Q$16:$Q$215,"次 年 度")</f>
        <v>0</v>
      </c>
      <c r="T41" s="626">
        <f>SUMIFS('(①本体)'!$DY$16:$DY$215,'(①本体)'!$E$16:$E$215,"計画",'(①本体)'!$K$16:$K$215,品目計!$B41,'(①本体)'!$Q$16:$Q$215,"次 年 度")</f>
        <v>0</v>
      </c>
      <c r="U41" s="630">
        <f>SUMIFS('(①本体)'!$EB$16:$EB$215,'(①本体)'!$E$16:$E$215,"計画",'(①本体)'!$K$16:$K$215,品目計!$B41,'(①本体)'!$Q$16:$Q$215,"次 年 度")</f>
        <v>0</v>
      </c>
      <c r="V41" s="563">
        <f t="shared" si="5"/>
        <v>0</v>
      </c>
      <c r="W41" s="640">
        <f t="shared" si="6"/>
        <v>0</v>
      </c>
      <c r="X41" s="565">
        <f t="shared" si="7"/>
        <v>0</v>
      </c>
      <c r="Y41" s="628">
        <f t="shared" si="8"/>
        <v>0</v>
      </c>
      <c r="AA41" s="651"/>
      <c r="AB41" s="633"/>
      <c r="AC41" s="633"/>
      <c r="AD41" s="631"/>
      <c r="AE41" s="659"/>
      <c r="AJ41" s="643"/>
      <c r="AK41" s="623"/>
    </row>
    <row r="42" spans="1:37" s="620" customFormat="1" ht="27" customHeight="1" x14ac:dyDescent="0.2">
      <c r="A42" s="577">
        <v>6</v>
      </c>
      <c r="B42" s="941" t="s">
        <v>335</v>
      </c>
      <c r="C42" s="942"/>
      <c r="D42" s="563">
        <f t="shared" si="1"/>
        <v>0</v>
      </c>
      <c r="E42" s="564">
        <f t="shared" si="2"/>
        <v>0</v>
      </c>
      <c r="F42" s="576">
        <f t="shared" si="3"/>
        <v>0</v>
      </c>
      <c r="G42" s="626">
        <f t="shared" si="4"/>
        <v>0</v>
      </c>
      <c r="H42" s="565">
        <f>SUMIFS('(①本体)'!$DT$16:$DT$215,'(①本体)'!$E$16:$E$215,"計画",'(①本体)'!$K$16:$K$215,品目計!$B42)</f>
        <v>0</v>
      </c>
      <c r="I42" s="565">
        <f>SUMIFS('(①本体)'!$DU$16:$DU$215,'(①本体)'!$E$16:$E$215,"計画",'(①本体)'!$K$16:$K$215,品目計!$B42)</f>
        <v>0</v>
      </c>
      <c r="J42" s="650"/>
      <c r="K42" s="566">
        <v>6</v>
      </c>
      <c r="L42" s="941" t="s">
        <v>335</v>
      </c>
      <c r="M42" s="942"/>
      <c r="N42" s="563">
        <f>COUNTIFS('(①本体)'!$E$16:$E$215,"計画",'(①本体)'!$K$16:$K$215,L42,'(①本体)'!S$16:S$215,1,'(①本体)'!$Q$16:$Q$215,"初 年 度")+COUNTIFS('(①本体)'!$E$16:$E$215,"計画",'(①本体)'!$K$16:$K$215,L42,'(①本体)'!AI$16:AI$215,1,'(①本体)'!$Q$16:$Q$215,"初 年 度")</f>
        <v>0</v>
      </c>
      <c r="O42" s="564">
        <f>SUMIFS('(①本体)'!$DX$16:$DX$215,'(①本体)'!$E$16:$E$215,"計画",'(①本体)'!$K$16:$K$215,品目計!$B42,'(①本体)'!$Q$16:$Q$215,"初 年 度")</f>
        <v>0</v>
      </c>
      <c r="P42" s="626">
        <f>SUMIFS('(①本体)'!$DY$16:$DY$215,'(①本体)'!$E$16:$E$215,"計画",'(①本体)'!$K$16:$K$215,品目計!$B42,'(①本体)'!$Q$16:$Q$215,"初 年 度")</f>
        <v>0</v>
      </c>
      <c r="Q42" s="626">
        <f>SUMIFS('(①本体)'!$EA$16:$EA$215,'(①本体)'!$E$16:$E$215,"計画",'(①本体)'!$K$16:$K$215,品目計!$B42,'(①本体)'!$Q$16:$Q$215,"初 年 度")</f>
        <v>0</v>
      </c>
      <c r="R42" s="563">
        <f>COUNTIFS('(①本体)'!$E$16:$E$215,"計画",'(①本体)'!$K$16:$K$215,L42,'(①本体)'!S$16:S$215,1,'(①本体)'!$Q$16:$Q$215,"次 年 度")+COUNTIFS('(①本体)'!$E$16:$E$215,"計画",'(①本体)'!$K$16:$K$215,L42,'(①本体)'!AI$16:AI$215,1,'(①本体)'!$Q$16:$Q$215,"次 年 度")</f>
        <v>0</v>
      </c>
      <c r="S42" s="658">
        <f>SUMIFS('(①本体)'!$DX$16:$DX$215,'(①本体)'!$E$16:$E$215,"計画",'(①本体)'!$K$16:$K$215,品目計!$B42,'(①本体)'!$Q$16:$Q$215,"次 年 度")</f>
        <v>0</v>
      </c>
      <c r="T42" s="626">
        <f>SUMIFS('(①本体)'!$DY$16:$DY$215,'(①本体)'!$E$16:$E$215,"計画",'(①本体)'!$K$16:$K$215,品目計!$B42,'(①本体)'!$Q$16:$Q$215,"次 年 度")</f>
        <v>0</v>
      </c>
      <c r="U42" s="630">
        <f>SUMIFS('(①本体)'!$EB$16:$EB$215,'(①本体)'!$E$16:$E$215,"計画",'(①本体)'!$K$16:$K$215,品目計!$B42,'(①本体)'!$Q$16:$Q$215,"次 年 度")</f>
        <v>0</v>
      </c>
      <c r="V42" s="563">
        <f t="shared" si="5"/>
        <v>0</v>
      </c>
      <c r="W42" s="640">
        <f t="shared" si="6"/>
        <v>0</v>
      </c>
      <c r="X42" s="565">
        <f t="shared" si="7"/>
        <v>0</v>
      </c>
      <c r="Y42" s="628">
        <f t="shared" si="8"/>
        <v>0</v>
      </c>
      <c r="AA42" s="651"/>
      <c r="AB42" s="633"/>
      <c r="AC42" s="633"/>
      <c r="AD42" s="631"/>
      <c r="AE42" s="659"/>
      <c r="AJ42" s="643"/>
      <c r="AK42" s="623"/>
    </row>
    <row r="43" spans="1:37" s="620" customFormat="1" ht="27" customHeight="1" x14ac:dyDescent="0.2">
      <c r="A43" s="577"/>
      <c r="B43" s="941" t="s">
        <v>336</v>
      </c>
      <c r="C43" s="942"/>
      <c r="D43" s="563">
        <f t="shared" si="1"/>
        <v>0</v>
      </c>
      <c r="E43" s="564">
        <f t="shared" si="2"/>
        <v>0</v>
      </c>
      <c r="F43" s="576">
        <f t="shared" si="3"/>
        <v>0</v>
      </c>
      <c r="G43" s="626">
        <f t="shared" si="4"/>
        <v>0</v>
      </c>
      <c r="H43" s="565">
        <f>SUMIFS('(①本体)'!$DT$16:$DT$215,'(①本体)'!$E$16:$E$215,"計画",'(①本体)'!$K$16:$K$215,品目計!$B43)</f>
        <v>0</v>
      </c>
      <c r="I43" s="565">
        <f>SUMIFS('(①本体)'!$DU$16:$DU$215,'(①本体)'!$E$16:$E$215,"計画",'(①本体)'!$K$16:$K$215,品目計!$B43)</f>
        <v>0</v>
      </c>
      <c r="J43" s="650"/>
      <c r="K43" s="566">
        <v>7</v>
      </c>
      <c r="L43" s="941" t="s">
        <v>336</v>
      </c>
      <c r="M43" s="942"/>
      <c r="N43" s="563">
        <f>COUNTIFS('(①本体)'!$E$16:$E$215,"計画",'(①本体)'!$K$16:$K$215,L43,'(①本体)'!S$16:S$215,1,'(①本体)'!$Q$16:$Q$215,"初 年 度")+COUNTIFS('(①本体)'!$E$16:$E$215,"計画",'(①本体)'!$K$16:$K$215,L43,'(①本体)'!AI$16:AI$215,1,'(①本体)'!$Q$16:$Q$215,"初 年 度")</f>
        <v>0</v>
      </c>
      <c r="O43" s="564">
        <f>SUMIFS('(①本体)'!$DX$16:$DX$215,'(①本体)'!$E$16:$E$215,"計画",'(①本体)'!$K$16:$K$215,品目計!$B43,'(①本体)'!$Q$16:$Q$215,"初 年 度")</f>
        <v>0</v>
      </c>
      <c r="P43" s="626">
        <f>SUMIFS('(①本体)'!$DY$16:$DY$215,'(①本体)'!$E$16:$E$215,"計画",'(①本体)'!$K$16:$K$215,品目計!$B43,'(①本体)'!$Q$16:$Q$215,"初 年 度")</f>
        <v>0</v>
      </c>
      <c r="Q43" s="626">
        <f>SUMIFS('(①本体)'!$EA$16:$EA$215,'(①本体)'!$E$16:$E$215,"計画",'(①本体)'!$K$16:$K$215,品目計!$B43,'(①本体)'!$Q$16:$Q$215,"初 年 度")</f>
        <v>0</v>
      </c>
      <c r="R43" s="563">
        <f>COUNTIFS('(①本体)'!$E$16:$E$215,"計画",'(①本体)'!$K$16:$K$215,L43,'(①本体)'!S$16:S$215,1,'(①本体)'!$Q$16:$Q$215,"次 年 度")+COUNTIFS('(①本体)'!$E$16:$E$215,"計画",'(①本体)'!$K$16:$K$215,L43,'(①本体)'!AI$16:AI$215,1,'(①本体)'!$Q$16:$Q$215,"次 年 度")</f>
        <v>0</v>
      </c>
      <c r="S43" s="658">
        <f>SUMIFS('(①本体)'!$DX$16:$DX$215,'(①本体)'!$E$16:$E$215,"計画",'(①本体)'!$K$16:$K$215,品目計!$B43,'(①本体)'!$Q$16:$Q$215,"次 年 度")</f>
        <v>0</v>
      </c>
      <c r="T43" s="626">
        <f>SUMIFS('(①本体)'!$DY$16:$DY$215,'(①本体)'!$E$16:$E$215,"計画",'(①本体)'!$K$16:$K$215,品目計!$B43,'(①本体)'!$Q$16:$Q$215,"次 年 度")</f>
        <v>0</v>
      </c>
      <c r="U43" s="630">
        <f>SUMIFS('(①本体)'!$EB$16:$EB$215,'(①本体)'!$E$16:$E$215,"計画",'(①本体)'!$K$16:$K$215,品目計!$B43,'(①本体)'!$Q$16:$Q$215,"次 年 度")</f>
        <v>0</v>
      </c>
      <c r="V43" s="563">
        <f t="shared" si="5"/>
        <v>0</v>
      </c>
      <c r="W43" s="640">
        <f t="shared" si="6"/>
        <v>0</v>
      </c>
      <c r="X43" s="565">
        <f t="shared" si="7"/>
        <v>0</v>
      </c>
      <c r="Y43" s="628">
        <f t="shared" si="8"/>
        <v>0</v>
      </c>
      <c r="AA43" s="651"/>
      <c r="AB43" s="633"/>
      <c r="AC43" s="633"/>
      <c r="AD43" s="631"/>
      <c r="AE43" s="659"/>
      <c r="AJ43" s="643"/>
      <c r="AK43" s="623"/>
    </row>
    <row r="44" spans="1:37" s="620" customFormat="1" ht="27" customHeight="1" x14ac:dyDescent="0.2">
      <c r="A44" s="577">
        <v>8</v>
      </c>
      <c r="B44" s="941" t="s">
        <v>337</v>
      </c>
      <c r="C44" s="942"/>
      <c r="D44" s="563">
        <f t="shared" si="1"/>
        <v>0</v>
      </c>
      <c r="E44" s="564">
        <f t="shared" si="2"/>
        <v>0</v>
      </c>
      <c r="F44" s="576">
        <f t="shared" si="3"/>
        <v>0</v>
      </c>
      <c r="G44" s="626">
        <f t="shared" si="4"/>
        <v>0</v>
      </c>
      <c r="H44" s="565">
        <f>SUMIFS('(①本体)'!$DT$16:$DT$215,'(①本体)'!$E$16:$E$215,"計画",'(①本体)'!$K$16:$K$215,品目計!$B44)</f>
        <v>0</v>
      </c>
      <c r="I44" s="565">
        <f>SUMIFS('(①本体)'!$DU$16:$DU$215,'(①本体)'!$E$16:$E$215,"計画",'(①本体)'!$K$16:$K$215,品目計!$B44)</f>
        <v>0</v>
      </c>
      <c r="J44" s="650"/>
      <c r="K44" s="566">
        <v>8</v>
      </c>
      <c r="L44" s="941" t="s">
        <v>337</v>
      </c>
      <c r="M44" s="942"/>
      <c r="N44" s="563">
        <f>COUNTIFS('(①本体)'!$E$16:$E$215,"計画",'(①本体)'!$K$16:$K$215,L44,'(①本体)'!S$16:S$215,1,'(①本体)'!$Q$16:$Q$215,"初 年 度")+COUNTIFS('(①本体)'!$E$16:$E$215,"計画",'(①本体)'!$K$16:$K$215,L44,'(①本体)'!AI$16:AI$215,1,'(①本体)'!$Q$16:$Q$215,"初 年 度")</f>
        <v>0</v>
      </c>
      <c r="O44" s="564">
        <f>SUMIFS('(①本体)'!$DX$16:$DX$215,'(①本体)'!$E$16:$E$215,"計画",'(①本体)'!$K$16:$K$215,品目計!$B44,'(①本体)'!$Q$16:$Q$215,"初 年 度")</f>
        <v>0</v>
      </c>
      <c r="P44" s="626">
        <f>SUMIFS('(①本体)'!$DY$16:$DY$215,'(①本体)'!$E$16:$E$215,"計画",'(①本体)'!$K$16:$K$215,品目計!$B44,'(①本体)'!$Q$16:$Q$215,"初 年 度")</f>
        <v>0</v>
      </c>
      <c r="Q44" s="626">
        <f>SUMIFS('(①本体)'!$EA$16:$EA$215,'(①本体)'!$E$16:$E$215,"計画",'(①本体)'!$K$16:$K$215,品目計!$B44,'(①本体)'!$Q$16:$Q$215,"初 年 度")</f>
        <v>0</v>
      </c>
      <c r="R44" s="563">
        <f>COUNTIFS('(①本体)'!$E$16:$E$215,"計画",'(①本体)'!$K$16:$K$215,L44,'(①本体)'!S$16:S$215,1,'(①本体)'!$Q$16:$Q$215,"次 年 度")+COUNTIFS('(①本体)'!$E$16:$E$215,"計画",'(①本体)'!$K$16:$K$215,L44,'(①本体)'!AI$16:AI$215,1,'(①本体)'!$Q$16:$Q$215,"次 年 度")</f>
        <v>0</v>
      </c>
      <c r="S44" s="658">
        <f>SUMIFS('(①本体)'!$DX$16:$DX$215,'(①本体)'!$E$16:$E$215,"計画",'(①本体)'!$K$16:$K$215,品目計!$B44,'(①本体)'!$Q$16:$Q$215,"次 年 度")</f>
        <v>0</v>
      </c>
      <c r="T44" s="626">
        <f>SUMIFS('(①本体)'!$DY$16:$DY$215,'(①本体)'!$E$16:$E$215,"計画",'(①本体)'!$K$16:$K$215,品目計!$B44,'(①本体)'!$Q$16:$Q$215,"次 年 度")</f>
        <v>0</v>
      </c>
      <c r="U44" s="630">
        <f>SUMIFS('(①本体)'!$EB$16:$EB$215,'(①本体)'!$E$16:$E$215,"計画",'(①本体)'!$K$16:$K$215,品目計!$B44,'(①本体)'!$Q$16:$Q$215,"次 年 度")</f>
        <v>0</v>
      </c>
      <c r="V44" s="563">
        <f t="shared" si="5"/>
        <v>0</v>
      </c>
      <c r="W44" s="640">
        <f t="shared" si="6"/>
        <v>0</v>
      </c>
      <c r="X44" s="565">
        <f t="shared" si="7"/>
        <v>0</v>
      </c>
      <c r="Y44" s="628">
        <f t="shared" si="8"/>
        <v>0</v>
      </c>
      <c r="AA44" s="653"/>
      <c r="AB44" s="633"/>
      <c r="AC44" s="633"/>
      <c r="AD44" s="631"/>
      <c r="AE44" s="659"/>
      <c r="AJ44" s="643"/>
      <c r="AK44" s="623"/>
    </row>
    <row r="45" spans="1:37" s="620" customFormat="1" ht="27" customHeight="1" x14ac:dyDescent="0.2">
      <c r="A45" s="577">
        <v>9</v>
      </c>
      <c r="B45" s="941" t="s">
        <v>338</v>
      </c>
      <c r="C45" s="942"/>
      <c r="D45" s="563">
        <f t="shared" si="1"/>
        <v>0</v>
      </c>
      <c r="E45" s="564">
        <f t="shared" si="2"/>
        <v>0</v>
      </c>
      <c r="F45" s="576">
        <f t="shared" si="3"/>
        <v>0</v>
      </c>
      <c r="G45" s="626">
        <f t="shared" si="4"/>
        <v>0</v>
      </c>
      <c r="H45" s="565">
        <f>SUMIFS('(①本体)'!$DT$16:$DT$215,'(①本体)'!$E$16:$E$215,"計画",'(①本体)'!$K$16:$K$215,品目計!$B45)</f>
        <v>0</v>
      </c>
      <c r="I45" s="565">
        <f>SUMIFS('(①本体)'!$DU$16:$DU$215,'(①本体)'!$E$16:$E$215,"計画",'(①本体)'!$K$16:$K$215,品目計!$B45)</f>
        <v>0</v>
      </c>
      <c r="J45" s="650"/>
      <c r="K45" s="566">
        <v>9</v>
      </c>
      <c r="L45" s="941" t="s">
        <v>338</v>
      </c>
      <c r="M45" s="942"/>
      <c r="N45" s="563">
        <f>COUNTIFS('(①本体)'!$E$16:$E$215,"計画",'(①本体)'!$K$16:$K$215,L45,'(①本体)'!S$16:S$215,1,'(①本体)'!$Q$16:$Q$215,"初 年 度")+COUNTIFS('(①本体)'!$E$16:$E$215,"計画",'(①本体)'!$K$16:$K$215,L45,'(①本体)'!AI$16:AI$215,1,'(①本体)'!$Q$16:$Q$215,"初 年 度")</f>
        <v>0</v>
      </c>
      <c r="O45" s="564">
        <f>SUMIFS('(①本体)'!$DX$16:$DX$215,'(①本体)'!$E$16:$E$215,"計画",'(①本体)'!$K$16:$K$215,品目計!$B45,'(①本体)'!$Q$16:$Q$215,"初 年 度")</f>
        <v>0</v>
      </c>
      <c r="P45" s="626">
        <f>SUMIFS('(①本体)'!$DY$16:$DY$215,'(①本体)'!$E$16:$E$215,"計画",'(①本体)'!$K$16:$K$215,品目計!$B45,'(①本体)'!$Q$16:$Q$215,"初 年 度")</f>
        <v>0</v>
      </c>
      <c r="Q45" s="626">
        <f>SUMIFS('(①本体)'!$EA$16:$EA$215,'(①本体)'!$E$16:$E$215,"計画",'(①本体)'!$K$16:$K$215,品目計!$B45,'(①本体)'!$Q$16:$Q$215,"初 年 度")</f>
        <v>0</v>
      </c>
      <c r="R45" s="563">
        <f>COUNTIFS('(①本体)'!$E$16:$E$215,"計画",'(①本体)'!$K$16:$K$215,L45,'(①本体)'!S$16:S$215,1,'(①本体)'!$Q$16:$Q$215,"次 年 度")+COUNTIFS('(①本体)'!$E$16:$E$215,"計画",'(①本体)'!$K$16:$K$215,L45,'(①本体)'!AI$16:AI$215,1,'(①本体)'!$Q$16:$Q$215,"次 年 度")</f>
        <v>0</v>
      </c>
      <c r="S45" s="658">
        <f>SUMIFS('(①本体)'!$DX$16:$DX$215,'(①本体)'!$E$16:$E$215,"計画",'(①本体)'!$K$16:$K$215,品目計!$B45,'(①本体)'!$Q$16:$Q$215,"次 年 度")</f>
        <v>0</v>
      </c>
      <c r="T45" s="626">
        <f>SUMIFS('(①本体)'!$DY$16:$DY$215,'(①本体)'!$E$16:$E$215,"計画",'(①本体)'!$K$16:$K$215,品目計!$B45,'(①本体)'!$Q$16:$Q$215,"次 年 度")</f>
        <v>0</v>
      </c>
      <c r="U45" s="630">
        <f>SUMIFS('(①本体)'!$EB$16:$EB$215,'(①本体)'!$E$16:$E$215,"計画",'(①本体)'!$K$16:$K$215,品目計!$B45,'(①本体)'!$Q$16:$Q$215,"次 年 度")</f>
        <v>0</v>
      </c>
      <c r="V45" s="563">
        <f t="shared" si="5"/>
        <v>0</v>
      </c>
      <c r="W45" s="640">
        <f t="shared" si="6"/>
        <v>0</v>
      </c>
      <c r="X45" s="565">
        <f t="shared" si="7"/>
        <v>0</v>
      </c>
      <c r="Y45" s="628">
        <f t="shared" si="8"/>
        <v>0</v>
      </c>
      <c r="AA45" s="654"/>
      <c r="AB45" s="633"/>
      <c r="AC45" s="633"/>
      <c r="AD45" s="631"/>
      <c r="AE45" s="659"/>
      <c r="AJ45" s="643"/>
      <c r="AK45" s="623"/>
    </row>
    <row r="46" spans="1:37" s="620" customFormat="1" ht="27" customHeight="1" x14ac:dyDescent="0.2">
      <c r="A46" s="577">
        <v>10</v>
      </c>
      <c r="B46" s="941" t="s">
        <v>339</v>
      </c>
      <c r="C46" s="942"/>
      <c r="D46" s="563">
        <f t="shared" si="1"/>
        <v>0</v>
      </c>
      <c r="E46" s="564">
        <f t="shared" si="2"/>
        <v>0</v>
      </c>
      <c r="F46" s="576">
        <f t="shared" si="3"/>
        <v>0</v>
      </c>
      <c r="G46" s="626">
        <f t="shared" si="4"/>
        <v>0</v>
      </c>
      <c r="H46" s="565">
        <f>SUMIFS('(①本体)'!$DT$16:$DT$215,'(①本体)'!$E$16:$E$215,"計画",'(①本体)'!$K$16:$K$215,品目計!$B46)</f>
        <v>0</v>
      </c>
      <c r="I46" s="565">
        <f>SUMIFS('(①本体)'!$DU$16:$DU$215,'(①本体)'!$E$16:$E$215,"計画",'(①本体)'!$K$16:$K$215,品目計!$B46)</f>
        <v>0</v>
      </c>
      <c r="J46" s="650"/>
      <c r="K46" s="578">
        <v>10</v>
      </c>
      <c r="L46" s="941" t="s">
        <v>339</v>
      </c>
      <c r="M46" s="942"/>
      <c r="N46" s="563">
        <f>COUNTIFS('(①本体)'!$E$16:$E$215,"計画",'(①本体)'!$K$16:$K$215,L46,'(①本体)'!S$16:S$215,1,'(①本体)'!$Q$16:$Q$215,"初 年 度")+COUNTIFS('(①本体)'!$E$16:$E$215,"計画",'(①本体)'!$K$16:$K$215,L46,'(①本体)'!AI$16:AI$215,1,'(①本体)'!$Q$16:$Q$215,"初 年 度")</f>
        <v>0</v>
      </c>
      <c r="O46" s="564">
        <f>SUMIFS('(①本体)'!$DX$16:$DX$215,'(①本体)'!$E$16:$E$215,"計画",'(①本体)'!$K$16:$K$215,品目計!$B46,'(①本体)'!$Q$16:$Q$215,"初 年 度")</f>
        <v>0</v>
      </c>
      <c r="P46" s="626">
        <f>SUMIFS('(①本体)'!$DY$16:$DY$215,'(①本体)'!$E$16:$E$215,"計画",'(①本体)'!$K$16:$K$215,品目計!$B46,'(①本体)'!$Q$16:$Q$215,"初 年 度")</f>
        <v>0</v>
      </c>
      <c r="Q46" s="626">
        <f>SUMIFS('(①本体)'!$EA$16:$EA$215,'(①本体)'!$E$16:$E$215,"計画",'(①本体)'!$K$16:$K$215,品目計!$B46,'(①本体)'!$Q$16:$Q$215,"初 年 度")</f>
        <v>0</v>
      </c>
      <c r="R46" s="563">
        <f>COUNTIFS('(①本体)'!$E$16:$E$215,"計画",'(①本体)'!$K$16:$K$215,L46,'(①本体)'!S$16:S$215,1,'(①本体)'!$Q$16:$Q$215,"次 年 度")+COUNTIFS('(①本体)'!$E$16:$E$215,"計画",'(①本体)'!$K$16:$K$215,L46,'(①本体)'!AI$16:AI$215,1,'(①本体)'!$Q$16:$Q$215,"次 年 度")</f>
        <v>0</v>
      </c>
      <c r="S46" s="658">
        <f>SUMIFS('(①本体)'!$DX$16:$DX$215,'(①本体)'!$E$16:$E$215,"計画",'(①本体)'!$K$16:$K$215,品目計!$B46,'(①本体)'!$Q$16:$Q$215,"次 年 度")</f>
        <v>0</v>
      </c>
      <c r="T46" s="626">
        <f>SUMIFS('(①本体)'!$DY$16:$DY$215,'(①本体)'!$E$16:$E$215,"計画",'(①本体)'!$K$16:$K$215,品目計!$B46,'(①本体)'!$Q$16:$Q$215,"次 年 度")</f>
        <v>0</v>
      </c>
      <c r="U46" s="626">
        <f>SUMIFS('(①本体)'!$EB$16:$EB$215,'(①本体)'!$E$16:$E$215,"計画",'(①本体)'!$K$16:$K$215,品目計!$B46,'(①本体)'!$Q$16:$Q$215,"次 年 度")</f>
        <v>0</v>
      </c>
      <c r="V46" s="563">
        <f t="shared" si="5"/>
        <v>0</v>
      </c>
      <c r="W46" s="640">
        <f t="shared" si="6"/>
        <v>0</v>
      </c>
      <c r="X46" s="565">
        <f t="shared" si="7"/>
        <v>0</v>
      </c>
      <c r="Y46" s="627">
        <f t="shared" si="8"/>
        <v>0</v>
      </c>
      <c r="AA46" s="651"/>
      <c r="AB46" s="633"/>
      <c r="AC46" s="633"/>
      <c r="AD46" s="631"/>
      <c r="AE46" s="659"/>
      <c r="AJ46" s="643"/>
      <c r="AK46" s="623"/>
    </row>
    <row r="47" spans="1:37" ht="27" customHeight="1" x14ac:dyDescent="0.2">
      <c r="A47" s="577">
        <v>11</v>
      </c>
      <c r="B47" s="941" t="s">
        <v>340</v>
      </c>
      <c r="C47" s="942"/>
      <c r="D47" s="563">
        <f t="shared" si="1"/>
        <v>0</v>
      </c>
      <c r="E47" s="564">
        <f t="shared" si="2"/>
        <v>0</v>
      </c>
      <c r="F47" s="576">
        <f t="shared" si="3"/>
        <v>0</v>
      </c>
      <c r="G47" s="626">
        <f t="shared" si="4"/>
        <v>0</v>
      </c>
      <c r="H47" s="565">
        <f>SUMIFS('(①本体)'!$DT$16:$DT$215,'(①本体)'!$E$16:$E$215,"計画",'(①本体)'!$K$16:$K$215,品目計!$B47)</f>
        <v>0</v>
      </c>
      <c r="I47" s="565">
        <f>SUMIFS('(①本体)'!$DU$16:$DU$215,'(①本体)'!$E$16:$E$215,"計画",'(①本体)'!$K$16:$K$215,品目計!$B47)</f>
        <v>0</v>
      </c>
      <c r="J47" s="650"/>
      <c r="K47" s="566">
        <v>11</v>
      </c>
      <c r="L47" s="941" t="s">
        <v>340</v>
      </c>
      <c r="M47" s="942"/>
      <c r="N47" s="563">
        <f>COUNTIFS('(①本体)'!$E$16:$E$215,"計画",'(①本体)'!$K$16:$K$215,L47,'(①本体)'!S$16:S$215,1,'(①本体)'!$Q$16:$Q$215,"初 年 度")+COUNTIFS('(①本体)'!$E$16:$E$215,"計画",'(①本体)'!$K$16:$K$215,L47,'(①本体)'!AI$16:AI$215,1,'(①本体)'!$Q$16:$Q$215,"初 年 度")</f>
        <v>0</v>
      </c>
      <c r="O47" s="564">
        <f>SUMIFS('(①本体)'!$DX$16:$DX$215,'(①本体)'!$E$16:$E$215,"計画",'(①本体)'!$K$16:$K$215,品目計!$B47,'(①本体)'!$Q$16:$Q$215,"初 年 度")</f>
        <v>0</v>
      </c>
      <c r="P47" s="626">
        <f>SUMIFS('(①本体)'!$DY$16:$DY$215,'(①本体)'!$E$16:$E$215,"計画",'(①本体)'!$K$16:$K$215,品目計!$B47,'(①本体)'!$Q$16:$Q$215,"初 年 度")</f>
        <v>0</v>
      </c>
      <c r="Q47" s="626">
        <f>SUMIFS('(①本体)'!$EA$16:$EA$215,'(①本体)'!$E$16:$E$215,"計画",'(①本体)'!$K$16:$K$215,品目計!$B47,'(①本体)'!$Q$16:$Q$215,"初 年 度")</f>
        <v>0</v>
      </c>
      <c r="R47" s="563">
        <f>COUNTIFS('(①本体)'!$E$16:$E$215,"計画",'(①本体)'!$K$16:$K$215,L47,'(①本体)'!S$16:S$215,1,'(①本体)'!$Q$16:$Q$215,"次 年 度")+COUNTIFS('(①本体)'!$E$16:$E$215,"計画",'(①本体)'!$K$16:$K$215,L47,'(①本体)'!AI$16:AI$215,1,'(①本体)'!$Q$16:$Q$215,"次 年 度")</f>
        <v>0</v>
      </c>
      <c r="S47" s="658">
        <f>SUMIFS('(①本体)'!$DX$16:$DX$215,'(①本体)'!$E$16:$E$215,"計画",'(①本体)'!$K$16:$K$215,品目計!$B47,'(①本体)'!$Q$16:$Q$215,"次 年 度")</f>
        <v>0</v>
      </c>
      <c r="T47" s="626">
        <f>SUMIFS('(①本体)'!$DY$16:$DY$215,'(①本体)'!$E$16:$E$215,"計画",'(①本体)'!$K$16:$K$215,品目計!$B47,'(①本体)'!$Q$16:$Q$215,"次 年 度")</f>
        <v>0</v>
      </c>
      <c r="U47" s="630">
        <f>SUMIFS('(①本体)'!$EB$16:$EB$215,'(①本体)'!$E$16:$E$215,"計画",'(①本体)'!$K$16:$K$215,品目計!$B47,'(①本体)'!$Q$16:$Q$215,"次 年 度")</f>
        <v>0</v>
      </c>
      <c r="V47" s="563">
        <f t="shared" si="5"/>
        <v>0</v>
      </c>
      <c r="W47" s="640">
        <f t="shared" si="6"/>
        <v>0</v>
      </c>
      <c r="X47" s="565">
        <f t="shared" si="7"/>
        <v>0</v>
      </c>
      <c r="Y47" s="628">
        <f t="shared" si="8"/>
        <v>0</v>
      </c>
      <c r="AA47" s="651"/>
      <c r="AB47" s="633"/>
      <c r="AC47" s="633"/>
      <c r="AD47" s="631"/>
      <c r="AE47" s="659"/>
      <c r="AJ47" s="643"/>
      <c r="AK47" s="623"/>
    </row>
    <row r="48" spans="1:37" ht="27" customHeight="1" x14ac:dyDescent="0.2">
      <c r="A48" s="566">
        <v>12</v>
      </c>
      <c r="B48" s="941" t="s">
        <v>341</v>
      </c>
      <c r="C48" s="942"/>
      <c r="D48" s="563">
        <f t="shared" si="1"/>
        <v>0</v>
      </c>
      <c r="E48" s="564">
        <f t="shared" si="2"/>
        <v>0</v>
      </c>
      <c r="F48" s="576">
        <f t="shared" si="3"/>
        <v>0</v>
      </c>
      <c r="G48" s="626">
        <f t="shared" si="4"/>
        <v>0</v>
      </c>
      <c r="H48" s="565">
        <f>SUMIFS('(①本体)'!$DT$16:$DT$215,'(①本体)'!$E$16:$E$215,"計画",'(①本体)'!$K$16:$K$215,品目計!$B48)</f>
        <v>0</v>
      </c>
      <c r="I48" s="565">
        <f>SUMIFS('(①本体)'!$DU$16:$DU$215,'(①本体)'!$E$16:$E$215,"計画",'(①本体)'!$K$16:$K$215,品目計!$B48)</f>
        <v>0</v>
      </c>
      <c r="J48" s="650"/>
      <c r="K48" s="566">
        <v>12</v>
      </c>
      <c r="L48" s="941" t="s">
        <v>341</v>
      </c>
      <c r="M48" s="942"/>
      <c r="N48" s="563">
        <f>COUNTIFS('(①本体)'!$E$16:$E$215,"計画",'(①本体)'!$K$16:$K$215,L48,'(①本体)'!S$16:S$215,1,'(①本体)'!$Q$16:$Q$215,"初 年 度")+COUNTIFS('(①本体)'!$E$16:$E$215,"計画",'(①本体)'!$K$16:$K$215,L48,'(①本体)'!AI$16:AI$215,1,'(①本体)'!$Q$16:$Q$215,"初 年 度")</f>
        <v>0</v>
      </c>
      <c r="O48" s="564">
        <f>SUMIFS('(①本体)'!$DX$16:$DX$215,'(①本体)'!$E$16:$E$215,"計画",'(①本体)'!$K$16:$K$215,品目計!$B48,'(①本体)'!$Q$16:$Q$215,"初 年 度")</f>
        <v>0</v>
      </c>
      <c r="P48" s="626">
        <f>SUMIFS('(①本体)'!$DY$16:$DY$215,'(①本体)'!$E$16:$E$215,"計画",'(①本体)'!$K$16:$K$215,品目計!$B48,'(①本体)'!$Q$16:$Q$215,"初 年 度")</f>
        <v>0</v>
      </c>
      <c r="Q48" s="626">
        <f>SUMIFS('(①本体)'!$EA$16:$EA$215,'(①本体)'!$E$16:$E$215,"計画",'(①本体)'!$K$16:$K$215,品目計!$B48,'(①本体)'!$Q$16:$Q$215,"初 年 度")</f>
        <v>0</v>
      </c>
      <c r="R48" s="563">
        <f>COUNTIFS('(①本体)'!$E$16:$E$215,"計画",'(①本体)'!$K$16:$K$215,L48,'(①本体)'!S$16:S$215,1,'(①本体)'!$Q$16:$Q$215,"次 年 度")+COUNTIFS('(①本体)'!$E$16:$E$215,"計画",'(①本体)'!$K$16:$K$215,L48,'(①本体)'!AI$16:AI$215,1,'(①本体)'!$Q$16:$Q$215,"次 年 度")</f>
        <v>0</v>
      </c>
      <c r="S48" s="658">
        <f>SUMIFS('(①本体)'!$DX$16:$DX$215,'(①本体)'!$E$16:$E$215,"計画",'(①本体)'!$K$16:$K$215,品目計!$B48,'(①本体)'!$Q$16:$Q$215,"次 年 度")</f>
        <v>0</v>
      </c>
      <c r="T48" s="626">
        <f>SUMIFS('(①本体)'!$DY$16:$DY$215,'(①本体)'!$E$16:$E$215,"計画",'(①本体)'!$K$16:$K$215,品目計!$B48,'(①本体)'!$Q$16:$Q$215,"次 年 度")</f>
        <v>0</v>
      </c>
      <c r="U48" s="630">
        <f>SUMIFS('(①本体)'!$EB$16:$EB$215,'(①本体)'!$E$16:$E$215,"計画",'(①本体)'!$K$16:$K$215,品目計!$B48,'(①本体)'!$Q$16:$Q$215,"次 年 度")</f>
        <v>0</v>
      </c>
      <c r="V48" s="563">
        <f t="shared" si="5"/>
        <v>0</v>
      </c>
      <c r="W48" s="640">
        <f t="shared" si="6"/>
        <v>0</v>
      </c>
      <c r="X48" s="565">
        <f t="shared" si="7"/>
        <v>0</v>
      </c>
      <c r="Y48" s="628">
        <f t="shared" si="8"/>
        <v>0</v>
      </c>
      <c r="AA48" s="651"/>
      <c r="AB48" s="633"/>
      <c r="AC48" s="633"/>
      <c r="AD48" s="631"/>
      <c r="AE48" s="659"/>
      <c r="AJ48" s="643"/>
      <c r="AK48" s="623"/>
    </row>
    <row r="49" spans="1:39" ht="27" customHeight="1" x14ac:dyDescent="0.2">
      <c r="A49" s="562">
        <v>13</v>
      </c>
      <c r="B49" s="941" t="s">
        <v>342</v>
      </c>
      <c r="C49" s="942"/>
      <c r="D49" s="563">
        <f t="shared" si="1"/>
        <v>0</v>
      </c>
      <c r="E49" s="564">
        <f t="shared" si="2"/>
        <v>0</v>
      </c>
      <c r="F49" s="576">
        <f t="shared" si="3"/>
        <v>0</v>
      </c>
      <c r="G49" s="626">
        <f t="shared" si="4"/>
        <v>0</v>
      </c>
      <c r="H49" s="565">
        <f>SUMIFS('(①本体)'!$DT$16:$DT$215,'(①本体)'!$E$16:$E$215,"計画",'(①本体)'!$K$16:$K$215,品目計!$B49)</f>
        <v>0</v>
      </c>
      <c r="I49" s="565">
        <f>SUMIFS('(①本体)'!$DU$16:$DU$215,'(①本体)'!$E$16:$E$215,"計画",'(①本体)'!$K$16:$K$215,品目計!$B49)</f>
        <v>0</v>
      </c>
      <c r="J49" s="650"/>
      <c r="K49" s="566">
        <v>13</v>
      </c>
      <c r="L49" s="941" t="s">
        <v>342</v>
      </c>
      <c r="M49" s="942"/>
      <c r="N49" s="563">
        <f>COUNTIFS('(①本体)'!$E$16:$E$215,"計画",'(①本体)'!$K$16:$K$215,L49,'(①本体)'!S$16:S$215,1,'(①本体)'!$Q$16:$Q$215,"初 年 度")+COUNTIFS('(①本体)'!$E$16:$E$215,"計画",'(①本体)'!$K$16:$K$215,L49,'(①本体)'!AI$16:AI$215,1,'(①本体)'!$Q$16:$Q$215,"初 年 度")</f>
        <v>0</v>
      </c>
      <c r="O49" s="564">
        <f>SUMIFS('(①本体)'!$DX$16:$DX$215,'(①本体)'!$E$16:$E$215,"計画",'(①本体)'!$K$16:$K$215,品目計!$B49,'(①本体)'!$Q$16:$Q$215,"初 年 度")</f>
        <v>0</v>
      </c>
      <c r="P49" s="626">
        <f>SUMIFS('(①本体)'!$DY$16:$DY$215,'(①本体)'!$E$16:$E$215,"計画",'(①本体)'!$K$16:$K$215,品目計!$B49,'(①本体)'!$Q$16:$Q$215,"初 年 度")</f>
        <v>0</v>
      </c>
      <c r="Q49" s="626">
        <f>SUMIFS('(①本体)'!$EA$16:$EA$215,'(①本体)'!$E$16:$E$215,"計画",'(①本体)'!$K$16:$K$215,品目計!$B49,'(①本体)'!$Q$16:$Q$215,"初 年 度")</f>
        <v>0</v>
      </c>
      <c r="R49" s="563">
        <f>COUNTIFS('(①本体)'!$E$16:$E$215,"計画",'(①本体)'!$K$16:$K$215,L49,'(①本体)'!S$16:S$215,1,'(①本体)'!$Q$16:$Q$215,"次 年 度")+COUNTIFS('(①本体)'!$E$16:$E$215,"計画",'(①本体)'!$K$16:$K$215,L49,'(①本体)'!AI$16:AI$215,1,'(①本体)'!$Q$16:$Q$215,"次 年 度")</f>
        <v>0</v>
      </c>
      <c r="S49" s="658">
        <f>SUMIFS('(①本体)'!$DX$16:$DX$215,'(①本体)'!$E$16:$E$215,"計画",'(①本体)'!$K$16:$K$215,品目計!$B49,'(①本体)'!$Q$16:$Q$215,"次 年 度")</f>
        <v>0</v>
      </c>
      <c r="T49" s="626">
        <f>SUMIFS('(①本体)'!$DY$16:$DY$215,'(①本体)'!$E$16:$E$215,"計画",'(①本体)'!$K$16:$K$215,品目計!$B49,'(①本体)'!$Q$16:$Q$215,"次 年 度")</f>
        <v>0</v>
      </c>
      <c r="U49" s="630">
        <f>SUMIFS('(①本体)'!$EB$16:$EB$215,'(①本体)'!$E$16:$E$215,"計画",'(①本体)'!$K$16:$K$215,品目計!$B49,'(①本体)'!$Q$16:$Q$215,"次 年 度")</f>
        <v>0</v>
      </c>
      <c r="V49" s="563">
        <f t="shared" si="5"/>
        <v>0</v>
      </c>
      <c r="W49" s="640">
        <f t="shared" si="6"/>
        <v>0</v>
      </c>
      <c r="X49" s="565">
        <f t="shared" si="7"/>
        <v>0</v>
      </c>
      <c r="Y49" s="628">
        <f t="shared" si="8"/>
        <v>0</v>
      </c>
      <c r="AA49" s="651"/>
      <c r="AB49" s="633"/>
      <c r="AC49" s="633"/>
      <c r="AD49" s="631"/>
      <c r="AE49" s="659"/>
      <c r="AJ49" s="643"/>
      <c r="AK49" s="623"/>
    </row>
    <row r="50" spans="1:39" ht="27" customHeight="1" x14ac:dyDescent="0.2">
      <c r="A50" s="561">
        <v>14</v>
      </c>
      <c r="B50" s="958" t="s">
        <v>343</v>
      </c>
      <c r="C50" s="959"/>
      <c r="D50" s="525"/>
      <c r="E50" s="526"/>
      <c r="F50" s="574"/>
      <c r="G50" s="624"/>
      <c r="H50" s="527"/>
      <c r="I50" s="527"/>
      <c r="J50" s="650"/>
      <c r="K50" s="561">
        <v>14</v>
      </c>
      <c r="L50" s="958" t="s">
        <v>343</v>
      </c>
      <c r="M50" s="959"/>
      <c r="N50" s="580"/>
      <c r="O50" s="526"/>
      <c r="P50" s="624"/>
      <c r="Q50" s="624"/>
      <c r="R50" s="525"/>
      <c r="S50" s="657"/>
      <c r="T50" s="624"/>
      <c r="U50" s="624"/>
      <c r="V50" s="525"/>
      <c r="W50" s="632"/>
      <c r="X50" s="527"/>
      <c r="Y50" s="625"/>
      <c r="AA50" s="655" t="s">
        <v>392</v>
      </c>
      <c r="AB50" s="626">
        <f>P53+T53</f>
        <v>0</v>
      </c>
      <c r="AC50" s="626">
        <f>Q53+U53</f>
        <v>0</v>
      </c>
      <c r="AD50" s="635">
        <f>Q53</f>
        <v>0</v>
      </c>
      <c r="AE50" s="582">
        <f>U53</f>
        <v>0</v>
      </c>
      <c r="AJ50" s="643"/>
      <c r="AK50" s="623"/>
    </row>
    <row r="51" spans="1:39" ht="27" customHeight="1" x14ac:dyDescent="0.2">
      <c r="A51" s="562">
        <v>15</v>
      </c>
      <c r="B51" s="960" t="s">
        <v>344</v>
      </c>
      <c r="C51" s="961"/>
      <c r="D51" s="563">
        <f t="shared" ref="D51:G52" si="9">D24+H24+L24+P24+T24+X24+AB24+AF24+AJ24</f>
        <v>0</v>
      </c>
      <c r="E51" s="564">
        <f t="shared" si="9"/>
        <v>0</v>
      </c>
      <c r="F51" s="576">
        <f t="shared" si="9"/>
        <v>0</v>
      </c>
      <c r="G51" s="626">
        <f t="shared" si="9"/>
        <v>0</v>
      </c>
      <c r="H51" s="565">
        <f>SUMIFS('(①本体)'!$DT$16:$DT$215,'(①本体)'!$E$16:$E$215,"計画",'(①本体)'!$K$16:$K$215,品目計!$B51)</f>
        <v>0</v>
      </c>
      <c r="I51" s="565">
        <f>SUMIFS('(①本体)'!$DU$16:$DU$215,'(①本体)'!$E$16:$E$215,"計画",'(①本体)'!$K$16:$K$215,品目計!$B51)</f>
        <v>0</v>
      </c>
      <c r="J51" s="650"/>
      <c r="K51" s="566">
        <v>15</v>
      </c>
      <c r="L51" s="960" t="s">
        <v>344</v>
      </c>
      <c r="M51" s="961"/>
      <c r="N51" s="563">
        <f>COUNTIFS('(①本体)'!$E$16:$E$215,"計画",'(①本体)'!$K$16:$K$215,L51,'(①本体)'!S$16:S$215,1,'(①本体)'!$Q$16:$Q$215,"初 年 度")+COUNTIFS('(①本体)'!$E$16:$E$215,"計画",'(①本体)'!$K$16:$K$215,L51,'(①本体)'!AI$16:AI$215,1,'(①本体)'!$Q$16:$Q$215,"初 年 度")</f>
        <v>0</v>
      </c>
      <c r="O51" s="564">
        <f>SUMIFS('(①本体)'!$DX$16:$DX$215,'(①本体)'!$E$16:$E$215,"計画",'(①本体)'!$K$16:$K$215,品目計!$B51,'(①本体)'!$Q$16:$Q$215,"初 年 度")</f>
        <v>0</v>
      </c>
      <c r="P51" s="626">
        <f>SUMIFS('(①本体)'!$DY$16:$DY$215,'(①本体)'!$E$16:$E$215,"計画",'(①本体)'!$K$16:$K$215,品目計!$B51,'(①本体)'!$Q$16:$Q$215,"初 年 度")</f>
        <v>0</v>
      </c>
      <c r="Q51" s="626">
        <f>SUMIFS('(①本体)'!$EA$16:$EA$215,'(①本体)'!$E$16:$E$215,"計画",'(①本体)'!$K$16:$K$215,品目計!$B51,'(①本体)'!$Q$16:$Q$215,"初 年 度")</f>
        <v>0</v>
      </c>
      <c r="R51" s="563">
        <f>COUNTIFS('(①本体)'!$E$16:$E$215,"計画",'(①本体)'!$K$16:$K$215,L51,'(①本体)'!S$16:S$215,1,'(①本体)'!$Q$16:$Q$215,"次 年 度")+COUNTIFS('(①本体)'!$E$16:$E$215,"計画",'(①本体)'!$K$16:$K$215,L51,'(①本体)'!AI$16:AI$215,1,'(①本体)'!$Q$16:$Q$215,"次 年 度")</f>
        <v>0</v>
      </c>
      <c r="S51" s="658">
        <f>SUMIFS('(①本体)'!$DX$16:$DX$215,'(①本体)'!$E$16:$E$215,"計画",'(①本体)'!$K$16:$K$215,品目計!$B51,'(①本体)'!$Q$16:$Q$215,"次 年 度")</f>
        <v>0</v>
      </c>
      <c r="T51" s="626">
        <f>SUMIFS('(①本体)'!$DY$16:$DY$215,'(①本体)'!$E$16:$E$215,"計画",'(①本体)'!$K$16:$K$215,品目計!$B51,'(①本体)'!$Q$16:$Q$215,"次 年 度")</f>
        <v>0</v>
      </c>
      <c r="U51" s="630">
        <f>SUMIFS('(①本体)'!$EB$16:$EB$215,'(①本体)'!$E$16:$E$215,"計画",'(①本体)'!$K$16:$K$215,品目計!$B51,'(①本体)'!$Q$16:$Q$215,"次 年 度")</f>
        <v>0</v>
      </c>
      <c r="V51" s="563">
        <f t="shared" ref="V51:V52" si="10">N51+R51</f>
        <v>0</v>
      </c>
      <c r="W51" s="640">
        <f t="shared" ref="W51:W52" si="11">O51+S51</f>
        <v>0</v>
      </c>
      <c r="X51" s="565">
        <f t="shared" ref="X51:X52" si="12">P51+T51</f>
        <v>0</v>
      </c>
      <c r="Y51" s="628">
        <f t="shared" ref="Y51:Y52" si="13">Q51+U51</f>
        <v>0</v>
      </c>
      <c r="AA51" s="644"/>
      <c r="AB51" s="633"/>
      <c r="AC51" s="633"/>
      <c r="AD51" s="631"/>
      <c r="AE51" s="659"/>
      <c r="AJ51" s="643"/>
      <c r="AK51" s="623"/>
    </row>
    <row r="52" spans="1:39" ht="27" customHeight="1" x14ac:dyDescent="0.2">
      <c r="A52" s="566">
        <v>16</v>
      </c>
      <c r="B52" s="941" t="s">
        <v>167</v>
      </c>
      <c r="C52" s="942"/>
      <c r="D52" s="563">
        <f t="shared" si="9"/>
        <v>0</v>
      </c>
      <c r="E52" s="564">
        <f t="shared" si="9"/>
        <v>0</v>
      </c>
      <c r="F52" s="576">
        <f t="shared" si="9"/>
        <v>0</v>
      </c>
      <c r="G52" s="626">
        <f t="shared" si="9"/>
        <v>0</v>
      </c>
      <c r="H52" s="565">
        <f>SUMIFS('(①本体)'!$DT$16:$DT$215,'(①本体)'!$E$16:$E$215,"計画",'(①本体)'!$K$16:$K$215,品目計!$B52)</f>
        <v>0</v>
      </c>
      <c r="I52" s="565">
        <f>SUMIFS('(①本体)'!$DU$16:$DU$215,'(①本体)'!$E$16:$E$215,"計画",'(①本体)'!$K$16:$K$215,品目計!$B52)</f>
        <v>0</v>
      </c>
      <c r="J52" s="650"/>
      <c r="K52" s="566">
        <v>16</v>
      </c>
      <c r="L52" s="941" t="s">
        <v>167</v>
      </c>
      <c r="M52" s="942"/>
      <c r="N52" s="563">
        <f>COUNTIFS('(①本体)'!$E$16:$E$215,"計画",'(①本体)'!$K$16:$K$215,L52,'(①本体)'!S$16:S$215,1,'(①本体)'!$Q$16:$Q$215,"初 年 度")+COUNTIFS('(①本体)'!$E$16:$E$215,"計画",'(①本体)'!$K$16:$K$215,L52,'(①本体)'!AI$16:AI$215,1,'(①本体)'!$Q$16:$Q$215,"初 年 度")</f>
        <v>0</v>
      </c>
      <c r="O52" s="564">
        <f>SUMIFS('(①本体)'!$DX$16:$DX$215,'(①本体)'!$E$16:$E$215,"計画",'(①本体)'!$K$16:$K$215,品目計!$B52,'(①本体)'!$Q$16:$Q$215,"初 年 度")</f>
        <v>0</v>
      </c>
      <c r="P52" s="626">
        <f>SUMIFS('(①本体)'!$DY$16:$DY$215,'(①本体)'!$E$16:$E$215,"計画",'(①本体)'!$K$16:$K$215,品目計!$B52,'(①本体)'!$Q$16:$Q$215,"初 年 度")</f>
        <v>0</v>
      </c>
      <c r="Q52" s="626">
        <f>SUMIFS('(①本体)'!$EA$16:$EA$215,'(①本体)'!$E$16:$E$215,"計画",'(①本体)'!$K$16:$K$215,品目計!$B52,'(①本体)'!$Q$16:$Q$215,"初 年 度")</f>
        <v>0</v>
      </c>
      <c r="R52" s="563">
        <f>COUNTIFS('(①本体)'!$E$16:$E$215,"計画",'(①本体)'!$K$16:$K$215,L52,'(①本体)'!S$16:S$215,1,'(①本体)'!$Q$16:$Q$215,"次 年 度")+COUNTIFS('(①本体)'!$E$16:$E$215,"計画",'(①本体)'!$K$16:$K$215,L52,'(①本体)'!AI$16:AI$215,1,'(①本体)'!$Q$16:$Q$215,"次 年 度")</f>
        <v>0</v>
      </c>
      <c r="S52" s="658">
        <f>SUMIFS('(①本体)'!$DX$16:$DX$215,'(①本体)'!$E$16:$E$215,"計画",'(①本体)'!$K$16:$K$215,品目計!$B52,'(①本体)'!$Q$16:$Q$215,"次 年 度")</f>
        <v>0</v>
      </c>
      <c r="T52" s="626">
        <f>SUMIFS('(①本体)'!$DY$16:$DY$215,'(①本体)'!$E$16:$E$215,"計画",'(①本体)'!$K$16:$K$215,品目計!$B52,'(①本体)'!$Q$16:$Q$215,"次 年 度")</f>
        <v>0</v>
      </c>
      <c r="U52" s="630">
        <f>SUMIFS('(①本体)'!$EB$16:$EB$215,'(①本体)'!$E$16:$E$215,"計画",'(①本体)'!$K$16:$K$215,品目計!$B52,'(①本体)'!$Q$16:$Q$215,"次 年 度")</f>
        <v>0</v>
      </c>
      <c r="V52" s="563">
        <f t="shared" si="10"/>
        <v>0</v>
      </c>
      <c r="W52" s="640">
        <f t="shared" si="11"/>
        <v>0</v>
      </c>
      <c r="X52" s="565">
        <f t="shared" si="12"/>
        <v>0</v>
      </c>
      <c r="Y52" s="628">
        <f t="shared" si="13"/>
        <v>0</v>
      </c>
      <c r="AA52" s="637"/>
      <c r="AB52" s="633"/>
      <c r="AC52" s="633"/>
      <c r="AD52" s="631"/>
      <c r="AE52" s="659"/>
      <c r="AJ52" s="643"/>
      <c r="AK52" s="623"/>
    </row>
    <row r="53" spans="1:39" ht="27" customHeight="1" x14ac:dyDescent="0.2">
      <c r="A53" s="581"/>
      <c r="B53" s="962" t="s">
        <v>312</v>
      </c>
      <c r="C53" s="963"/>
      <c r="D53" s="563">
        <f t="shared" ref="D53:G53" si="14">SUM(D37:D52)</f>
        <v>0</v>
      </c>
      <c r="E53" s="564">
        <f t="shared" si="14"/>
        <v>0</v>
      </c>
      <c r="F53" s="582">
        <f t="shared" si="14"/>
        <v>0</v>
      </c>
      <c r="G53" s="626">
        <f t="shared" si="14"/>
        <v>0</v>
      </c>
      <c r="H53" s="565">
        <f>SUM(H37:H52)</f>
        <v>0</v>
      </c>
      <c r="I53" s="565">
        <f>SUM(I37:I52)</f>
        <v>0</v>
      </c>
      <c r="J53" s="650"/>
      <c r="K53" s="638"/>
      <c r="L53" s="962" t="s">
        <v>312</v>
      </c>
      <c r="M53" s="963"/>
      <c r="N53" s="563">
        <f t="shared" ref="N53:Y53" si="15">SUM(N37:N52)</f>
        <v>0</v>
      </c>
      <c r="O53" s="564">
        <f t="shared" si="15"/>
        <v>0</v>
      </c>
      <c r="P53" s="626">
        <f t="shared" si="15"/>
        <v>0</v>
      </c>
      <c r="Q53" s="626">
        <f t="shared" si="15"/>
        <v>0</v>
      </c>
      <c r="R53" s="563">
        <f t="shared" si="15"/>
        <v>0</v>
      </c>
      <c r="S53" s="658">
        <f t="shared" si="15"/>
        <v>0</v>
      </c>
      <c r="T53" s="626">
        <f t="shared" si="15"/>
        <v>0</v>
      </c>
      <c r="U53" s="626">
        <f t="shared" si="15"/>
        <v>0</v>
      </c>
      <c r="V53" s="563">
        <f t="shared" si="15"/>
        <v>0</v>
      </c>
      <c r="W53" s="640">
        <f t="shared" si="15"/>
        <v>0</v>
      </c>
      <c r="X53" s="565">
        <f t="shared" si="15"/>
        <v>0</v>
      </c>
      <c r="Y53" s="627">
        <f t="shared" si="15"/>
        <v>0</v>
      </c>
      <c r="AA53" s="645" t="s">
        <v>393</v>
      </c>
      <c r="AB53" s="626">
        <f>AB40+AB50</f>
        <v>0</v>
      </c>
      <c r="AC53" s="626">
        <f>AC40+AC50</f>
        <v>0</v>
      </c>
      <c r="AD53" s="626">
        <f>AD40+AD50</f>
        <v>0</v>
      </c>
      <c r="AE53" s="565">
        <f>AE40+AE50</f>
        <v>0</v>
      </c>
      <c r="AJ53" s="643"/>
      <c r="AK53" s="647"/>
    </row>
    <row r="54" spans="1:39" ht="27" customHeight="1" x14ac:dyDescent="0.2">
      <c r="D54" s="583"/>
      <c r="E54" s="583"/>
      <c r="F54" s="583"/>
      <c r="G54" s="641"/>
      <c r="H54" s="583"/>
      <c r="I54" s="583"/>
      <c r="J54" s="579"/>
      <c r="K54" s="569" t="s">
        <v>347</v>
      </c>
      <c r="L54" s="583"/>
      <c r="M54" s="583"/>
      <c r="N54" s="584"/>
      <c r="Q54" s="568"/>
      <c r="R54" s="568"/>
      <c r="S54" s="568"/>
      <c r="T54" s="568"/>
      <c r="U54" s="568"/>
      <c r="V54" s="568"/>
      <c r="W54" s="568"/>
      <c r="X54" s="568"/>
      <c r="Y54" s="568"/>
      <c r="Z54" s="568"/>
      <c r="AA54" s="568"/>
      <c r="AB54" s="568"/>
      <c r="AC54" s="568"/>
      <c r="AJ54" s="643"/>
    </row>
    <row r="55" spans="1:39" ht="27" customHeight="1" x14ac:dyDescent="0.25">
      <c r="A55" s="616" t="s">
        <v>326</v>
      </c>
      <c r="B55" s="616"/>
      <c r="C55" s="616"/>
      <c r="D55" s="616"/>
      <c r="E55" s="616"/>
      <c r="F55" s="558"/>
      <c r="G55" s="558"/>
      <c r="H55" s="558"/>
      <c r="I55" s="558"/>
      <c r="J55" s="558"/>
      <c r="K55" s="558"/>
    </row>
    <row r="56" spans="1:39" ht="27" customHeight="1" x14ac:dyDescent="0.25">
      <c r="A56" s="558"/>
      <c r="B56" s="967" t="s">
        <v>297</v>
      </c>
      <c r="C56" s="967"/>
      <c r="D56" s="967"/>
      <c r="E56" s="967"/>
      <c r="F56" s="967"/>
      <c r="G56" s="967"/>
      <c r="H56" s="967"/>
      <c r="I56" s="967"/>
      <c r="J56" s="967"/>
      <c r="K56" s="967"/>
      <c r="L56" s="967"/>
      <c r="M56" s="967"/>
      <c r="N56" s="967"/>
    </row>
    <row r="57" spans="1:39" ht="27" customHeight="1" x14ac:dyDescent="0.25">
      <c r="A57" s="558"/>
      <c r="B57" s="558" t="s">
        <v>298</v>
      </c>
      <c r="C57" s="558"/>
      <c r="D57" s="558" t="s">
        <v>299</v>
      </c>
      <c r="E57" s="558"/>
      <c r="F57" s="558"/>
      <c r="G57" s="558"/>
      <c r="H57" s="558"/>
      <c r="I57" s="558"/>
      <c r="J57" s="558"/>
      <c r="K57" s="558"/>
    </row>
    <row r="58" spans="1:39" ht="27" customHeight="1" x14ac:dyDescent="0.2">
      <c r="B58" s="559"/>
      <c r="C58" s="559"/>
    </row>
    <row r="59" spans="1:39" ht="27" customHeight="1" x14ac:dyDescent="0.2">
      <c r="B59" s="559"/>
      <c r="C59" s="559"/>
      <c r="D59" s="917" t="s">
        <v>376</v>
      </c>
      <c r="E59" s="917"/>
      <c r="F59" s="917"/>
      <c r="G59" s="968"/>
      <c r="H59" s="968"/>
      <c r="I59" s="968"/>
      <c r="J59" s="968"/>
      <c r="K59" s="968"/>
      <c r="L59" s="968"/>
      <c r="M59" s="968"/>
      <c r="N59" s="969"/>
      <c r="O59" s="969"/>
      <c r="P59" s="969"/>
      <c r="Q59" s="969"/>
      <c r="R59" s="969"/>
      <c r="S59" s="969"/>
      <c r="T59" s="969"/>
      <c r="U59" s="969"/>
      <c r="V59" s="969"/>
      <c r="W59" s="969"/>
      <c r="X59" s="969"/>
      <c r="Y59" s="969"/>
      <c r="Z59" s="969"/>
      <c r="AA59" s="969"/>
      <c r="AB59" s="969"/>
      <c r="AC59" s="969"/>
      <c r="AD59" s="969"/>
      <c r="AM59" s="621" t="s">
        <v>300</v>
      </c>
    </row>
    <row r="60" spans="1:39" s="674" customFormat="1" ht="27" customHeight="1" x14ac:dyDescent="0.2">
      <c r="A60" s="970" t="s">
        <v>327</v>
      </c>
      <c r="B60" s="926"/>
      <c r="C60" s="926"/>
      <c r="D60" s="947" t="s">
        <v>301</v>
      </c>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c r="AE60" s="948"/>
      <c r="AF60" s="948"/>
      <c r="AG60" s="948"/>
      <c r="AH60" s="948"/>
      <c r="AI60" s="948"/>
      <c r="AJ60" s="948"/>
      <c r="AK60" s="948"/>
      <c r="AL60" s="948"/>
      <c r="AM60" s="949"/>
    </row>
    <row r="61" spans="1:39" s="674" customFormat="1" ht="27" customHeight="1" x14ac:dyDescent="0.2">
      <c r="A61" s="927"/>
      <c r="B61" s="928"/>
      <c r="C61" s="971"/>
      <c r="D61" s="899" t="s">
        <v>302</v>
      </c>
      <c r="E61" s="934"/>
      <c r="F61" s="934"/>
      <c r="G61" s="934"/>
      <c r="H61" s="899" t="s">
        <v>303</v>
      </c>
      <c r="I61" s="934"/>
      <c r="J61" s="934"/>
      <c r="K61" s="934"/>
      <c r="L61" s="973" t="s">
        <v>304</v>
      </c>
      <c r="M61" s="974"/>
      <c r="N61" s="974"/>
      <c r="O61" s="974"/>
      <c r="P61" s="973" t="s">
        <v>305</v>
      </c>
      <c r="Q61" s="974"/>
      <c r="R61" s="974"/>
      <c r="S61" s="974"/>
      <c r="T61" s="899" t="s">
        <v>306</v>
      </c>
      <c r="U61" s="934"/>
      <c r="V61" s="934"/>
      <c r="W61" s="934"/>
      <c r="X61" s="933" t="s">
        <v>307</v>
      </c>
      <c r="Y61" s="976"/>
      <c r="Z61" s="976"/>
      <c r="AA61" s="976"/>
      <c r="AB61" s="934" t="s">
        <v>328</v>
      </c>
      <c r="AC61" s="976"/>
      <c r="AD61" s="976"/>
      <c r="AE61" s="976"/>
      <c r="AF61" s="899" t="s">
        <v>308</v>
      </c>
      <c r="AG61" s="934"/>
      <c r="AH61" s="934"/>
      <c r="AI61" s="934"/>
      <c r="AJ61" s="933" t="s">
        <v>329</v>
      </c>
      <c r="AK61" s="934"/>
      <c r="AL61" s="934"/>
      <c r="AM61" s="901"/>
    </row>
    <row r="62" spans="1:39" s="674" customFormat="1" ht="27" customHeight="1" x14ac:dyDescent="0.2">
      <c r="A62" s="927"/>
      <c r="B62" s="928"/>
      <c r="C62" s="971"/>
      <c r="D62" s="898" t="s">
        <v>397</v>
      </c>
      <c r="E62" s="900" t="s">
        <v>396</v>
      </c>
      <c r="F62" s="913" t="s">
        <v>309</v>
      </c>
      <c r="G62" s="908" t="s">
        <v>310</v>
      </c>
      <c r="H62" s="898" t="s">
        <v>397</v>
      </c>
      <c r="I62" s="900" t="s">
        <v>396</v>
      </c>
      <c r="J62" s="913" t="s">
        <v>309</v>
      </c>
      <c r="K62" s="908" t="s">
        <v>310</v>
      </c>
      <c r="L62" s="898" t="s">
        <v>397</v>
      </c>
      <c r="M62" s="900" t="s">
        <v>396</v>
      </c>
      <c r="N62" s="913" t="s">
        <v>309</v>
      </c>
      <c r="O62" s="908" t="s">
        <v>310</v>
      </c>
      <c r="P62" s="898" t="s">
        <v>397</v>
      </c>
      <c r="Q62" s="900" t="s">
        <v>396</v>
      </c>
      <c r="R62" s="913" t="s">
        <v>309</v>
      </c>
      <c r="S62" s="908" t="s">
        <v>310</v>
      </c>
      <c r="T62" s="898" t="s">
        <v>397</v>
      </c>
      <c r="U62" s="900" t="s">
        <v>396</v>
      </c>
      <c r="V62" s="913" t="s">
        <v>309</v>
      </c>
      <c r="W62" s="915" t="s">
        <v>311</v>
      </c>
      <c r="X62" s="898" t="s">
        <v>397</v>
      </c>
      <c r="Y62" s="900" t="s">
        <v>396</v>
      </c>
      <c r="Z62" s="908" t="s">
        <v>309</v>
      </c>
      <c r="AA62" s="915" t="s">
        <v>311</v>
      </c>
      <c r="AB62" s="898" t="s">
        <v>397</v>
      </c>
      <c r="AC62" s="900" t="s">
        <v>396</v>
      </c>
      <c r="AD62" s="908" t="s">
        <v>309</v>
      </c>
      <c r="AE62" s="915" t="s">
        <v>311</v>
      </c>
      <c r="AF62" s="898" t="s">
        <v>397</v>
      </c>
      <c r="AG62" s="900" t="s">
        <v>396</v>
      </c>
      <c r="AH62" s="908" t="s">
        <v>309</v>
      </c>
      <c r="AI62" s="915" t="s">
        <v>311</v>
      </c>
      <c r="AJ62" s="898" t="s">
        <v>397</v>
      </c>
      <c r="AK62" s="900" t="s">
        <v>396</v>
      </c>
      <c r="AL62" s="908" t="s">
        <v>309</v>
      </c>
      <c r="AM62" s="915" t="s">
        <v>311</v>
      </c>
    </row>
    <row r="63" spans="1:39" s="674" customFormat="1" ht="27" customHeight="1" x14ac:dyDescent="0.2">
      <c r="A63" s="929"/>
      <c r="B63" s="930"/>
      <c r="C63" s="972"/>
      <c r="D63" s="899"/>
      <c r="E63" s="901"/>
      <c r="F63" s="952"/>
      <c r="G63" s="933"/>
      <c r="H63" s="899"/>
      <c r="I63" s="901"/>
      <c r="J63" s="952"/>
      <c r="K63" s="933"/>
      <c r="L63" s="899"/>
      <c r="M63" s="901"/>
      <c r="N63" s="914"/>
      <c r="O63" s="924"/>
      <c r="P63" s="899"/>
      <c r="Q63" s="901"/>
      <c r="R63" s="914"/>
      <c r="S63" s="924"/>
      <c r="T63" s="899"/>
      <c r="U63" s="901"/>
      <c r="V63" s="952"/>
      <c r="W63" s="975"/>
      <c r="X63" s="899"/>
      <c r="Y63" s="901"/>
      <c r="Z63" s="924"/>
      <c r="AA63" s="975"/>
      <c r="AB63" s="899"/>
      <c r="AC63" s="901"/>
      <c r="AD63" s="924"/>
      <c r="AE63" s="975"/>
      <c r="AF63" s="899"/>
      <c r="AG63" s="901"/>
      <c r="AH63" s="924"/>
      <c r="AI63" s="975"/>
      <c r="AJ63" s="899"/>
      <c r="AK63" s="901"/>
      <c r="AL63" s="924"/>
      <c r="AM63" s="975"/>
    </row>
    <row r="64" spans="1:39" s="674" customFormat="1" ht="27" customHeight="1" x14ac:dyDescent="0.2">
      <c r="A64" s="560">
        <v>1</v>
      </c>
      <c r="B64" s="977" t="s">
        <v>330</v>
      </c>
      <c r="C64" s="978"/>
      <c r="D64" s="525"/>
      <c r="E64" s="526"/>
      <c r="F64" s="527"/>
      <c r="G64" s="624"/>
      <c r="H64" s="525"/>
      <c r="I64" s="526"/>
      <c r="J64" s="527"/>
      <c r="K64" s="624"/>
      <c r="L64" s="525"/>
      <c r="M64" s="526"/>
      <c r="N64" s="527"/>
      <c r="O64" s="624"/>
      <c r="P64" s="525"/>
      <c r="Q64" s="526"/>
      <c r="R64" s="527"/>
      <c r="S64" s="624"/>
      <c r="T64" s="525"/>
      <c r="U64" s="526"/>
      <c r="V64" s="624"/>
      <c r="W64" s="624"/>
      <c r="X64" s="525"/>
      <c r="Y64" s="526"/>
      <c r="Z64" s="624"/>
      <c r="AA64" s="624"/>
      <c r="AB64" s="525"/>
      <c r="AC64" s="526"/>
      <c r="AD64" s="624"/>
      <c r="AE64" s="624"/>
      <c r="AF64" s="525"/>
      <c r="AG64" s="526"/>
      <c r="AH64" s="624"/>
      <c r="AI64" s="624"/>
      <c r="AJ64" s="525"/>
      <c r="AK64" s="526"/>
      <c r="AL64" s="624"/>
      <c r="AM64" s="527"/>
    </row>
    <row r="65" spans="1:48" s="674" customFormat="1" ht="27" customHeight="1" x14ac:dyDescent="0.2">
      <c r="A65" s="561">
        <v>2</v>
      </c>
      <c r="B65" s="935" t="s">
        <v>331</v>
      </c>
      <c r="C65" s="936"/>
      <c r="D65" s="525"/>
      <c r="E65" s="526"/>
      <c r="F65" s="527"/>
      <c r="G65" s="624"/>
      <c r="H65" s="525"/>
      <c r="I65" s="526"/>
      <c r="J65" s="527"/>
      <c r="K65" s="624"/>
      <c r="L65" s="525"/>
      <c r="M65" s="526"/>
      <c r="N65" s="527"/>
      <c r="O65" s="624"/>
      <c r="P65" s="525"/>
      <c r="Q65" s="526"/>
      <c r="R65" s="527"/>
      <c r="S65" s="624"/>
      <c r="T65" s="525"/>
      <c r="U65" s="526"/>
      <c r="V65" s="624"/>
      <c r="W65" s="624"/>
      <c r="X65" s="525"/>
      <c r="Y65" s="526"/>
      <c r="Z65" s="624"/>
      <c r="AA65" s="624"/>
      <c r="AB65" s="525"/>
      <c r="AC65" s="526"/>
      <c r="AD65" s="624"/>
      <c r="AE65" s="624"/>
      <c r="AF65" s="525"/>
      <c r="AG65" s="526"/>
      <c r="AH65" s="624"/>
      <c r="AI65" s="624"/>
      <c r="AJ65" s="525"/>
      <c r="AK65" s="526"/>
      <c r="AL65" s="624"/>
      <c r="AM65" s="527"/>
    </row>
    <row r="66" spans="1:48" s="674" customFormat="1" ht="27" customHeight="1" x14ac:dyDescent="0.2">
      <c r="A66" s="664">
        <v>3</v>
      </c>
      <c r="B66" s="937" t="s">
        <v>332</v>
      </c>
      <c r="C66" s="938"/>
      <c r="D66" s="563">
        <f>COUNTIFS('(①本体)'!$E$16:$E$215,"実績",'(①本体)'!$K$16:$K$215,$B66,'(①本体)'!S$16:S$215,1)</f>
        <v>0</v>
      </c>
      <c r="E66" s="564">
        <f>SUMIFS('(①本体)'!$T$16:$T$215,'(①本体)'!$E$16:$E$215,"実績",'(①本体)'!$K$16:$K$215,品目計!$B66)</f>
        <v>0</v>
      </c>
      <c r="F66" s="565">
        <f>SUMIFS('(①本体)'!$U$16:$U$215,'(①本体)'!$E$16:$E$215,"実績",'(①本体)'!$K$16:$K$215,品目計!$B66)</f>
        <v>0</v>
      </c>
      <c r="G66" s="626">
        <f>SUMIFS('(①本体)'!$X$16:$X$215,'(①本体)'!$E$16:$E$215,"実績",'(①本体)'!$K$16:$K$215,品目計!$B66)</f>
        <v>0</v>
      </c>
      <c r="H66" s="563">
        <f>COUNTIFS('(①本体)'!$E$16:$E$215,"実績",'(①本体)'!$K$16:$K$215,B66,'(①本体)'!AB$16:AB$215,1)</f>
        <v>0</v>
      </c>
      <c r="I66" s="564">
        <f>SUMIFS('(①本体)'!$AC$16:$AC$215,'(①本体)'!$E$16:$E$215,"実績",'(①本体)'!$K$16:$K$215,品目計!$B66)</f>
        <v>0</v>
      </c>
      <c r="J66" s="565">
        <f>SUMIFS('(①本体)'!$AD$16:$AD$215,'(①本体)'!$E$16:$E$215,"実績",'(①本体)'!$K$16:$K$215,品目計!$B66)</f>
        <v>0</v>
      </c>
      <c r="K66" s="626">
        <f>SUMIFS('(①本体)'!$AE$16:$AE$215,'(①本体)'!$E$16:$E$215,"実績",'(①本体)'!$K$16:$K$215,品目計!$B66)</f>
        <v>0</v>
      </c>
      <c r="L66" s="563">
        <f>COUNTIFS('(①本体)'!$E$16:$E$215,"実績",'(①本体)'!$K$16:$K$215,B66,'(①本体)'!AI$16:AI$215,1)</f>
        <v>0</v>
      </c>
      <c r="M66" s="564">
        <f>SUMIFS('(①本体)'!$AJ$16:$AJ$215,'(①本体)'!$E$16:$E$215,"実績",'(①本体)'!$K$16:$K$215,品目計!$B66)</f>
        <v>0</v>
      </c>
      <c r="N66" s="565">
        <f>SUMIFS('(①本体)'!$AK$16:$AK$215,'(①本体)'!$E$16:$E$215,"実績",'(①本体)'!$K$16:$K$215,品目計!$B66)</f>
        <v>0</v>
      </c>
      <c r="O66" s="626">
        <f>SUMIFS('(①本体)'!$AN$16:$AN$215,'(①本体)'!$E$16:$E$215,"実績",'(①本体)'!$K$16:$K$215,品目計!$B66)</f>
        <v>0</v>
      </c>
      <c r="P66" s="563">
        <v>0</v>
      </c>
      <c r="Q66" s="564">
        <v>0</v>
      </c>
      <c r="R66" s="565">
        <v>0</v>
      </c>
      <c r="S66" s="626">
        <v>0</v>
      </c>
      <c r="T66" s="563">
        <f>COUNTIFS('(①本体)'!$E$16:$E$215,"実績",'(①本体)'!$K$16:$K$215,B66,'(①本体)'!AR$16:AR$215,1)+COUNTIFS('(①本体)'!$E$16:$E$215,"実績",'(①本体)'!$K$16:$K$215,B66,'(①本体)'!AY$16:AY$215,1)+COUNTIFS('(①本体)'!$E$16:$E$215,"実績",'(①本体)'!$K$16:$K$215,B66,'(①本体)'!BF$16:BF$215,1)+COUNTIFS('(①本体)'!$E$16:$E$215,"実績",'(①本体)'!$K$16:$K$215,B66,'(①本体)'!BM$16:BM$215,1)</f>
        <v>0</v>
      </c>
      <c r="U66" s="564">
        <f>SUMIFS('(①本体)'!$BT$16:$BT$215,'(①本体)'!$E$16:$E$215,"実績",'(①本体)'!$K$16:$K$215,品目計!$B66)</f>
        <v>0</v>
      </c>
      <c r="V66" s="626">
        <f>SUMIFS('(①本体)'!$BU$16:$BU$215,'(①本体)'!$E$16:$E$215,"実績",'(①本体)'!$K$16:$K$215,品目計!$B66)</f>
        <v>0</v>
      </c>
      <c r="W66" s="626">
        <f>SUMIFS('(①本体)'!$BV$16:$BV$215,'(①本体)'!$E$16:$E$215,"実績",'(①本体)'!$K$16:$K$215,品目計!$B66)</f>
        <v>0</v>
      </c>
      <c r="X66" s="563">
        <f>COUNTIFS('(①本体)'!$E$16:$E$215,"実績",'(①本体)'!$K$16:$K$215,B66,'(①本体)'!BZ$16:BZ$215,1)</f>
        <v>0</v>
      </c>
      <c r="Y66" s="564">
        <f>SUMIFS('(①本体)'!$CA$16:$CA$215,'(①本体)'!$E$16:$E$215,"実績",'(①本体)'!$K$16:$K$215,品目計!$B66)</f>
        <v>0</v>
      </c>
      <c r="Z66" s="626">
        <f>SUMIFS('(①本体)'!$CB$16:$CB$215,'(①本体)'!$E$16:$E$215,"実績",'(①本体)'!$K$16:$K$215,品目計!$B66)</f>
        <v>0</v>
      </c>
      <c r="AA66" s="626">
        <f>SUMIFS('(①本体)'!$CE$16:$CE$215,'(①本体)'!$E$16:$E$215,"実績",'(①本体)'!$K$16:$K$215,品目計!$B66)</f>
        <v>0</v>
      </c>
      <c r="AB66" s="563">
        <v>0</v>
      </c>
      <c r="AC66" s="564">
        <v>0</v>
      </c>
      <c r="AD66" s="626">
        <v>0</v>
      </c>
      <c r="AE66" s="626">
        <v>0</v>
      </c>
      <c r="AF66" s="563">
        <f>COUNTIFS('(①本体)'!$E$16:$E$215,"実績",'(①本体)'!$K$16:$K$215,B66,'(①本体)'!CI$16:CI$215,1)</f>
        <v>0</v>
      </c>
      <c r="AG66" s="564">
        <f>SUMIFS('(①本体)'!$CJ$16:$CJ$215,'(①本体)'!$E$16:$E$215,"実績",'(①本体)'!$K$16:$K$215,品目計!$B66)</f>
        <v>0</v>
      </c>
      <c r="AH66" s="626">
        <f>SUMIFS('(①本体)'!$CK$16:$CK$215,'(①本体)'!$E$16:$E$215,"実績",'(①本体)'!$K$16:$K$215,品目計!$B66)</f>
        <v>0</v>
      </c>
      <c r="AI66" s="626">
        <f>SUMIFS('(①本体)'!$CL$16:$CL$215,'(①本体)'!$E$16:$E$215,"実績",'(①本体)'!$K$16:$K$215,品目計!$B66)</f>
        <v>0</v>
      </c>
      <c r="AJ66" s="563">
        <f>COUNTIFS('(①本体)'!$E$16:$E$215,"実績",'(①本体)'!$K$16:$K$215,B66,'(①本体)'!CP$16:CP$215,1)+COUNTIFS('(①本体)'!$E$16:$E$215,"実績",'(①本体)'!$K$16:$K$215,B66,'(①本体)'!CW$16:CW$215,1)+COUNTIFS('(①本体)'!$E$16:$E$215,"実績",'(①本体)'!$K$16:$K$215,B66,'(①本体)'!DD$16:DD$215,1)</f>
        <v>0</v>
      </c>
      <c r="AK66" s="564">
        <f>SUMIFS('(①本体)'!$DK$16:$DK$215,'(①本体)'!$E$16:$E$215,"実績",'(①本体)'!$K$16:$K$215,品目計!$B66)</f>
        <v>0</v>
      </c>
      <c r="AL66" s="626">
        <f>SUMIFS('(①本体)'!$DL$16:$DL$215,'(①本体)'!$E$16:$E$215,"実績",'(①本体)'!$K$16:$K$215,品目計!$B66)</f>
        <v>0</v>
      </c>
      <c r="AM66" s="565">
        <f>SUMIFS('(①本体)'!$DM$16:$DM$215,'(①本体)'!$E$16:$E$215,"実績",'(①本体)'!$K$16:$K$215,品目計!$B66)</f>
        <v>0</v>
      </c>
    </row>
    <row r="67" spans="1:48" s="674" customFormat="1" ht="27" customHeight="1" x14ac:dyDescent="0.2">
      <c r="A67" s="668">
        <v>4</v>
      </c>
      <c r="B67" s="937" t="s">
        <v>333</v>
      </c>
      <c r="C67" s="938"/>
      <c r="D67" s="563">
        <f>COUNTIFS('(①本体)'!$E$16:$E$215,"実績",'(①本体)'!$K$16:$K$215,B67,'(①本体)'!S$16:S$215,1)</f>
        <v>0</v>
      </c>
      <c r="E67" s="564">
        <f>SUMIFS('(①本体)'!$T$16:$T$215,'(①本体)'!$E$16:$E$215,"実績",'(①本体)'!$K$16:$K$215,品目計!$B67)</f>
        <v>0</v>
      </c>
      <c r="F67" s="565">
        <f>SUMIFS('(①本体)'!$U$16:$U$215,'(①本体)'!$E$16:$E$215,"実績",'(①本体)'!$K$16:$K$215,品目計!$B67)</f>
        <v>0</v>
      </c>
      <c r="G67" s="626">
        <f>SUMIFS('(①本体)'!$X$16:$X$215,'(①本体)'!$E$16:$E$215,"実績",'(①本体)'!$K$16:$K$215,品目計!$B67)</f>
        <v>0</v>
      </c>
      <c r="H67" s="563">
        <f>COUNTIFS('(①本体)'!$E$16:$E$215,"実績",'(①本体)'!$K$16:$K$215,B67,'(①本体)'!AB$16:AB$215,1)</f>
        <v>0</v>
      </c>
      <c r="I67" s="564">
        <f>SUMIFS('(①本体)'!$AC$16:$AC$215,'(①本体)'!$E$16:$E$215,"実績",'(①本体)'!$K$16:$K$215,品目計!$B67)</f>
        <v>0</v>
      </c>
      <c r="J67" s="565">
        <f>SUMIFS('(①本体)'!$AD$16:$AD$215,'(①本体)'!$E$16:$E$215,"実績",'(①本体)'!$K$16:$K$215,品目計!$B67)</f>
        <v>0</v>
      </c>
      <c r="K67" s="626">
        <f>SUMIFS('(①本体)'!$AE$16:$AE$215,'(①本体)'!$E$16:$E$215,"実績",'(①本体)'!$K$16:$K$215,品目計!$B67)</f>
        <v>0</v>
      </c>
      <c r="L67" s="563">
        <f>COUNTIFS('(①本体)'!$E$16:$E$215,"実績",'(①本体)'!$K$16:$K$215,B67,'(①本体)'!AI$16:AI$215,1)</f>
        <v>0</v>
      </c>
      <c r="M67" s="564">
        <f>SUMIFS('(①本体)'!$AJ$16:$AJ$215,'(①本体)'!$E$16:$E$215,"実績",'(①本体)'!$K$16:$K$215,品目計!$B67)</f>
        <v>0</v>
      </c>
      <c r="N67" s="565">
        <f>SUMIFS('(①本体)'!$AK$16:$AK$215,'(①本体)'!$E$16:$E$215,"実績",'(①本体)'!$K$16:$K$215,品目計!$B67)</f>
        <v>0</v>
      </c>
      <c r="O67" s="626">
        <f>SUMIFS('(①本体)'!$AN$16:$AN$215,'(①本体)'!$E$16:$E$215,"実績",'(①本体)'!$K$16:$K$215,品目計!$B67)</f>
        <v>0</v>
      </c>
      <c r="P67" s="563">
        <v>0</v>
      </c>
      <c r="Q67" s="564">
        <v>0</v>
      </c>
      <c r="R67" s="565">
        <v>0</v>
      </c>
      <c r="S67" s="626">
        <v>0</v>
      </c>
      <c r="T67" s="563">
        <f>COUNTIFS('(①本体)'!$E$16:$E$215,"実績",'(①本体)'!$K$16:$K$215,B67,'(①本体)'!AR$16:AR$215,1)+COUNTIFS('(①本体)'!$E$16:$E$215,"実績",'(①本体)'!$K$16:$K$215,B67,'(①本体)'!AY$16:AY$215,1)+COUNTIFS('(①本体)'!$E$16:$E$215,"実績",'(①本体)'!$K$16:$K$215,B67,'(①本体)'!BF$16:BF$215,1)+COUNTIFS('(①本体)'!$E$16:$E$215,"実績",'(①本体)'!$K$16:$K$215,B67,'(①本体)'!BM$16:BM$215,1)</f>
        <v>0</v>
      </c>
      <c r="U67" s="564">
        <f>SUMIFS('(①本体)'!$BT$16:$BT$215,'(①本体)'!$E$16:$E$215,"実績",'(①本体)'!$K$16:$K$215,品目計!$B67)</f>
        <v>0</v>
      </c>
      <c r="V67" s="626">
        <f>SUMIFS('(①本体)'!$BU$16:$BU$215,'(①本体)'!$E$16:$E$215,"実績",'(①本体)'!$K$16:$K$215,品目計!$B67)</f>
        <v>0</v>
      </c>
      <c r="W67" s="626">
        <f>SUMIFS('(①本体)'!$BV$16:$BV$215,'(①本体)'!$E$16:$E$215,"実績",'(①本体)'!$K$16:$K$215,品目計!$B67)</f>
        <v>0</v>
      </c>
      <c r="X67" s="563">
        <f>COUNTIFS('(①本体)'!$E$16:$E$215,"実績",'(①本体)'!$K$16:$K$215,B67,'(①本体)'!BZ$16:BZ$215,1)</f>
        <v>0</v>
      </c>
      <c r="Y67" s="564">
        <f>SUMIFS('(①本体)'!$CA$16:$CA$215,'(①本体)'!$E$16:$E$215,"実績",'(①本体)'!$K$16:$K$215,品目計!$B67)</f>
        <v>0</v>
      </c>
      <c r="Z67" s="626">
        <f>SUMIFS('(①本体)'!$CB$16:$CB$215,'(①本体)'!$E$16:$E$215,"実績",'(①本体)'!$K$16:$K$215,品目計!$B67)</f>
        <v>0</v>
      </c>
      <c r="AA67" s="626">
        <f>SUMIFS('(①本体)'!$CE$16:$CE$215,'(①本体)'!$E$16:$E$215,"実績",'(①本体)'!$K$16:$K$215,品目計!$B67)</f>
        <v>0</v>
      </c>
      <c r="AB67" s="563">
        <v>0</v>
      </c>
      <c r="AC67" s="564">
        <v>0</v>
      </c>
      <c r="AD67" s="626">
        <v>0</v>
      </c>
      <c r="AE67" s="626">
        <v>0</v>
      </c>
      <c r="AF67" s="563">
        <f>COUNTIFS('(①本体)'!$E$16:$E$215,"実績",'(①本体)'!$K$16:$K$215,B67,'(①本体)'!CI$16:CI$215,1)</f>
        <v>0</v>
      </c>
      <c r="AG67" s="564">
        <f>SUMIFS('(①本体)'!$CJ$16:$CJ$215,'(①本体)'!$E$16:$E$215,"実績",'(①本体)'!$K$16:$K$215,品目計!$B67)</f>
        <v>0</v>
      </c>
      <c r="AH67" s="626">
        <f>SUMIFS('(①本体)'!$CK$16:$CK$215,'(①本体)'!$E$16:$E$215,"実績",'(①本体)'!$K$16:$K$215,品目計!$B67)</f>
        <v>0</v>
      </c>
      <c r="AI67" s="626">
        <f>SUMIFS('(①本体)'!$CL$16:$CL$215,'(①本体)'!$E$16:$E$215,"実績",'(①本体)'!$K$16:$K$215,品目計!$B67)</f>
        <v>0</v>
      </c>
      <c r="AJ67" s="563">
        <f>COUNTIFS('(①本体)'!$E$16:$E$215,"実績",'(①本体)'!$K$16:$K$215,B67,'(①本体)'!CP$16:CP$215,1)+COUNTIFS('(①本体)'!$E$16:$E$215,"実績",'(①本体)'!$K$16:$K$215,B67,'(①本体)'!CW$16:CW$215,1)+COUNTIFS('(①本体)'!$E$16:$E$215,"実績",'(①本体)'!$K$16:$K$215,B67,'(①本体)'!DD$16:DD$215,1)</f>
        <v>0</v>
      </c>
      <c r="AK67" s="564">
        <f>SUMIFS('(①本体)'!$DK$16:$DK$215,'(①本体)'!$E$16:$E$215,"実績",'(①本体)'!$K$16:$K$215,品目計!$B67)</f>
        <v>0</v>
      </c>
      <c r="AL67" s="626">
        <f>SUMIFS('(①本体)'!$DL$16:$DL$215,'(①本体)'!$E$16:$E$215,"実績",'(①本体)'!$K$16:$K$215,品目計!$B67)</f>
        <v>0</v>
      </c>
      <c r="AM67" s="565">
        <f>SUMIFS('(①本体)'!$DM$16:$DM$215,'(①本体)'!$E$16:$E$215,"実績",'(①本体)'!$K$16:$K$215,品目計!$B67)</f>
        <v>0</v>
      </c>
    </row>
    <row r="68" spans="1:48" s="674" customFormat="1" ht="27" customHeight="1" x14ac:dyDescent="0.2">
      <c r="A68" s="668">
        <v>5</v>
      </c>
      <c r="B68" s="937" t="s">
        <v>334</v>
      </c>
      <c r="C68" s="938"/>
      <c r="D68" s="563">
        <f>COUNTIFS('(①本体)'!$E$16:$E$215,"実績",'(①本体)'!$K$16:$K$215,B68,'(①本体)'!S$16:S$215,1)</f>
        <v>0</v>
      </c>
      <c r="E68" s="564">
        <f>SUMIFS('(①本体)'!$T$16:$T$215,'(①本体)'!$E$16:$E$215,"実績",'(①本体)'!$K$16:$K$215,品目計!$B68)</f>
        <v>0</v>
      </c>
      <c r="F68" s="565">
        <f>SUMIFS('(①本体)'!$U$16:$U$215,'(①本体)'!$E$16:$E$215,"実績",'(①本体)'!$K$16:$K$215,品目計!$B68)</f>
        <v>0</v>
      </c>
      <c r="G68" s="626">
        <f>SUMIFS('(①本体)'!$X$16:$X$215,'(①本体)'!$E$16:$E$215,"実績",'(①本体)'!$K$16:$K$215,品目計!$B68)</f>
        <v>0</v>
      </c>
      <c r="H68" s="563">
        <f>COUNTIFS('(①本体)'!$E$16:$E$215,"実績",'(①本体)'!$K$16:$K$215,B68,'(①本体)'!AB$16:AB$215,1)</f>
        <v>0</v>
      </c>
      <c r="I68" s="564">
        <f>SUMIFS('(①本体)'!$AC$16:$AC$215,'(①本体)'!$E$16:$E$215,"実績",'(①本体)'!$K$16:$K$215,品目計!$B68)</f>
        <v>0</v>
      </c>
      <c r="J68" s="565">
        <f>SUMIFS('(①本体)'!$AD$16:$AD$215,'(①本体)'!$E$16:$E$215,"実績",'(①本体)'!$K$16:$K$215,品目計!$B68)</f>
        <v>0</v>
      </c>
      <c r="K68" s="626">
        <f>SUMIFS('(①本体)'!$AE$16:$AE$215,'(①本体)'!$E$16:$E$215,"実績",'(①本体)'!$K$16:$K$215,品目計!$B68)</f>
        <v>0</v>
      </c>
      <c r="L68" s="563">
        <f>COUNTIFS('(①本体)'!$E$16:$E$215,"実績",'(①本体)'!$K$16:$K$215,B68,'(①本体)'!AI$16:AI$215,1)</f>
        <v>0</v>
      </c>
      <c r="M68" s="564">
        <f>SUMIFS('(①本体)'!$AJ$16:$AJ$215,'(①本体)'!$E$16:$E$215,"実績",'(①本体)'!$K$16:$K$215,品目計!$B68)</f>
        <v>0</v>
      </c>
      <c r="N68" s="565">
        <f>SUMIFS('(①本体)'!$AK$16:$AK$215,'(①本体)'!$E$16:$E$215,"実績",'(①本体)'!$K$16:$K$215,品目計!$B68)</f>
        <v>0</v>
      </c>
      <c r="O68" s="626">
        <f>SUMIFS('(①本体)'!$AN$16:$AN$215,'(①本体)'!$E$16:$E$215,"実績",'(①本体)'!$K$16:$K$215,品目計!$B68)</f>
        <v>0</v>
      </c>
      <c r="P68" s="563">
        <v>0</v>
      </c>
      <c r="Q68" s="564">
        <v>0</v>
      </c>
      <c r="R68" s="565">
        <v>0</v>
      </c>
      <c r="S68" s="626">
        <v>0</v>
      </c>
      <c r="T68" s="563">
        <f>COUNTIFS('(①本体)'!$E$16:$E$215,"実績",'(①本体)'!$K$16:$K$215,B68,'(①本体)'!AR$16:AR$215,1)+COUNTIFS('(①本体)'!$E$16:$E$215,"実績",'(①本体)'!$K$16:$K$215,B68,'(①本体)'!AY$16:AY$215,1)+COUNTIFS('(①本体)'!$E$16:$E$215,"実績",'(①本体)'!$K$16:$K$215,B68,'(①本体)'!BF$16:BF$215,1)+COUNTIFS('(①本体)'!$E$16:$E$215,"実績",'(①本体)'!$K$16:$K$215,B68,'(①本体)'!BM$16:BM$215,1)</f>
        <v>0</v>
      </c>
      <c r="U68" s="564">
        <f>SUMIFS('(①本体)'!$BT$16:$BT$215,'(①本体)'!$E$16:$E$215,"実績",'(①本体)'!$K$16:$K$215,品目計!$B68)</f>
        <v>0</v>
      </c>
      <c r="V68" s="626">
        <f>SUMIFS('(①本体)'!$BU$16:$BU$215,'(①本体)'!$E$16:$E$215,"実績",'(①本体)'!$K$16:$K$215,品目計!$B68)</f>
        <v>0</v>
      </c>
      <c r="W68" s="626">
        <f>SUMIFS('(①本体)'!$BV$16:$BV$215,'(①本体)'!$E$16:$E$215,"実績",'(①本体)'!$K$16:$K$215,品目計!$B68)</f>
        <v>0</v>
      </c>
      <c r="X68" s="563">
        <f>COUNTIFS('(①本体)'!$E$16:$E$215,"実績",'(①本体)'!$K$16:$K$215,B68,'(①本体)'!BZ$16:BZ$215,1)</f>
        <v>0</v>
      </c>
      <c r="Y68" s="564">
        <f>SUMIFS('(①本体)'!$CA$16:$CA$215,'(①本体)'!$E$16:$E$215,"実績",'(①本体)'!$K$16:$K$215,品目計!$B68)</f>
        <v>0</v>
      </c>
      <c r="Z68" s="626">
        <f>SUMIFS('(①本体)'!$CB$16:$CB$215,'(①本体)'!$E$16:$E$215,"実績",'(①本体)'!$K$16:$K$215,品目計!$B68)</f>
        <v>0</v>
      </c>
      <c r="AA68" s="626">
        <f>SUMIFS('(①本体)'!$CE$16:$CE$215,'(①本体)'!$E$16:$E$215,"実績",'(①本体)'!$K$16:$K$215,品目計!$B68)</f>
        <v>0</v>
      </c>
      <c r="AB68" s="563">
        <v>0</v>
      </c>
      <c r="AC68" s="564">
        <v>0</v>
      </c>
      <c r="AD68" s="626">
        <v>0</v>
      </c>
      <c r="AE68" s="626">
        <v>0</v>
      </c>
      <c r="AF68" s="563">
        <f>COUNTIFS('(①本体)'!$E$16:$E$215,"実績",'(①本体)'!$K$16:$K$215,B68,'(①本体)'!CI$16:CI$215,1)</f>
        <v>0</v>
      </c>
      <c r="AG68" s="564">
        <f>SUMIFS('(①本体)'!$CJ$16:$CJ$215,'(①本体)'!$E$16:$E$215,"実績",'(①本体)'!$K$16:$K$215,品目計!$B68)</f>
        <v>0</v>
      </c>
      <c r="AH68" s="626">
        <f>SUMIFS('(①本体)'!$CK$16:$CK$215,'(①本体)'!$E$16:$E$215,"実績",'(①本体)'!$K$16:$K$215,品目計!$B68)</f>
        <v>0</v>
      </c>
      <c r="AI68" s="626">
        <f>SUMIFS('(①本体)'!$CL$16:$CL$215,'(①本体)'!$E$16:$E$215,"実績",'(①本体)'!$K$16:$K$215,品目計!$B68)</f>
        <v>0</v>
      </c>
      <c r="AJ68" s="563">
        <f>COUNTIFS('(①本体)'!$E$16:$E$215,"実績",'(①本体)'!$K$16:$K$215,B68,'(①本体)'!CP$16:CP$215,1)+COUNTIFS('(①本体)'!$E$16:$E$215,"実績",'(①本体)'!$K$16:$K$215,B68,'(①本体)'!CW$16:CW$215,1)+COUNTIFS('(①本体)'!$E$16:$E$215,"実績",'(①本体)'!$K$16:$K$215,B68,'(①本体)'!DD$16:DD$215,1)</f>
        <v>0</v>
      </c>
      <c r="AK68" s="564">
        <f>SUMIFS('(①本体)'!$DK$16:$DK$215,'(①本体)'!$E$16:$E$215,"実績",'(①本体)'!$K$16:$K$215,品目計!$B68)</f>
        <v>0</v>
      </c>
      <c r="AL68" s="626">
        <f>SUMIFS('(①本体)'!$DL$16:$DL$215,'(①本体)'!$E$16:$E$215,"実績",'(①本体)'!$K$16:$K$215,品目計!$B68)</f>
        <v>0</v>
      </c>
      <c r="AM68" s="565">
        <f>SUMIFS('(①本体)'!$DM$16:$DM$215,'(①本体)'!$E$16:$E$215,"実績",'(①本体)'!$K$16:$K$215,品目計!$B68)</f>
        <v>0</v>
      </c>
    </row>
    <row r="69" spans="1:48" s="674" customFormat="1" ht="27" customHeight="1" x14ac:dyDescent="0.2">
      <c r="A69" s="668">
        <v>6</v>
      </c>
      <c r="B69" s="937" t="s">
        <v>335</v>
      </c>
      <c r="C69" s="938"/>
      <c r="D69" s="563">
        <f>COUNTIFS('(①本体)'!$E$16:$E$215,"実績",'(①本体)'!$K$16:$K$215,B69,'(①本体)'!S$16:S$215,1)</f>
        <v>0</v>
      </c>
      <c r="E69" s="564">
        <f>SUMIFS('(①本体)'!$T$16:$T$215,'(①本体)'!$E$16:$E$215,"実績",'(①本体)'!$K$16:$K$215,品目計!$B69)</f>
        <v>0</v>
      </c>
      <c r="F69" s="565">
        <f>SUMIFS('(①本体)'!$U$16:$U$215,'(①本体)'!$E$16:$E$215,"実績",'(①本体)'!$K$16:$K$215,品目計!$B69)</f>
        <v>0</v>
      </c>
      <c r="G69" s="626">
        <f>SUMIFS('(①本体)'!$X$16:$X$215,'(①本体)'!$E$16:$E$215,"実績",'(①本体)'!$K$16:$K$215,品目計!$B69)</f>
        <v>0</v>
      </c>
      <c r="H69" s="563">
        <f>COUNTIFS('(①本体)'!$E$16:$E$215,"実績",'(①本体)'!$K$16:$K$215,B69,'(①本体)'!AB$16:AB$215,1)</f>
        <v>0</v>
      </c>
      <c r="I69" s="564">
        <f>SUMIFS('(①本体)'!$AC$16:$AC$215,'(①本体)'!$E$16:$E$215,"実績",'(①本体)'!$K$16:$K$215,品目計!$B69)</f>
        <v>0</v>
      </c>
      <c r="J69" s="565">
        <f>SUMIFS('(①本体)'!$AD$16:$AD$215,'(①本体)'!$E$16:$E$215,"実績",'(①本体)'!$K$16:$K$215,品目計!$B69)</f>
        <v>0</v>
      </c>
      <c r="K69" s="626">
        <f>SUMIFS('(①本体)'!$AE$16:$AE$215,'(①本体)'!$E$16:$E$215,"実績",'(①本体)'!$K$16:$K$215,品目計!$B69)</f>
        <v>0</v>
      </c>
      <c r="L69" s="563">
        <f>COUNTIFS('(①本体)'!$E$16:$E$215,"実績",'(①本体)'!$K$16:$K$215,B69,'(①本体)'!AI$16:AI$215,1)</f>
        <v>0</v>
      </c>
      <c r="M69" s="564">
        <f>SUMIFS('(①本体)'!$AJ$16:$AJ$215,'(①本体)'!$E$16:$E$215,"実績",'(①本体)'!$K$16:$K$215,品目計!$B69)</f>
        <v>0</v>
      </c>
      <c r="N69" s="565">
        <f>SUMIFS('(①本体)'!$AK$16:$AK$215,'(①本体)'!$E$16:$E$215,"実績",'(①本体)'!$K$16:$K$215,品目計!$B69)</f>
        <v>0</v>
      </c>
      <c r="O69" s="626">
        <f>SUMIFS('(①本体)'!$AN$16:$AN$215,'(①本体)'!$E$16:$E$215,"実績",'(①本体)'!$K$16:$K$215,品目計!$B69)</f>
        <v>0</v>
      </c>
      <c r="P69" s="563">
        <v>0</v>
      </c>
      <c r="Q69" s="564">
        <v>0</v>
      </c>
      <c r="R69" s="565">
        <v>0</v>
      </c>
      <c r="S69" s="626">
        <v>0</v>
      </c>
      <c r="T69" s="563">
        <f>COUNTIFS('(①本体)'!$E$16:$E$215,"実績",'(①本体)'!$K$16:$K$215,B69,'(①本体)'!AR$16:AR$215,1)+COUNTIFS('(①本体)'!$E$16:$E$215,"実績",'(①本体)'!$K$16:$K$215,B69,'(①本体)'!AY$16:AY$215,1)+COUNTIFS('(①本体)'!$E$16:$E$215,"実績",'(①本体)'!$K$16:$K$215,B69,'(①本体)'!BF$16:BF$215,1)+COUNTIFS('(①本体)'!$E$16:$E$215,"実績",'(①本体)'!$K$16:$K$215,B69,'(①本体)'!BM$16:BM$215,1)</f>
        <v>0</v>
      </c>
      <c r="U69" s="564">
        <f>SUMIFS('(①本体)'!$BT$16:$BT$215,'(①本体)'!$E$16:$E$215,"実績",'(①本体)'!$K$16:$K$215,品目計!$B69)</f>
        <v>0</v>
      </c>
      <c r="V69" s="626">
        <f>SUMIFS('(①本体)'!$BU$16:$BU$215,'(①本体)'!$E$16:$E$215,"実績",'(①本体)'!$K$16:$K$215,品目計!$B69)</f>
        <v>0</v>
      </c>
      <c r="W69" s="626">
        <f>SUMIFS('(①本体)'!$BV$16:$BV$215,'(①本体)'!$E$16:$E$215,"実績",'(①本体)'!$K$16:$K$215,品目計!$B69)</f>
        <v>0</v>
      </c>
      <c r="X69" s="563">
        <f>COUNTIFS('(①本体)'!$E$16:$E$215,"実績",'(①本体)'!$K$16:$K$215,B69,'(①本体)'!BZ$16:BZ$215,1)</f>
        <v>0</v>
      </c>
      <c r="Y69" s="564">
        <f>SUMIFS('(①本体)'!$CA$16:$CA$215,'(①本体)'!$E$16:$E$215,"実績",'(①本体)'!$K$16:$K$215,品目計!$B69)</f>
        <v>0</v>
      </c>
      <c r="Z69" s="626">
        <f>SUMIFS('(①本体)'!$CB$16:$CB$215,'(①本体)'!$E$16:$E$215,"実績",'(①本体)'!$K$16:$K$215,品目計!$B69)</f>
        <v>0</v>
      </c>
      <c r="AA69" s="626">
        <f>SUMIFS('(①本体)'!$CE$16:$CE$215,'(①本体)'!$E$16:$E$215,"実績",'(①本体)'!$K$16:$K$215,品目計!$B69)</f>
        <v>0</v>
      </c>
      <c r="AB69" s="563">
        <v>0</v>
      </c>
      <c r="AC69" s="564">
        <v>0</v>
      </c>
      <c r="AD69" s="626">
        <v>0</v>
      </c>
      <c r="AE69" s="626">
        <v>0</v>
      </c>
      <c r="AF69" s="563">
        <f>COUNTIFS('(①本体)'!$E$16:$E$215,"実績",'(①本体)'!$K$16:$K$215,B69,'(①本体)'!CI$16:CI$215,1)</f>
        <v>0</v>
      </c>
      <c r="AG69" s="564">
        <f>SUMIFS('(①本体)'!$CJ$16:$CJ$215,'(①本体)'!$E$16:$E$215,"実績",'(①本体)'!$K$16:$K$215,品目計!$B69)</f>
        <v>0</v>
      </c>
      <c r="AH69" s="626">
        <f>SUMIFS('(①本体)'!$CK$16:$CK$215,'(①本体)'!$E$16:$E$215,"実績",'(①本体)'!$K$16:$K$215,品目計!$B69)</f>
        <v>0</v>
      </c>
      <c r="AI69" s="626">
        <f>SUMIFS('(①本体)'!$CL$16:$CL$215,'(①本体)'!$E$16:$E$215,"実績",'(①本体)'!$K$16:$K$215,品目計!$B69)</f>
        <v>0</v>
      </c>
      <c r="AJ69" s="563">
        <f>COUNTIFS('(①本体)'!$E$16:$E$215,"実績",'(①本体)'!$K$16:$K$215,B69,'(①本体)'!CP$16:CP$215,1)+COUNTIFS('(①本体)'!$E$16:$E$215,"実績",'(①本体)'!$K$16:$K$215,B69,'(①本体)'!CW$16:CW$215,1)+COUNTIFS('(①本体)'!$E$16:$E$215,"実績",'(①本体)'!$K$16:$K$215,B69,'(①本体)'!DD$16:DD$215,1)</f>
        <v>0</v>
      </c>
      <c r="AK69" s="564">
        <f>SUMIFS('(①本体)'!$DK$16:$DK$215,'(①本体)'!$E$16:$E$215,"実績",'(①本体)'!$K$16:$K$215,品目計!$B69)</f>
        <v>0</v>
      </c>
      <c r="AL69" s="626">
        <f>SUMIFS('(①本体)'!$DL$16:$DL$215,'(①本体)'!$E$16:$E$215,"実績",'(①本体)'!$K$16:$K$215,品目計!$B69)</f>
        <v>0</v>
      </c>
      <c r="AM69" s="565">
        <f>SUMIFS('(①本体)'!$DM$16:$DM$215,'(①本体)'!$E$16:$E$215,"実績",'(①本体)'!$K$16:$K$215,品目計!$B69)</f>
        <v>0</v>
      </c>
    </row>
    <row r="70" spans="1:48" s="674" customFormat="1" ht="27" customHeight="1" x14ac:dyDescent="0.2">
      <c r="A70" s="668">
        <v>7</v>
      </c>
      <c r="B70" s="937" t="s">
        <v>336</v>
      </c>
      <c r="C70" s="938"/>
      <c r="D70" s="563">
        <f>COUNTIFS('(①本体)'!$E$16:$E$215,"実績",'(①本体)'!$K$16:$K$215,B70,'(①本体)'!S$16:S$215,1)</f>
        <v>0</v>
      </c>
      <c r="E70" s="564">
        <f>SUMIFS('(①本体)'!$T$16:$T$215,'(①本体)'!$E$16:$E$215,"実績",'(①本体)'!$K$16:$K$215,品目計!$B70)</f>
        <v>0</v>
      </c>
      <c r="F70" s="565">
        <f>SUMIFS('(①本体)'!$U$16:$U$215,'(①本体)'!$E$16:$E$215,"実績",'(①本体)'!$K$16:$K$215,品目計!$B70)</f>
        <v>0</v>
      </c>
      <c r="G70" s="626">
        <f>SUMIFS('(①本体)'!$X$16:$X$215,'(①本体)'!$E$16:$E$215,"実績",'(①本体)'!$K$16:$K$215,品目計!$B70)</f>
        <v>0</v>
      </c>
      <c r="H70" s="563">
        <f>COUNTIFS('(①本体)'!$E$16:$E$215,"実績",'(①本体)'!$K$16:$K$215,B70,'(①本体)'!AB$16:AB$215,1)</f>
        <v>0</v>
      </c>
      <c r="I70" s="564">
        <f>SUMIFS('(①本体)'!$AC$16:$AC$215,'(①本体)'!$E$16:$E$215,"実績",'(①本体)'!$K$16:$K$215,品目計!$B70)</f>
        <v>0</v>
      </c>
      <c r="J70" s="565">
        <f>SUMIFS('(①本体)'!$AD$16:$AD$215,'(①本体)'!$E$16:$E$215,"実績",'(①本体)'!$K$16:$K$215,品目計!$B70)</f>
        <v>0</v>
      </c>
      <c r="K70" s="626">
        <f>SUMIFS('(①本体)'!$AE$16:$AE$215,'(①本体)'!$E$16:$E$215,"実績",'(①本体)'!$K$16:$K$215,品目計!$B70)</f>
        <v>0</v>
      </c>
      <c r="L70" s="563">
        <f>COUNTIFS('(①本体)'!$E$16:$E$215,"実績",'(①本体)'!$K$16:$K$215,B70,'(①本体)'!AI$16:AI$215,1)</f>
        <v>0</v>
      </c>
      <c r="M70" s="564">
        <f>SUMIFS('(①本体)'!$AJ$16:$AJ$215,'(①本体)'!$E$16:$E$215,"実績",'(①本体)'!$K$16:$K$215,品目計!$B70)</f>
        <v>0</v>
      </c>
      <c r="N70" s="565">
        <f>SUMIFS('(①本体)'!$AK$16:$AK$215,'(①本体)'!$E$16:$E$215,"実績",'(①本体)'!$K$16:$K$215,品目計!$B70)</f>
        <v>0</v>
      </c>
      <c r="O70" s="626">
        <f>SUMIFS('(①本体)'!$AN$16:$AN$215,'(①本体)'!$E$16:$E$215,"実績",'(①本体)'!$K$16:$K$215,品目計!$B70)</f>
        <v>0</v>
      </c>
      <c r="P70" s="563">
        <v>0</v>
      </c>
      <c r="Q70" s="564">
        <v>0</v>
      </c>
      <c r="R70" s="565">
        <v>0</v>
      </c>
      <c r="S70" s="626">
        <v>0</v>
      </c>
      <c r="T70" s="563">
        <f>COUNTIFS('(①本体)'!$E$16:$E$215,"実績",'(①本体)'!$K$16:$K$215,B70,'(①本体)'!AR$16:AR$215,1)+COUNTIFS('(①本体)'!$E$16:$E$215,"実績",'(①本体)'!$K$16:$K$215,B70,'(①本体)'!AY$16:AY$215,1)+COUNTIFS('(①本体)'!$E$16:$E$215,"実績",'(①本体)'!$K$16:$K$215,B70,'(①本体)'!BF$16:BF$215,1)+COUNTIFS('(①本体)'!$E$16:$E$215,"実績",'(①本体)'!$K$16:$K$215,B70,'(①本体)'!BM$16:BM$215,1)</f>
        <v>0</v>
      </c>
      <c r="U70" s="564">
        <f>SUMIFS('(①本体)'!$BT$16:$BT$215,'(①本体)'!$E$16:$E$215,"実績",'(①本体)'!$K$16:$K$215,品目計!$B70)</f>
        <v>0</v>
      </c>
      <c r="V70" s="626">
        <f>SUMIFS('(①本体)'!$BU$16:$BU$215,'(①本体)'!$E$16:$E$215,"実績",'(①本体)'!$K$16:$K$215,品目計!$B70)</f>
        <v>0</v>
      </c>
      <c r="W70" s="626">
        <f>SUMIFS('(①本体)'!$BV$16:$BV$215,'(①本体)'!$E$16:$E$215,"実績",'(①本体)'!$K$16:$K$215,品目計!$B70)</f>
        <v>0</v>
      </c>
      <c r="X70" s="563">
        <f>COUNTIFS('(①本体)'!$E$16:$E$215,"実績",'(①本体)'!$K$16:$K$215,B70,'(①本体)'!BZ$16:BZ$215,1)</f>
        <v>0</v>
      </c>
      <c r="Y70" s="564">
        <f>SUMIFS('(①本体)'!$CA$16:$CA$215,'(①本体)'!$E$16:$E$215,"実績",'(①本体)'!$K$16:$K$215,品目計!$B70)</f>
        <v>0</v>
      </c>
      <c r="Z70" s="626">
        <f>SUMIFS('(①本体)'!$CB$16:$CB$215,'(①本体)'!$E$16:$E$215,"実績",'(①本体)'!$K$16:$K$215,品目計!$B70)</f>
        <v>0</v>
      </c>
      <c r="AA70" s="626">
        <f>SUMIFS('(①本体)'!$CE$16:$CE$215,'(①本体)'!$E$16:$E$215,"実績",'(①本体)'!$K$16:$K$215,品目計!$B70)</f>
        <v>0</v>
      </c>
      <c r="AB70" s="563">
        <v>0</v>
      </c>
      <c r="AC70" s="564">
        <v>0</v>
      </c>
      <c r="AD70" s="626">
        <v>0</v>
      </c>
      <c r="AE70" s="626">
        <v>0</v>
      </c>
      <c r="AF70" s="563">
        <f>COUNTIFS('(①本体)'!$E$16:$E$215,"実績",'(①本体)'!$K$16:$K$215,B70,'(①本体)'!CI$16:CI$215,1)</f>
        <v>0</v>
      </c>
      <c r="AG70" s="564">
        <f>SUMIFS('(①本体)'!$CJ$16:$CJ$215,'(①本体)'!$E$16:$E$215,"実績",'(①本体)'!$K$16:$K$215,品目計!$B70)</f>
        <v>0</v>
      </c>
      <c r="AH70" s="626">
        <f>SUMIFS('(①本体)'!$CK$16:$CK$215,'(①本体)'!$E$16:$E$215,"実績",'(①本体)'!$K$16:$K$215,品目計!$B70)</f>
        <v>0</v>
      </c>
      <c r="AI70" s="626">
        <f>SUMIFS('(①本体)'!$CL$16:$CL$215,'(①本体)'!$E$16:$E$215,"実績",'(①本体)'!$K$16:$K$215,品目計!$B70)</f>
        <v>0</v>
      </c>
      <c r="AJ70" s="563">
        <f>COUNTIFS('(①本体)'!$E$16:$E$215,"実績",'(①本体)'!$K$16:$K$215,B70,'(①本体)'!CP$16:CP$215,1)+COUNTIFS('(①本体)'!$E$16:$E$215,"実績",'(①本体)'!$K$16:$K$215,B70,'(①本体)'!CW$16:CW$215,1)+COUNTIFS('(①本体)'!$E$16:$E$215,"実績",'(①本体)'!$K$16:$K$215,B70,'(①本体)'!DD$16:DD$215,1)</f>
        <v>0</v>
      </c>
      <c r="AK70" s="564">
        <f>SUMIFS('(①本体)'!$DK$16:$DK$215,'(①本体)'!$E$16:$E$215,"実績",'(①本体)'!$K$16:$K$215,品目計!$B70)</f>
        <v>0</v>
      </c>
      <c r="AL70" s="626">
        <f>SUMIFS('(①本体)'!$DL$16:$DL$215,'(①本体)'!$E$16:$E$215,"実績",'(①本体)'!$K$16:$K$215,品目計!$B70)</f>
        <v>0</v>
      </c>
      <c r="AM70" s="565">
        <f>SUMIFS('(①本体)'!$DM$16:$DM$215,'(①本体)'!$E$16:$E$215,"実績",'(①本体)'!$K$16:$K$215,品目計!$B70)</f>
        <v>0</v>
      </c>
    </row>
    <row r="71" spans="1:48" s="674" customFormat="1" ht="27" customHeight="1" x14ac:dyDescent="0.2">
      <c r="A71" s="668">
        <v>8</v>
      </c>
      <c r="B71" s="937" t="s">
        <v>337</v>
      </c>
      <c r="C71" s="938"/>
      <c r="D71" s="563">
        <f>COUNTIFS('(①本体)'!$E$16:$E$215,"実績",'(①本体)'!$K$16:$K$215,B71,'(①本体)'!S$16:S$215,1)</f>
        <v>0</v>
      </c>
      <c r="E71" s="564">
        <f>SUMIFS('(①本体)'!$T$16:$T$215,'(①本体)'!$E$16:$E$215,"実績",'(①本体)'!$K$16:$K$215,品目計!$B71)</f>
        <v>0</v>
      </c>
      <c r="F71" s="565">
        <f>SUMIFS('(①本体)'!$U$16:$U$215,'(①本体)'!$E$16:$E$215,"実績",'(①本体)'!$K$16:$K$215,品目計!$B71)</f>
        <v>0</v>
      </c>
      <c r="G71" s="626">
        <f>SUMIFS('(①本体)'!$X$16:$X$215,'(①本体)'!$E$16:$E$215,"実績",'(①本体)'!$K$16:$K$215,品目計!$B71)</f>
        <v>0</v>
      </c>
      <c r="H71" s="563">
        <f>COUNTIFS('(①本体)'!$E$16:$E$215,"実績",'(①本体)'!$K$16:$K$215,B71,'(①本体)'!AB$16:AB$215,1)</f>
        <v>0</v>
      </c>
      <c r="I71" s="564">
        <f>SUMIFS('(①本体)'!$AC$16:$AC$215,'(①本体)'!$E$16:$E$215,"実績",'(①本体)'!$K$16:$K$215,品目計!$B71)</f>
        <v>0</v>
      </c>
      <c r="J71" s="565">
        <f>SUMIFS('(①本体)'!$AD$16:$AD$215,'(①本体)'!$E$16:$E$215,"実績",'(①本体)'!$K$16:$K$215,品目計!$B71)</f>
        <v>0</v>
      </c>
      <c r="K71" s="626">
        <f>SUMIFS('(①本体)'!$AE$16:$AE$215,'(①本体)'!$E$16:$E$215,"実績",'(①本体)'!$K$16:$K$215,品目計!$B71)</f>
        <v>0</v>
      </c>
      <c r="L71" s="563">
        <f>COUNTIFS('(①本体)'!$E$16:$E$215,"実績",'(①本体)'!$K$16:$K$215,B71,'(①本体)'!AI$16:AI$215,1)</f>
        <v>0</v>
      </c>
      <c r="M71" s="564">
        <f>SUMIFS('(①本体)'!$AJ$16:$AJ$215,'(①本体)'!$E$16:$E$215,"実績",'(①本体)'!$K$16:$K$215,品目計!$B71)</f>
        <v>0</v>
      </c>
      <c r="N71" s="565">
        <f>SUMIFS('(①本体)'!$AK$16:$AK$215,'(①本体)'!$E$16:$E$215,"実績",'(①本体)'!$K$16:$K$215,品目計!$B71)</f>
        <v>0</v>
      </c>
      <c r="O71" s="626">
        <f>SUMIFS('(①本体)'!$AN$16:$AN$215,'(①本体)'!$E$16:$E$215,"実績",'(①本体)'!$K$16:$K$215,品目計!$B71)</f>
        <v>0</v>
      </c>
      <c r="P71" s="563">
        <v>0</v>
      </c>
      <c r="Q71" s="564">
        <v>0</v>
      </c>
      <c r="R71" s="565">
        <v>0</v>
      </c>
      <c r="S71" s="626">
        <v>0</v>
      </c>
      <c r="T71" s="563">
        <f>COUNTIFS('(①本体)'!$E$16:$E$215,"実績",'(①本体)'!$K$16:$K$215,B71,'(①本体)'!AR$16:AR$215,1)+COUNTIFS('(①本体)'!$E$16:$E$215,"実績",'(①本体)'!$K$16:$K$215,B71,'(①本体)'!AY$16:AY$215,1)+COUNTIFS('(①本体)'!$E$16:$E$215,"実績",'(①本体)'!$K$16:$K$215,B71,'(①本体)'!BF$16:BF$215,1)+COUNTIFS('(①本体)'!$E$16:$E$215,"実績",'(①本体)'!$K$16:$K$215,B71,'(①本体)'!BM$16:BM$215,1)</f>
        <v>0</v>
      </c>
      <c r="U71" s="564">
        <f>SUMIFS('(①本体)'!$BT$16:$BT$215,'(①本体)'!$E$16:$E$215,"実績",'(①本体)'!$K$16:$K$215,品目計!$B71)</f>
        <v>0</v>
      </c>
      <c r="V71" s="626">
        <f>SUMIFS('(①本体)'!$BU$16:$BU$215,'(①本体)'!$E$16:$E$215,"実績",'(①本体)'!$K$16:$K$215,品目計!$B71)</f>
        <v>0</v>
      </c>
      <c r="W71" s="626">
        <f>SUMIFS('(①本体)'!$BV$16:$BV$215,'(①本体)'!$E$16:$E$215,"実績",'(①本体)'!$K$16:$K$215,品目計!$B71)</f>
        <v>0</v>
      </c>
      <c r="X71" s="563">
        <f>COUNTIFS('(①本体)'!$E$16:$E$215,"実績",'(①本体)'!$K$16:$K$215,B71,'(①本体)'!BZ$16:BZ$215,1)</f>
        <v>0</v>
      </c>
      <c r="Y71" s="564">
        <f>SUMIFS('(①本体)'!$CA$16:$CA$215,'(①本体)'!$E$16:$E$215,"実績",'(①本体)'!$K$16:$K$215,品目計!$B71)</f>
        <v>0</v>
      </c>
      <c r="Z71" s="626">
        <f>SUMIFS('(①本体)'!$CB$16:$CB$215,'(①本体)'!$E$16:$E$215,"実績",'(①本体)'!$K$16:$K$215,品目計!$B71)</f>
        <v>0</v>
      </c>
      <c r="AA71" s="626">
        <f>SUMIFS('(①本体)'!$CE$16:$CE$215,'(①本体)'!$E$16:$E$215,"実績",'(①本体)'!$K$16:$K$215,品目計!$B71)</f>
        <v>0</v>
      </c>
      <c r="AB71" s="563">
        <v>0</v>
      </c>
      <c r="AC71" s="564">
        <v>0</v>
      </c>
      <c r="AD71" s="626">
        <v>0</v>
      </c>
      <c r="AE71" s="626">
        <v>0</v>
      </c>
      <c r="AF71" s="563">
        <f>COUNTIFS('(①本体)'!$E$16:$E$215,"実績",'(①本体)'!$K$16:$K$215,B71,'(①本体)'!CI$16:CI$215,1)</f>
        <v>0</v>
      </c>
      <c r="AG71" s="564">
        <f>SUMIFS('(①本体)'!$CJ$16:$CJ$215,'(①本体)'!$E$16:$E$215,"実績",'(①本体)'!$K$16:$K$215,品目計!$B71)</f>
        <v>0</v>
      </c>
      <c r="AH71" s="626">
        <f>SUMIFS('(①本体)'!$CK$16:$CK$215,'(①本体)'!$E$16:$E$215,"実績",'(①本体)'!$K$16:$K$215,品目計!$B71)</f>
        <v>0</v>
      </c>
      <c r="AI71" s="626">
        <f>SUMIFS('(①本体)'!$CL$16:$CL$215,'(①本体)'!$E$16:$E$215,"実績",'(①本体)'!$K$16:$K$215,品目計!$B71)</f>
        <v>0</v>
      </c>
      <c r="AJ71" s="563">
        <f>COUNTIFS('(①本体)'!$E$16:$E$215,"実績",'(①本体)'!$K$16:$K$215,B71,'(①本体)'!CP$16:CP$215,1)+COUNTIFS('(①本体)'!$E$16:$E$215,"実績",'(①本体)'!$K$16:$K$215,B71,'(①本体)'!CW$16:CW$215,1)+COUNTIFS('(①本体)'!$E$16:$E$215,"実績",'(①本体)'!$K$16:$K$215,B71,'(①本体)'!DD$16:DD$215,1)</f>
        <v>0</v>
      </c>
      <c r="AK71" s="564">
        <f>SUMIFS('(①本体)'!$DK$16:$DK$215,'(①本体)'!$E$16:$E$215,"実績",'(①本体)'!$K$16:$K$215,品目計!$B71)</f>
        <v>0</v>
      </c>
      <c r="AL71" s="626">
        <f>SUMIFS('(①本体)'!$DL$16:$DL$215,'(①本体)'!$E$16:$E$215,"実績",'(①本体)'!$K$16:$K$215,品目計!$B71)</f>
        <v>0</v>
      </c>
      <c r="AM71" s="565">
        <f>SUMIFS('(①本体)'!$DM$16:$DM$215,'(①本体)'!$E$16:$E$215,"実績",'(①本体)'!$K$16:$K$215,品目計!$B71)</f>
        <v>0</v>
      </c>
    </row>
    <row r="72" spans="1:48" s="674" customFormat="1" ht="27" customHeight="1" x14ac:dyDescent="0.2">
      <c r="A72" s="668">
        <v>9</v>
      </c>
      <c r="B72" s="937" t="s">
        <v>338</v>
      </c>
      <c r="C72" s="938"/>
      <c r="D72" s="563">
        <f>COUNTIFS('(①本体)'!$E$16:$E$215,"実績",'(①本体)'!$K$16:$K$215,B72,'(①本体)'!S$16:S$215,1)</f>
        <v>0</v>
      </c>
      <c r="E72" s="564">
        <f>SUMIFS('(①本体)'!$T$16:$T$215,'(①本体)'!$E$16:$E$215,"実績",'(①本体)'!$K$16:$K$215,品目計!$B72)</f>
        <v>0</v>
      </c>
      <c r="F72" s="565">
        <f>SUMIFS('(①本体)'!$U$16:$U$215,'(①本体)'!$E$16:$E$215,"実績",'(①本体)'!$K$16:$K$215,品目計!$B72)</f>
        <v>0</v>
      </c>
      <c r="G72" s="626">
        <f>SUMIFS('(①本体)'!$X$16:$X$215,'(①本体)'!$E$16:$E$215,"実績",'(①本体)'!$K$16:$K$215,品目計!$B72)</f>
        <v>0</v>
      </c>
      <c r="H72" s="563">
        <f>COUNTIFS('(①本体)'!$E$16:$E$215,"実績",'(①本体)'!$K$16:$K$215,B72,'(①本体)'!AB$16:AB$215,1)</f>
        <v>0</v>
      </c>
      <c r="I72" s="564">
        <f>SUMIFS('(①本体)'!$AC$16:$AC$215,'(①本体)'!$E$16:$E$215,"実績",'(①本体)'!$K$16:$K$215,品目計!$B72)</f>
        <v>0</v>
      </c>
      <c r="J72" s="565">
        <f>SUMIFS('(①本体)'!$AD$16:$AD$215,'(①本体)'!$E$16:$E$215,"実績",'(①本体)'!$K$16:$K$215,品目計!$B72)</f>
        <v>0</v>
      </c>
      <c r="K72" s="626">
        <f>SUMIFS('(①本体)'!$AE$16:$AE$215,'(①本体)'!$E$16:$E$215,"実績",'(①本体)'!$K$16:$K$215,品目計!$B72)</f>
        <v>0</v>
      </c>
      <c r="L72" s="563">
        <f>COUNTIFS('(①本体)'!$E$16:$E$215,"実績",'(①本体)'!$K$16:$K$215,B72,'(①本体)'!AI$16:AI$215,1)</f>
        <v>0</v>
      </c>
      <c r="M72" s="564">
        <f>SUMIFS('(①本体)'!$AJ$16:$AJ$215,'(①本体)'!$E$16:$E$215,"実績",'(①本体)'!$K$16:$K$215,品目計!$B72)</f>
        <v>0</v>
      </c>
      <c r="N72" s="565">
        <f>SUMIFS('(①本体)'!$AK$16:$AK$215,'(①本体)'!$E$16:$E$215,"実績",'(①本体)'!$K$16:$K$215,品目計!$B72)</f>
        <v>0</v>
      </c>
      <c r="O72" s="626">
        <f>SUMIFS('(①本体)'!$AN$16:$AN$215,'(①本体)'!$E$16:$E$215,"実績",'(①本体)'!$K$16:$K$215,品目計!$B72)</f>
        <v>0</v>
      </c>
      <c r="P72" s="563">
        <v>0</v>
      </c>
      <c r="Q72" s="564">
        <v>0</v>
      </c>
      <c r="R72" s="565">
        <v>0</v>
      </c>
      <c r="S72" s="626">
        <v>0</v>
      </c>
      <c r="T72" s="563">
        <f>COUNTIFS('(①本体)'!$E$16:$E$215,"実績",'(①本体)'!$K$16:$K$215,B72,'(①本体)'!AR$16:AR$215,1)+COUNTIFS('(①本体)'!$E$16:$E$215,"実績",'(①本体)'!$K$16:$K$215,B72,'(①本体)'!AY$16:AY$215,1)+COUNTIFS('(①本体)'!$E$16:$E$215,"実績",'(①本体)'!$K$16:$K$215,B72,'(①本体)'!BF$16:BF$215,1)+COUNTIFS('(①本体)'!$E$16:$E$215,"実績",'(①本体)'!$K$16:$K$215,B72,'(①本体)'!BM$16:BM$215,1)</f>
        <v>0</v>
      </c>
      <c r="U72" s="564">
        <f>SUMIFS('(①本体)'!$BT$16:$BT$215,'(①本体)'!$E$16:$E$215,"実績",'(①本体)'!$K$16:$K$215,品目計!$B72)</f>
        <v>0</v>
      </c>
      <c r="V72" s="626">
        <f>SUMIFS('(①本体)'!$BU$16:$BU$215,'(①本体)'!$E$16:$E$215,"実績",'(①本体)'!$K$16:$K$215,品目計!$B72)</f>
        <v>0</v>
      </c>
      <c r="W72" s="626">
        <f>SUMIFS('(①本体)'!$BV$16:$BV$215,'(①本体)'!$E$16:$E$215,"実績",'(①本体)'!$K$16:$K$215,品目計!$B72)</f>
        <v>0</v>
      </c>
      <c r="X72" s="563">
        <f>COUNTIFS('(①本体)'!$E$16:$E$215,"実績",'(①本体)'!$K$16:$K$215,B72,'(①本体)'!BZ$16:BZ$215,1)</f>
        <v>0</v>
      </c>
      <c r="Y72" s="564">
        <f>SUMIFS('(①本体)'!$CA$16:$CA$215,'(①本体)'!$E$16:$E$215,"実績",'(①本体)'!$K$16:$K$215,品目計!$B72)</f>
        <v>0</v>
      </c>
      <c r="Z72" s="626">
        <f>SUMIFS('(①本体)'!$CB$16:$CB$215,'(①本体)'!$E$16:$E$215,"実績",'(①本体)'!$K$16:$K$215,品目計!$B72)</f>
        <v>0</v>
      </c>
      <c r="AA72" s="626">
        <f>SUMIFS('(①本体)'!$CE$16:$CE$215,'(①本体)'!$E$16:$E$215,"実績",'(①本体)'!$K$16:$K$215,品目計!$B72)</f>
        <v>0</v>
      </c>
      <c r="AB72" s="563">
        <v>0</v>
      </c>
      <c r="AC72" s="564">
        <v>0</v>
      </c>
      <c r="AD72" s="626">
        <v>0</v>
      </c>
      <c r="AE72" s="626">
        <v>0</v>
      </c>
      <c r="AF72" s="563">
        <f>COUNTIFS('(①本体)'!$E$16:$E$215,"実績",'(①本体)'!$K$16:$K$215,B72,'(①本体)'!CI$16:CI$215,1)</f>
        <v>0</v>
      </c>
      <c r="AG72" s="564">
        <f>SUMIFS('(①本体)'!$CJ$16:$CJ$215,'(①本体)'!$E$16:$E$215,"実績",'(①本体)'!$K$16:$K$215,品目計!$B72)</f>
        <v>0</v>
      </c>
      <c r="AH72" s="626">
        <f>SUMIFS('(①本体)'!$CK$16:$CK$215,'(①本体)'!$E$16:$E$215,"実績",'(①本体)'!$K$16:$K$215,品目計!$B72)</f>
        <v>0</v>
      </c>
      <c r="AI72" s="626">
        <f>SUMIFS('(①本体)'!$CL$16:$CL$215,'(①本体)'!$E$16:$E$215,"実績",'(①本体)'!$K$16:$K$215,品目計!$B72)</f>
        <v>0</v>
      </c>
      <c r="AJ72" s="563">
        <f>COUNTIFS('(①本体)'!$E$16:$E$215,"実績",'(①本体)'!$K$16:$K$215,B72,'(①本体)'!CP$16:CP$215,1)+COUNTIFS('(①本体)'!$E$16:$E$215,"実績",'(①本体)'!$K$16:$K$215,B72,'(①本体)'!CW$16:CW$215,1)+COUNTIFS('(①本体)'!$E$16:$E$215,"実績",'(①本体)'!$K$16:$K$215,B72,'(①本体)'!DD$16:DD$215,1)</f>
        <v>0</v>
      </c>
      <c r="AK72" s="564">
        <f>SUMIFS('(①本体)'!$DK$16:$DK$215,'(①本体)'!$E$16:$E$215,"実績",'(①本体)'!$K$16:$K$215,品目計!$B72)</f>
        <v>0</v>
      </c>
      <c r="AL72" s="626">
        <f>SUMIFS('(①本体)'!$DL$16:$DL$215,'(①本体)'!$E$16:$E$215,"実績",'(①本体)'!$K$16:$K$215,品目計!$B72)</f>
        <v>0</v>
      </c>
      <c r="AM72" s="565">
        <f>SUMIFS('(①本体)'!$DM$16:$DM$215,'(①本体)'!$E$16:$E$215,"実績",'(①本体)'!$K$16:$K$215,品目計!$B72)</f>
        <v>0</v>
      </c>
    </row>
    <row r="73" spans="1:48" s="674" customFormat="1" ht="27" customHeight="1" x14ac:dyDescent="0.2">
      <c r="A73" s="668">
        <v>10</v>
      </c>
      <c r="B73" s="937" t="s">
        <v>339</v>
      </c>
      <c r="C73" s="938"/>
      <c r="D73" s="563">
        <f>COUNTIFS('(①本体)'!$E$16:$E$215,"実績",'(①本体)'!$K$16:$K$215,B73,'(①本体)'!S$16:S$215,1)</f>
        <v>0</v>
      </c>
      <c r="E73" s="564">
        <f>SUMIFS('(①本体)'!$T$16:$T$215,'(①本体)'!$E$16:$E$215,"実績",'(①本体)'!$K$16:$K$215,品目計!$B73)</f>
        <v>0</v>
      </c>
      <c r="F73" s="565">
        <f>SUMIFS('(①本体)'!$U$16:$U$215,'(①本体)'!$E$16:$E$215,"実績",'(①本体)'!$K$16:$K$215,品目計!$B73)</f>
        <v>0</v>
      </c>
      <c r="G73" s="626">
        <f>SUMIFS('(①本体)'!$X$16:$X$215,'(①本体)'!$E$16:$E$215,"実績",'(①本体)'!$K$16:$K$215,品目計!$B73)</f>
        <v>0</v>
      </c>
      <c r="H73" s="563">
        <f>COUNTIFS('(①本体)'!$E$16:$E$215,"実績",'(①本体)'!$K$16:$K$215,B73,'(①本体)'!AB$16:AB$215,1)</f>
        <v>0</v>
      </c>
      <c r="I73" s="564">
        <f>SUMIFS('(①本体)'!$AC$16:$AC$215,'(①本体)'!$E$16:$E$215,"実績",'(①本体)'!$K$16:$K$215,品目計!$B73)</f>
        <v>0</v>
      </c>
      <c r="J73" s="565">
        <f>SUMIFS('(①本体)'!$AD$16:$AD$215,'(①本体)'!$E$16:$E$215,"実績",'(①本体)'!$K$16:$K$215,品目計!$B73)</f>
        <v>0</v>
      </c>
      <c r="K73" s="626">
        <f>SUMIFS('(①本体)'!$AE$16:$AE$215,'(①本体)'!$E$16:$E$215,"実績",'(①本体)'!$K$16:$K$215,品目計!$B73)</f>
        <v>0</v>
      </c>
      <c r="L73" s="563">
        <f>COUNTIFS('(①本体)'!$E$16:$E$215,"実績",'(①本体)'!$K$16:$K$215,B73,'(①本体)'!AI$16:AI$215,1)</f>
        <v>0</v>
      </c>
      <c r="M73" s="564">
        <f>SUMIFS('(①本体)'!$AJ$16:$AJ$215,'(①本体)'!$E$16:$E$215,"実績",'(①本体)'!$K$16:$K$215,品目計!$B73)</f>
        <v>0</v>
      </c>
      <c r="N73" s="565">
        <f>SUMIFS('(①本体)'!$AK$16:$AK$215,'(①本体)'!$E$16:$E$215,"実績",'(①本体)'!$K$16:$K$215,品目計!$B73)</f>
        <v>0</v>
      </c>
      <c r="O73" s="626">
        <f>SUMIFS('(①本体)'!$AN$16:$AN$215,'(①本体)'!$E$16:$E$215,"実績",'(①本体)'!$K$16:$K$215,品目計!$B73)</f>
        <v>0</v>
      </c>
      <c r="P73" s="563">
        <v>0</v>
      </c>
      <c r="Q73" s="564">
        <v>0</v>
      </c>
      <c r="R73" s="565">
        <v>0</v>
      </c>
      <c r="S73" s="626">
        <v>0</v>
      </c>
      <c r="T73" s="563">
        <f>COUNTIFS('(①本体)'!$E$16:$E$215,"実績",'(①本体)'!$K$16:$K$215,B73,'(①本体)'!AR$16:AR$215,1)+COUNTIFS('(①本体)'!$E$16:$E$215,"実績",'(①本体)'!$K$16:$K$215,B73,'(①本体)'!AY$16:AY$215,1)+COUNTIFS('(①本体)'!$E$16:$E$215,"実績",'(①本体)'!$K$16:$K$215,B73,'(①本体)'!BF$16:BF$215,1)+COUNTIFS('(①本体)'!$E$16:$E$215,"実績",'(①本体)'!$K$16:$K$215,B73,'(①本体)'!BM$16:BM$215,1)</f>
        <v>0</v>
      </c>
      <c r="U73" s="564">
        <f>SUMIFS('(①本体)'!$BT$16:$BT$215,'(①本体)'!$E$16:$E$215,"実績",'(①本体)'!$K$16:$K$215,品目計!$B73)</f>
        <v>0</v>
      </c>
      <c r="V73" s="626">
        <f>SUMIFS('(①本体)'!$BU$16:$BU$215,'(①本体)'!$E$16:$E$215,"実績",'(①本体)'!$K$16:$K$215,品目計!$B73)</f>
        <v>0</v>
      </c>
      <c r="W73" s="626">
        <f>SUMIFS('(①本体)'!$BV$16:$BV$215,'(①本体)'!$E$16:$E$215,"実績",'(①本体)'!$K$16:$K$215,品目計!$B73)</f>
        <v>0</v>
      </c>
      <c r="X73" s="563">
        <f>COUNTIFS('(①本体)'!$E$16:$E$215,"実績",'(①本体)'!$K$16:$K$215,B73,'(①本体)'!BZ$16:BZ$215,1)</f>
        <v>0</v>
      </c>
      <c r="Y73" s="564">
        <f>SUMIFS('(①本体)'!$CA$16:$CA$215,'(①本体)'!$E$16:$E$215,"実績",'(①本体)'!$K$16:$K$215,品目計!$B73)</f>
        <v>0</v>
      </c>
      <c r="Z73" s="626">
        <f>SUMIFS('(①本体)'!$CB$16:$CB$215,'(①本体)'!$E$16:$E$215,"実績",'(①本体)'!$K$16:$K$215,品目計!$B73)</f>
        <v>0</v>
      </c>
      <c r="AA73" s="626">
        <f>SUMIFS('(①本体)'!$CE$16:$CE$215,'(①本体)'!$E$16:$E$215,"実績",'(①本体)'!$K$16:$K$215,品目計!$B73)</f>
        <v>0</v>
      </c>
      <c r="AB73" s="563">
        <v>0</v>
      </c>
      <c r="AC73" s="564">
        <v>0</v>
      </c>
      <c r="AD73" s="626">
        <v>0</v>
      </c>
      <c r="AE73" s="626">
        <v>0</v>
      </c>
      <c r="AF73" s="563">
        <f>COUNTIFS('(①本体)'!$E$16:$E$215,"実績",'(①本体)'!$K$16:$K$215,B73,'(①本体)'!CI$16:CI$215,1)</f>
        <v>0</v>
      </c>
      <c r="AG73" s="564">
        <f>SUMIFS('(①本体)'!$CJ$16:$CJ$215,'(①本体)'!$E$16:$E$215,"実績",'(①本体)'!$K$16:$K$215,品目計!$B73)</f>
        <v>0</v>
      </c>
      <c r="AH73" s="626">
        <f>SUMIFS('(①本体)'!$CK$16:$CK$215,'(①本体)'!$E$16:$E$215,"実績",'(①本体)'!$K$16:$K$215,品目計!$B73)</f>
        <v>0</v>
      </c>
      <c r="AI73" s="626">
        <f>SUMIFS('(①本体)'!$CL$16:$CL$215,'(①本体)'!$E$16:$E$215,"実績",'(①本体)'!$K$16:$K$215,品目計!$B73)</f>
        <v>0</v>
      </c>
      <c r="AJ73" s="563">
        <f>COUNTIFS('(①本体)'!$E$16:$E$215,"実績",'(①本体)'!$K$16:$K$215,B73,'(①本体)'!CP$16:CP$215,1)+COUNTIFS('(①本体)'!$E$16:$E$215,"実績",'(①本体)'!$K$16:$K$215,B73,'(①本体)'!CW$16:CW$215,1)+COUNTIFS('(①本体)'!$E$16:$E$215,"実績",'(①本体)'!$K$16:$K$215,B73,'(①本体)'!DD$16:DD$215,1)</f>
        <v>0</v>
      </c>
      <c r="AK73" s="564">
        <f>SUMIFS('(①本体)'!$DK$16:$DK$215,'(①本体)'!$E$16:$E$215,"実績",'(①本体)'!$K$16:$K$215,品目計!$B73)</f>
        <v>0</v>
      </c>
      <c r="AL73" s="626">
        <f>SUMIFS('(①本体)'!$DL$16:$DL$215,'(①本体)'!$E$16:$E$215,"実績",'(①本体)'!$K$16:$K$215,品目計!$B73)</f>
        <v>0</v>
      </c>
      <c r="AM73" s="565">
        <f>SUMIFS('(①本体)'!$DM$16:$DM$215,'(①本体)'!$E$16:$E$215,"実績",'(①本体)'!$K$16:$K$215,品目計!$B73)</f>
        <v>0</v>
      </c>
    </row>
    <row r="74" spans="1:48" s="674" customFormat="1" ht="27" customHeight="1" x14ac:dyDescent="0.2">
      <c r="A74" s="668">
        <v>11</v>
      </c>
      <c r="B74" s="937" t="s">
        <v>340</v>
      </c>
      <c r="C74" s="938"/>
      <c r="D74" s="563">
        <f>COUNTIFS('(①本体)'!$E$16:$E$215,"実績",'(①本体)'!$K$16:$K$215,B74,'(①本体)'!S$16:S$215,1)</f>
        <v>0</v>
      </c>
      <c r="E74" s="564">
        <f>SUMIFS('(①本体)'!$T$16:$T$215,'(①本体)'!$E$16:$E$215,"実績",'(①本体)'!$K$16:$K$215,品目計!$B74)</f>
        <v>0</v>
      </c>
      <c r="F74" s="565">
        <f>SUMIFS('(①本体)'!$U$16:$U$215,'(①本体)'!$E$16:$E$215,"実績",'(①本体)'!$K$16:$K$215,品目計!$B74)</f>
        <v>0</v>
      </c>
      <c r="G74" s="626">
        <f>SUMIFS('(①本体)'!$X$16:$X$215,'(①本体)'!$E$16:$E$215,"実績",'(①本体)'!$K$16:$K$215,品目計!$B74)</f>
        <v>0</v>
      </c>
      <c r="H74" s="563">
        <f>COUNTIFS('(①本体)'!$E$16:$E$215,"実績",'(①本体)'!$K$16:$K$215,B74,'(①本体)'!AB$16:AB$215,1)</f>
        <v>0</v>
      </c>
      <c r="I74" s="564">
        <f>SUMIFS('(①本体)'!$AC$16:$AC$215,'(①本体)'!$E$16:$E$215,"実績",'(①本体)'!$K$16:$K$215,品目計!$B74)</f>
        <v>0</v>
      </c>
      <c r="J74" s="565">
        <f>SUMIFS('(①本体)'!$AD$16:$AD$215,'(①本体)'!$E$16:$E$215,"実績",'(①本体)'!$K$16:$K$215,品目計!$B74)</f>
        <v>0</v>
      </c>
      <c r="K74" s="626">
        <f>SUMIFS('(①本体)'!$AE$16:$AE$215,'(①本体)'!$E$16:$E$215,"実績",'(①本体)'!$K$16:$K$215,品目計!$B74)</f>
        <v>0</v>
      </c>
      <c r="L74" s="563">
        <f>COUNTIFS('(①本体)'!$E$16:$E$215,"実績",'(①本体)'!$K$16:$K$215,B74,'(①本体)'!AI$16:AI$215,1)</f>
        <v>0</v>
      </c>
      <c r="M74" s="564">
        <f>SUMIFS('(①本体)'!$AJ$16:$AJ$215,'(①本体)'!$E$16:$E$215,"実績",'(①本体)'!$K$16:$K$215,品目計!$B74)</f>
        <v>0</v>
      </c>
      <c r="N74" s="565">
        <f>SUMIFS('(①本体)'!$AK$16:$AK$215,'(①本体)'!$E$16:$E$215,"実績",'(①本体)'!$K$16:$K$215,品目計!$B74)</f>
        <v>0</v>
      </c>
      <c r="O74" s="626">
        <f>SUMIFS('(①本体)'!$AN$16:$AN$215,'(①本体)'!$E$16:$E$215,"実績",'(①本体)'!$K$16:$K$215,品目計!$B74)</f>
        <v>0</v>
      </c>
      <c r="P74" s="563">
        <v>0</v>
      </c>
      <c r="Q74" s="564">
        <v>0</v>
      </c>
      <c r="R74" s="565">
        <v>0</v>
      </c>
      <c r="S74" s="626">
        <v>0</v>
      </c>
      <c r="T74" s="563">
        <f>COUNTIFS('(①本体)'!$E$16:$E$215,"実績",'(①本体)'!$K$16:$K$215,B74,'(①本体)'!AR$16:AR$215,1)+COUNTIFS('(①本体)'!$E$16:$E$215,"実績",'(①本体)'!$K$16:$K$215,B74,'(①本体)'!AY$16:AY$215,1)+COUNTIFS('(①本体)'!$E$16:$E$215,"実績",'(①本体)'!$K$16:$K$215,B74,'(①本体)'!BF$16:BF$215,1)+COUNTIFS('(①本体)'!$E$16:$E$215,"実績",'(①本体)'!$K$16:$K$215,B74,'(①本体)'!BM$16:BM$215,1)</f>
        <v>0</v>
      </c>
      <c r="U74" s="564">
        <f>SUMIFS('(①本体)'!$BT$16:$BT$215,'(①本体)'!$E$16:$E$215,"実績",'(①本体)'!$K$16:$K$215,品目計!$B74)</f>
        <v>0</v>
      </c>
      <c r="V74" s="626">
        <f>SUMIFS('(①本体)'!$BU$16:$BU$215,'(①本体)'!$E$16:$E$215,"実績",'(①本体)'!$K$16:$K$215,品目計!$B74)</f>
        <v>0</v>
      </c>
      <c r="W74" s="626">
        <f>SUMIFS('(①本体)'!$BV$16:$BV$215,'(①本体)'!$E$16:$E$215,"実績",'(①本体)'!$K$16:$K$215,品目計!$B74)</f>
        <v>0</v>
      </c>
      <c r="X74" s="563">
        <f>COUNTIFS('(①本体)'!$E$16:$E$215,"実績",'(①本体)'!$K$16:$K$215,B74,'(①本体)'!BZ$16:BZ$215,1)</f>
        <v>0</v>
      </c>
      <c r="Y74" s="564">
        <f>SUMIFS('(①本体)'!$CA$16:$CA$215,'(①本体)'!$E$16:$E$215,"実績",'(①本体)'!$K$16:$K$215,品目計!$B74)</f>
        <v>0</v>
      </c>
      <c r="Z74" s="626">
        <f>SUMIFS('(①本体)'!$CB$16:$CB$215,'(①本体)'!$E$16:$E$215,"実績",'(①本体)'!$K$16:$K$215,品目計!$B74)</f>
        <v>0</v>
      </c>
      <c r="AA74" s="630">
        <f>SUMIFS('(①本体)'!$CE$16:$CE$215,'(①本体)'!$E$16:$E$215,"実績",'(①本体)'!$K$16:$K$215,品目計!$B74)</f>
        <v>0</v>
      </c>
      <c r="AB74" s="563">
        <v>0</v>
      </c>
      <c r="AC74" s="564">
        <v>0</v>
      </c>
      <c r="AD74" s="626">
        <v>0</v>
      </c>
      <c r="AE74" s="626">
        <v>0</v>
      </c>
      <c r="AF74" s="563">
        <f>COUNTIFS('(①本体)'!$E$16:$E$215,"実績",'(①本体)'!$K$16:$K$215,B74,'(①本体)'!CI$16:CI$215,1)</f>
        <v>0</v>
      </c>
      <c r="AG74" s="564">
        <f>SUMIFS('(①本体)'!$CJ$16:$CJ$215,'(①本体)'!$E$16:$E$215,"実績",'(①本体)'!$K$16:$K$215,品目計!$B74)</f>
        <v>0</v>
      </c>
      <c r="AH74" s="626">
        <f>SUMIFS('(①本体)'!$CK$16:$CK$215,'(①本体)'!$E$16:$E$215,"実績",'(①本体)'!$K$16:$K$215,品目計!$B74)</f>
        <v>0</v>
      </c>
      <c r="AI74" s="626">
        <f>SUMIFS('(①本体)'!$CL$16:$CL$215,'(①本体)'!$E$16:$E$215,"実績",'(①本体)'!$K$16:$K$215,品目計!$B74)</f>
        <v>0</v>
      </c>
      <c r="AJ74" s="563">
        <f>COUNTIFS('(①本体)'!$E$16:$E$215,"実績",'(①本体)'!$K$16:$K$215,B74,'(①本体)'!CP$16:CP$215,1)+COUNTIFS('(①本体)'!$E$16:$E$215,"実績",'(①本体)'!$K$16:$K$215,B74,'(①本体)'!CW$16:CW$215,1)+COUNTIFS('(①本体)'!$E$16:$E$215,"実績",'(①本体)'!$K$16:$K$215,B74,'(①本体)'!DD$16:DD$215,1)</f>
        <v>0</v>
      </c>
      <c r="AK74" s="564">
        <f>SUMIFS('(①本体)'!$DK$16:$DK$215,'(①本体)'!$E$16:$E$215,"実績",'(①本体)'!$K$16:$K$215,品目計!$B74)</f>
        <v>0</v>
      </c>
      <c r="AL74" s="626">
        <f>SUMIFS('(①本体)'!$DL$16:$DL$215,'(①本体)'!$E$16:$E$215,"実績",'(①本体)'!$K$16:$K$215,品目計!$B74)</f>
        <v>0</v>
      </c>
      <c r="AM74" s="565">
        <f>SUMIFS('(①本体)'!$DM$16:$DM$215,'(①本体)'!$E$16:$E$215,"実績",'(①本体)'!$K$16:$K$215,品目計!$B74)</f>
        <v>0</v>
      </c>
    </row>
    <row r="75" spans="1:48" s="674" customFormat="1" ht="27" customHeight="1" x14ac:dyDescent="0.2">
      <c r="A75" s="566">
        <v>12</v>
      </c>
      <c r="B75" s="937" t="s">
        <v>341</v>
      </c>
      <c r="C75" s="938"/>
      <c r="D75" s="563">
        <f>COUNTIFS('(①本体)'!$E$16:$E$215,"実績",'(①本体)'!$K$16:$K$215,B75,'(①本体)'!S$16:S$215,1)</f>
        <v>0</v>
      </c>
      <c r="E75" s="564">
        <f>SUMIFS('(①本体)'!$T$16:$T$215,'(①本体)'!$E$16:$E$215,"実績",'(①本体)'!$K$16:$K$215,品目計!$B75)</f>
        <v>0</v>
      </c>
      <c r="F75" s="565">
        <f>SUMIFS('(①本体)'!$U$16:$U$215,'(①本体)'!$E$16:$E$215,"実績",'(①本体)'!$K$16:$K$215,品目計!$B75)</f>
        <v>0</v>
      </c>
      <c r="G75" s="626">
        <f>SUMIFS('(①本体)'!$X$16:$X$215,'(①本体)'!$E$16:$E$215,"実績",'(①本体)'!$K$16:$K$215,品目計!$B75)</f>
        <v>0</v>
      </c>
      <c r="H75" s="563">
        <f>COUNTIFS('(①本体)'!$E$16:$E$215,"実績",'(①本体)'!$K$16:$K$215,B75,'(①本体)'!AB$16:AB$215,1)</f>
        <v>0</v>
      </c>
      <c r="I75" s="564">
        <f>SUMIFS('(①本体)'!$AC$16:$AC$215,'(①本体)'!$E$16:$E$215,"実績",'(①本体)'!$K$16:$K$215,品目計!$B75)</f>
        <v>0</v>
      </c>
      <c r="J75" s="565">
        <f>SUMIFS('(①本体)'!$AD$16:$AD$215,'(①本体)'!$E$16:$E$215,"実績",'(①本体)'!$K$16:$K$215,品目計!$B75)</f>
        <v>0</v>
      </c>
      <c r="K75" s="626">
        <f>SUMIFS('(①本体)'!$AE$16:$AE$215,'(①本体)'!$E$16:$E$215,"実績",'(①本体)'!$K$16:$K$215,品目計!$B75)</f>
        <v>0</v>
      </c>
      <c r="L75" s="563">
        <f>COUNTIFS('(①本体)'!$E$16:$E$215,"実績",'(①本体)'!$K$16:$K$215,B75,'(①本体)'!AI$16:AI$215,1)</f>
        <v>0</v>
      </c>
      <c r="M75" s="564">
        <f>SUMIFS('(①本体)'!$AJ$16:$AJ$215,'(①本体)'!$E$16:$E$215,"実績",'(①本体)'!$K$16:$K$215,品目計!$B75)</f>
        <v>0</v>
      </c>
      <c r="N75" s="565">
        <f>SUMIFS('(①本体)'!$AK$16:$AK$215,'(①本体)'!$E$16:$E$215,"実績",'(①本体)'!$K$16:$K$215,品目計!$B75)</f>
        <v>0</v>
      </c>
      <c r="O75" s="626">
        <f>SUMIFS('(①本体)'!$AN$16:$AN$215,'(①本体)'!$E$16:$E$215,"実績",'(①本体)'!$K$16:$K$215,品目計!$B75)</f>
        <v>0</v>
      </c>
      <c r="P75" s="563">
        <v>0</v>
      </c>
      <c r="Q75" s="564">
        <v>0</v>
      </c>
      <c r="R75" s="565">
        <v>0</v>
      </c>
      <c r="S75" s="626">
        <v>0</v>
      </c>
      <c r="T75" s="563">
        <f>COUNTIFS('(①本体)'!$E$16:$E$215,"実績",'(①本体)'!$K$16:$K$215,B75,'(①本体)'!AR$16:AR$215,1)+COUNTIFS('(①本体)'!$E$16:$E$215,"実績",'(①本体)'!$K$16:$K$215,B75,'(①本体)'!AY$16:AY$215,1)+COUNTIFS('(①本体)'!$E$16:$E$215,"実績",'(①本体)'!$K$16:$K$215,B75,'(①本体)'!BF$16:BF$215,1)+COUNTIFS('(①本体)'!$E$16:$E$215,"実績",'(①本体)'!$K$16:$K$215,B75,'(①本体)'!BM$16:BM$215,1)</f>
        <v>0</v>
      </c>
      <c r="U75" s="564">
        <f>SUMIFS('(①本体)'!$BT$16:$BT$215,'(①本体)'!$E$16:$E$215,"実績",'(①本体)'!$K$16:$K$215,品目計!$B75)</f>
        <v>0</v>
      </c>
      <c r="V75" s="626">
        <f>SUMIFS('(①本体)'!$BU$16:$BU$215,'(①本体)'!$E$16:$E$215,"実績",'(①本体)'!$K$16:$K$215,品目計!$B75)</f>
        <v>0</v>
      </c>
      <c r="W75" s="626">
        <f>SUMIFS('(①本体)'!$BV$16:$BV$215,'(①本体)'!$E$16:$E$215,"実績",'(①本体)'!$K$16:$K$215,品目計!$B75)</f>
        <v>0</v>
      </c>
      <c r="X75" s="563">
        <f>COUNTIFS('(①本体)'!$E$16:$E$215,"実績",'(①本体)'!$K$16:$K$215,B75,'(①本体)'!BZ$16:BZ$215,1)</f>
        <v>0</v>
      </c>
      <c r="Y75" s="564">
        <f>SUMIFS('(①本体)'!$CA$16:$CA$215,'(①本体)'!$E$16:$E$215,"実績",'(①本体)'!$K$16:$K$215,品目計!$B75)</f>
        <v>0</v>
      </c>
      <c r="Z75" s="626">
        <f>SUMIFS('(①本体)'!$CB$16:$CB$215,'(①本体)'!$E$16:$E$215,"実績",'(①本体)'!$K$16:$K$215,品目計!$B75)</f>
        <v>0</v>
      </c>
      <c r="AA75" s="626">
        <f>SUMIFS('(①本体)'!$CE$16:$CE$215,'(①本体)'!$E$16:$E$215,"実績",'(①本体)'!$K$16:$K$215,品目計!$B75)</f>
        <v>0</v>
      </c>
      <c r="AB75" s="563">
        <v>0</v>
      </c>
      <c r="AC75" s="564">
        <v>0</v>
      </c>
      <c r="AD75" s="626">
        <v>0</v>
      </c>
      <c r="AE75" s="626">
        <v>0</v>
      </c>
      <c r="AF75" s="563">
        <f>COUNTIFS('(①本体)'!$E$16:$E$215,"実績",'(①本体)'!$K$16:$K$215,B75,'(①本体)'!CI$16:CI$215,1)</f>
        <v>0</v>
      </c>
      <c r="AG75" s="564">
        <f>SUMIFS('(①本体)'!$CJ$16:$CJ$215,'(①本体)'!$E$16:$E$215,"実績",'(①本体)'!$K$16:$K$215,品目計!$B75)</f>
        <v>0</v>
      </c>
      <c r="AH75" s="626">
        <f>SUMIFS('(①本体)'!$CK$16:$CK$215,'(①本体)'!$E$16:$E$215,"実績",'(①本体)'!$K$16:$K$215,品目計!$B75)</f>
        <v>0</v>
      </c>
      <c r="AI75" s="626">
        <f>SUMIFS('(①本体)'!$CL$16:$CL$215,'(①本体)'!$E$16:$E$215,"実績",'(①本体)'!$K$16:$K$215,品目計!$B75)</f>
        <v>0</v>
      </c>
      <c r="AJ75" s="563">
        <f>COUNTIFS('(①本体)'!$E$16:$E$215,"実績",'(①本体)'!$K$16:$K$215,B75,'(①本体)'!CP$16:CP$215,1)+COUNTIFS('(①本体)'!$E$16:$E$215,"実績",'(①本体)'!$K$16:$K$215,B75,'(①本体)'!CW$16:CW$215,1)+COUNTIFS('(①本体)'!$E$16:$E$215,"実績",'(①本体)'!$K$16:$K$215,B75,'(①本体)'!DD$16:DD$215,1)</f>
        <v>0</v>
      </c>
      <c r="AK75" s="564">
        <f>SUMIFS('(①本体)'!$DK$16:$DK$215,'(①本体)'!$E$16:$E$215,"実績",'(①本体)'!$K$16:$K$215,品目計!$B75)</f>
        <v>0</v>
      </c>
      <c r="AL75" s="626">
        <f>SUMIFS('(①本体)'!$DL$16:$DL$215,'(①本体)'!$E$16:$E$215,"実績",'(①本体)'!$K$16:$K$215,品目計!$B75)</f>
        <v>0</v>
      </c>
      <c r="AM75" s="565">
        <f>SUMIFS('(①本体)'!$DM$16:$DM$215,'(①本体)'!$E$16:$E$215,"実績",'(①本体)'!$K$16:$K$215,品目計!$B75)</f>
        <v>0</v>
      </c>
    </row>
    <row r="76" spans="1:48" s="674" customFormat="1" ht="27" customHeight="1" x14ac:dyDescent="0.2">
      <c r="A76" s="665">
        <v>13</v>
      </c>
      <c r="B76" s="937" t="s">
        <v>342</v>
      </c>
      <c r="C76" s="938"/>
      <c r="D76" s="563">
        <f>COUNTIFS('(①本体)'!$E$16:$E$215,"実績",'(①本体)'!$K$16:$K$215,B76,'(①本体)'!S$16:S$215,1)</f>
        <v>0</v>
      </c>
      <c r="E76" s="564">
        <f>SUMIFS('(①本体)'!$T$16:$T$215,'(①本体)'!$E$16:$E$215,"実績",'(①本体)'!$K$16:$K$215,品目計!$B76)</f>
        <v>0</v>
      </c>
      <c r="F76" s="565">
        <f>SUMIFS('(①本体)'!$U$16:$U$215,'(①本体)'!$E$16:$E$215,"実績",'(①本体)'!$K$16:$K$215,品目計!$B76)</f>
        <v>0</v>
      </c>
      <c r="G76" s="626">
        <f>SUMIFS('(①本体)'!$X$16:$X$215,'(①本体)'!$E$16:$E$215,"実績",'(①本体)'!$K$16:$K$215,品目計!$B76)</f>
        <v>0</v>
      </c>
      <c r="H76" s="563">
        <f>COUNTIFS('(①本体)'!$E$16:$E$215,"実績",'(①本体)'!$K$16:$K$215,B76,'(①本体)'!AB$16:AB$215,1)</f>
        <v>0</v>
      </c>
      <c r="I76" s="564">
        <f>SUMIFS('(①本体)'!$AC$16:$AC$215,'(①本体)'!$E$16:$E$215,"実績",'(①本体)'!$K$16:$K$215,品目計!$B76)</f>
        <v>0</v>
      </c>
      <c r="J76" s="565">
        <f>SUMIFS('(①本体)'!$AD$16:$AD$215,'(①本体)'!$E$16:$E$215,"実績",'(①本体)'!$K$16:$K$215,品目計!$B76)</f>
        <v>0</v>
      </c>
      <c r="K76" s="626">
        <f>SUMIFS('(①本体)'!$AE$16:$AE$215,'(①本体)'!$E$16:$E$215,"実績",'(①本体)'!$K$16:$K$215,品目計!$B76)</f>
        <v>0</v>
      </c>
      <c r="L76" s="563">
        <f>COUNTIFS('(①本体)'!$E$16:$E$215,"実績",'(①本体)'!$K$16:$K$215,B76,'(①本体)'!AI$16:AI$215,1)</f>
        <v>0</v>
      </c>
      <c r="M76" s="564">
        <f>SUMIFS('(①本体)'!$AJ$16:$AJ$215,'(①本体)'!$E$16:$E$215,"実績",'(①本体)'!$K$16:$K$215,品目計!$B76)</f>
        <v>0</v>
      </c>
      <c r="N76" s="565">
        <f>SUMIFS('(①本体)'!$AK$16:$AK$215,'(①本体)'!$E$16:$E$215,"実績",'(①本体)'!$K$16:$K$215,品目計!$B76)</f>
        <v>0</v>
      </c>
      <c r="O76" s="626">
        <f>SUMIFS('(①本体)'!$AN$16:$AN$215,'(①本体)'!$E$16:$E$215,"実績",'(①本体)'!$K$16:$K$215,品目計!$B76)</f>
        <v>0</v>
      </c>
      <c r="P76" s="563">
        <v>0</v>
      </c>
      <c r="Q76" s="564">
        <v>0</v>
      </c>
      <c r="R76" s="565">
        <v>0</v>
      </c>
      <c r="S76" s="626">
        <v>0</v>
      </c>
      <c r="T76" s="563">
        <f>COUNTIFS('(①本体)'!$E$16:$E$215,"実績",'(①本体)'!$K$16:$K$215,B76,'(①本体)'!AR$16:AR$215,1)+COUNTIFS('(①本体)'!$E$16:$E$215,"実績",'(①本体)'!$K$16:$K$215,B76,'(①本体)'!AY$16:AY$215,1)+COUNTIFS('(①本体)'!$E$16:$E$215,"実績",'(①本体)'!$K$16:$K$215,B76,'(①本体)'!BF$16:BF$215,1)+COUNTIFS('(①本体)'!$E$16:$E$215,"実績",'(①本体)'!$K$16:$K$215,B76,'(①本体)'!BM$16:BM$215,1)</f>
        <v>0</v>
      </c>
      <c r="U76" s="564">
        <f>SUMIFS('(①本体)'!$BT$16:$BT$215,'(①本体)'!$E$16:$E$215,"実績",'(①本体)'!$K$16:$K$215,品目計!$B76)</f>
        <v>0</v>
      </c>
      <c r="V76" s="626">
        <f>SUMIFS('(①本体)'!$BU$16:$BU$215,'(①本体)'!$E$16:$E$215,"実績",'(①本体)'!$K$16:$K$215,品目計!$B76)</f>
        <v>0</v>
      </c>
      <c r="W76" s="626">
        <f>SUMIFS('(①本体)'!$BV$16:$BV$215,'(①本体)'!$E$16:$E$215,"実績",'(①本体)'!$K$16:$K$215,品目計!$B76)</f>
        <v>0</v>
      </c>
      <c r="X76" s="563">
        <f>COUNTIFS('(①本体)'!$E$16:$E$215,"実績",'(①本体)'!$K$16:$K$215,B76,'(①本体)'!BZ$16:BZ$215,1)</f>
        <v>0</v>
      </c>
      <c r="Y76" s="564">
        <f>SUMIFS('(①本体)'!$CA$16:$CA$215,'(①本体)'!$E$16:$E$215,"実績",'(①本体)'!$K$16:$K$215,品目計!$B76)</f>
        <v>0</v>
      </c>
      <c r="Z76" s="626">
        <f>SUMIFS('(①本体)'!$CB$16:$CB$215,'(①本体)'!$E$16:$E$215,"実績",'(①本体)'!$K$16:$K$215,品目計!$B76)</f>
        <v>0</v>
      </c>
      <c r="AA76" s="626">
        <f>SUMIFS('(①本体)'!$CE$16:$CE$215,'(①本体)'!$E$16:$E$215,"実績",'(①本体)'!$K$16:$K$215,品目計!$B76)</f>
        <v>0</v>
      </c>
      <c r="AB76" s="563">
        <v>0</v>
      </c>
      <c r="AC76" s="564">
        <v>0</v>
      </c>
      <c r="AD76" s="626">
        <v>0</v>
      </c>
      <c r="AE76" s="626">
        <v>0</v>
      </c>
      <c r="AF76" s="563">
        <f>COUNTIFS('(①本体)'!$E$16:$E$215,"実績",'(①本体)'!$K$16:$K$215,B76,'(①本体)'!CI$16:CI$215,1)</f>
        <v>0</v>
      </c>
      <c r="AG76" s="564">
        <f>SUMIFS('(①本体)'!$CJ$16:$CJ$215,'(①本体)'!$E$16:$E$215,"実績",'(①本体)'!$K$16:$K$215,品目計!$B76)</f>
        <v>0</v>
      </c>
      <c r="AH76" s="626">
        <f>SUMIFS('(①本体)'!$CK$16:$CK$215,'(①本体)'!$E$16:$E$215,"実績",'(①本体)'!$K$16:$K$215,品目計!$B76)</f>
        <v>0</v>
      </c>
      <c r="AI76" s="626">
        <f>SUMIFS('(①本体)'!$CL$16:$CL$215,'(①本体)'!$E$16:$E$215,"実績",'(①本体)'!$K$16:$K$215,品目計!$B76)</f>
        <v>0</v>
      </c>
      <c r="AJ76" s="563">
        <f>COUNTIFS('(①本体)'!$E$16:$E$215,"実績",'(①本体)'!$K$16:$K$215,B76,'(①本体)'!CP$16:CP$215,1)+COUNTIFS('(①本体)'!$E$16:$E$215,"実績",'(①本体)'!$K$16:$K$215,B76,'(①本体)'!CW$16:CW$215,1)+COUNTIFS('(①本体)'!$E$16:$E$215,"実績",'(①本体)'!$K$16:$K$215,B76,'(①本体)'!DD$16:DD$215,1)</f>
        <v>0</v>
      </c>
      <c r="AK76" s="564">
        <f>SUMIFS('(①本体)'!$DK$16:$DK$215,'(①本体)'!$E$16:$E$215,"実績",'(①本体)'!$K$16:$K$215,品目計!$B76)</f>
        <v>0</v>
      </c>
      <c r="AL76" s="626">
        <f>SUMIFS('(①本体)'!$DL$16:$DL$215,'(①本体)'!$E$16:$E$215,"実績",'(①本体)'!$K$16:$K$215,品目計!$B76)</f>
        <v>0</v>
      </c>
      <c r="AM76" s="565">
        <f>SUMIFS('(①本体)'!$DM$16:$DM$215,'(①本体)'!$E$16:$E$215,"実績",'(①本体)'!$K$16:$K$215,品目計!$B76)</f>
        <v>0</v>
      </c>
    </row>
    <row r="77" spans="1:48" s="674" customFormat="1" ht="27" customHeight="1" x14ac:dyDescent="0.2">
      <c r="A77" s="561">
        <v>14</v>
      </c>
      <c r="B77" s="939" t="s">
        <v>343</v>
      </c>
      <c r="C77" s="940"/>
      <c r="D77" s="525"/>
      <c r="E77" s="526"/>
      <c r="F77" s="673"/>
      <c r="G77" s="624"/>
      <c r="H77" s="525"/>
      <c r="I77" s="526"/>
      <c r="J77" s="673"/>
      <c r="K77" s="624"/>
      <c r="L77" s="525"/>
      <c r="M77" s="526"/>
      <c r="N77" s="673"/>
      <c r="O77" s="624"/>
      <c r="P77" s="525"/>
      <c r="Q77" s="526"/>
      <c r="R77" s="673"/>
      <c r="S77" s="624"/>
      <c r="T77" s="525"/>
      <c r="U77" s="526"/>
      <c r="V77" s="624"/>
      <c r="W77" s="624"/>
      <c r="X77" s="525"/>
      <c r="Y77" s="526"/>
      <c r="Z77" s="624"/>
      <c r="AA77" s="624"/>
      <c r="AB77" s="525"/>
      <c r="AC77" s="526"/>
      <c r="AD77" s="624"/>
      <c r="AE77" s="624"/>
      <c r="AF77" s="525"/>
      <c r="AG77" s="526"/>
      <c r="AH77" s="624"/>
      <c r="AI77" s="624"/>
      <c r="AJ77" s="525"/>
      <c r="AK77" s="526"/>
      <c r="AL77" s="624"/>
      <c r="AM77" s="527"/>
    </row>
    <row r="78" spans="1:48" s="674" customFormat="1" ht="27" customHeight="1" x14ac:dyDescent="0.2">
      <c r="A78" s="664">
        <v>15</v>
      </c>
      <c r="B78" s="937" t="s">
        <v>344</v>
      </c>
      <c r="C78" s="938"/>
      <c r="D78" s="563">
        <f>COUNTIFS('(①本体)'!$E$16:$E$215,"実績",'(①本体)'!$K$16:$K$215,B78,'(①本体)'!S$16:S$215,1)</f>
        <v>0</v>
      </c>
      <c r="E78" s="564">
        <f>SUMIFS('(①本体)'!$T$16:$T$215,'(①本体)'!$E$16:$E$215,"実績",'(①本体)'!$K$16:$K$215,品目計!$B78)</f>
        <v>0</v>
      </c>
      <c r="F78" s="627">
        <f>SUMIFS('(①本体)'!$U$16:$U$215,'(①本体)'!$E$16:$E$215,"実績",'(①本体)'!$K$16:$K$215,品目計!$B78)</f>
        <v>0</v>
      </c>
      <c r="G78" s="626">
        <f>SUMIFS('(①本体)'!$X$16:$X$215,'(①本体)'!$E$16:$E$215,"実績",'(①本体)'!$K$16:$K$215,品目計!$B78)</f>
        <v>0</v>
      </c>
      <c r="H78" s="563">
        <f>COUNTIFS('(①本体)'!$E$16:$E$215,"実績",'(①本体)'!$K$16:$K$215,B78,'(①本体)'!AB$16:AB$215,1)</f>
        <v>0</v>
      </c>
      <c r="I78" s="564">
        <f>SUMIFS('(①本体)'!$AC$16:$AC$215,'(①本体)'!$E$16:$E$215,"実績",'(①本体)'!$K$16:$K$215,品目計!$B78)</f>
        <v>0</v>
      </c>
      <c r="J78" s="627">
        <f>SUMIFS('(①本体)'!$AD$16:$AD$215,'(①本体)'!$E$16:$E$215,"実績",'(①本体)'!$K$16:$K$215,品目計!$B78)</f>
        <v>0</v>
      </c>
      <c r="K78" s="626">
        <f>SUMIFS('(①本体)'!$AE$16:$AE$215,'(①本体)'!$E$16:$E$215,"実績",'(①本体)'!$K$16:$K$215,品目計!$B78)</f>
        <v>0</v>
      </c>
      <c r="L78" s="563">
        <f>COUNTIFS('(①本体)'!$E$16:$E$215,"実績",'(①本体)'!$K$16:$K$215,B78,'(①本体)'!AI$16:AI$215,1)</f>
        <v>0</v>
      </c>
      <c r="M78" s="564">
        <f>SUMIFS('(①本体)'!$AJ$16:$AJ$215,'(①本体)'!$E$16:$E$215,"実績",'(①本体)'!$K$16:$K$215,品目計!$B78)</f>
        <v>0</v>
      </c>
      <c r="N78" s="627">
        <f>SUMIFS('(①本体)'!$AK$16:$AK$215,'(①本体)'!$E$16:$E$215,"実績",'(①本体)'!$K$16:$K$215,品目計!$B78)</f>
        <v>0</v>
      </c>
      <c r="O78" s="626">
        <f>SUMIFS('(①本体)'!$AN$16:$AN$215,'(①本体)'!$E$16:$E$215,"実績",'(①本体)'!$K$16:$K$215,品目計!$B78)</f>
        <v>0</v>
      </c>
      <c r="P78" s="563">
        <v>0</v>
      </c>
      <c r="Q78" s="564">
        <v>0</v>
      </c>
      <c r="R78" s="627">
        <v>0</v>
      </c>
      <c r="S78" s="626">
        <v>0</v>
      </c>
      <c r="T78" s="563">
        <f>COUNTIFS('(①本体)'!$E$16:$E$215,"実績",'(①本体)'!$K$16:$K$215,B78,'(①本体)'!AR$16:AR$215,1)+COUNTIFS('(①本体)'!$E$16:$E$215,"実績",'(①本体)'!$K$16:$K$215,B78,'(①本体)'!AY$16:AY$215,1)+COUNTIFS('(①本体)'!$E$16:$E$215,"実績",'(①本体)'!$K$16:$K$215,B78,'(①本体)'!BF$16:BF$215,1)+COUNTIFS('(①本体)'!$E$16:$E$215,"実績",'(①本体)'!$K$16:$K$215,B78,'(①本体)'!BM$16:BM$215,1)</f>
        <v>0</v>
      </c>
      <c r="U78" s="564">
        <f>SUMIFS('(①本体)'!$BT$16:$BT$215,'(①本体)'!$E$16:$E$215,"実績",'(①本体)'!$K$16:$K$215,品目計!$B78)</f>
        <v>0</v>
      </c>
      <c r="V78" s="626">
        <f>SUMIFS('(①本体)'!$BU$16:$BU$215,'(①本体)'!$E$16:$E$215,"実績",'(①本体)'!$K$16:$K$215,品目計!$B78)</f>
        <v>0</v>
      </c>
      <c r="W78" s="626">
        <f>SUMIFS('(①本体)'!$BV$16:$BV$215,'(①本体)'!$E$16:$E$215,"実績",'(①本体)'!$K$16:$K$215,品目計!$B78)</f>
        <v>0</v>
      </c>
      <c r="X78" s="563">
        <f>COUNTIFS('(①本体)'!$E$16:$E$215,"実績",'(①本体)'!$K$16:$K$215,B78,'(①本体)'!BZ$16:BZ$215,1)</f>
        <v>0</v>
      </c>
      <c r="Y78" s="564">
        <f>SUMIFS('(①本体)'!$CA$16:$CA$215,'(①本体)'!$E$16:$E$215,"実績",'(①本体)'!$K$16:$K$215,品目計!$B78)</f>
        <v>0</v>
      </c>
      <c r="Z78" s="626">
        <f>SUMIFS('(①本体)'!$CB$16:$CB$215,'(①本体)'!$E$16:$E$215,"実績",'(①本体)'!$K$16:$K$215,品目計!$B78)</f>
        <v>0</v>
      </c>
      <c r="AA78" s="626">
        <f>SUMIFS('(①本体)'!$CE$16:$CE$215,'(①本体)'!$E$16:$E$215,"実績",'(①本体)'!$K$16:$K$215,品目計!$B78)</f>
        <v>0</v>
      </c>
      <c r="AB78" s="563">
        <v>0</v>
      </c>
      <c r="AC78" s="564">
        <v>0</v>
      </c>
      <c r="AD78" s="626">
        <v>0</v>
      </c>
      <c r="AE78" s="626">
        <v>0</v>
      </c>
      <c r="AF78" s="563">
        <f>COUNTIFS('(①本体)'!$E$16:$E$215,"実績",'(①本体)'!$K$16:$K$215,B78,'(①本体)'!CI$16:CI$215,1)</f>
        <v>0</v>
      </c>
      <c r="AG78" s="564">
        <f>SUMIFS('(①本体)'!$CJ$16:$CJ$215,'(①本体)'!$E$16:$E$215,"実績",'(①本体)'!$K$16:$K$215,品目計!$B78)</f>
        <v>0</v>
      </c>
      <c r="AH78" s="626">
        <f>SUMIFS('(①本体)'!$CK$16:$CK$215,'(①本体)'!$E$16:$E$215,"実績",'(①本体)'!$K$16:$K$215,品目計!$B78)</f>
        <v>0</v>
      </c>
      <c r="AI78" s="626">
        <f>SUMIFS('(①本体)'!$CL$16:$CL$215,'(①本体)'!$E$16:$E$215,"実績",'(①本体)'!$K$16:$K$215,品目計!$B78)</f>
        <v>0</v>
      </c>
      <c r="AJ78" s="563">
        <f>COUNTIFS('(①本体)'!$E$16:$E$215,"実績",'(①本体)'!$K$16:$K$215,B78,'(①本体)'!CP$16:CP$215,1)+COUNTIFS('(①本体)'!$E$16:$E$215,"実績",'(①本体)'!$K$16:$K$215,B78,'(①本体)'!CW$16:CW$215,1)+COUNTIFS('(①本体)'!$E$16:$E$215,"実績",'(①本体)'!$K$16:$K$215,B78,'(①本体)'!DD$16:DD$215,1)</f>
        <v>0</v>
      </c>
      <c r="AK78" s="564">
        <f>SUMIFS('(①本体)'!$DK$16:$DK$215,'(①本体)'!$E$16:$E$215,"実績",'(①本体)'!$K$16:$K$215,品目計!$B78)</f>
        <v>0</v>
      </c>
      <c r="AL78" s="626">
        <f>SUMIFS('(①本体)'!$DL$16:$DL$215,'(①本体)'!$E$16:$E$215,"実績",'(①本体)'!$K$16:$K$215,品目計!$B78)</f>
        <v>0</v>
      </c>
      <c r="AM78" s="565">
        <f>SUMIFS('(①本体)'!$DM$16:$DM$215,'(①本体)'!$E$16:$E$215,"実績",'(①本体)'!$K$16:$K$215,品目計!$B78)</f>
        <v>0</v>
      </c>
    </row>
    <row r="79" spans="1:48" s="674" customFormat="1" ht="27" customHeight="1" x14ac:dyDescent="0.2">
      <c r="A79" s="566">
        <v>16</v>
      </c>
      <c r="B79" s="979" t="s">
        <v>167</v>
      </c>
      <c r="C79" s="980"/>
      <c r="D79" s="675">
        <v>0</v>
      </c>
      <c r="E79" s="676">
        <v>0</v>
      </c>
      <c r="F79" s="677">
        <v>0</v>
      </c>
      <c r="G79" s="678">
        <v>0</v>
      </c>
      <c r="H79" s="563">
        <f>COUNTIFS('(①本体)'!$E$16:$E$215,"実績",'(①本体)'!$K$16:$K$215,B79,'(①本体)'!AB$16:AB$215,1)+COUNTIFS('(①本体)'!$E$16:$E$215,"実績",'(①本体)'!$K$16:$K$215,B79,'(①本体)'!S$16:S$215,1)</f>
        <v>0</v>
      </c>
      <c r="I79" s="564">
        <f>SUMIFS('(①本体)'!$AC$16:$AC$215,'(①本体)'!$E$16:$E$215,"実績",'(①本体)'!$K$16:$K$215,品目計!$B79)+SUMIFS('(①本体)'!$T$16:$T$215,'(①本体)'!$E$16:$E$215,"実績",'(①本体)'!$K$16:$K$215,品目計!$B79)</f>
        <v>0</v>
      </c>
      <c r="J79" s="627">
        <f>SUMIFS('(①本体)'!$AD$16:$AD$215,'(①本体)'!$E$16:$E$215,"実績",'(①本体)'!$K$16:$K$215,品目計!$B79)+SUMIFS('(①本体)'!$V$16:$V$215,'(①本体)'!$E$16:$E$215,"実績",'(①本体)'!$K$16:$K$215,品目計!$B79)</f>
        <v>0</v>
      </c>
      <c r="K79" s="626">
        <f>SUMIFS('(①本体)'!$AE$16:$AE$215,'(①本体)'!$E$16:$E$215,"実績",'(①本体)'!$K$16:$K$215,品目計!$B79)+SUMIFS('(①本体)'!$X$16:$X$215,'(①本体)'!$E$16:$E$215,"実績",'(①本体)'!$K$16:$K$215,品目計!$B79)</f>
        <v>0</v>
      </c>
      <c r="L79" s="563">
        <v>0</v>
      </c>
      <c r="M79" s="564">
        <v>0</v>
      </c>
      <c r="N79" s="627">
        <v>0</v>
      </c>
      <c r="O79" s="626">
        <v>0</v>
      </c>
      <c r="P79" s="563">
        <f>COUNTIFS('(①本体)'!$E$16:$E$215,"実績",'(①本体)'!$K$16:$K$215,B79,'(①本体)'!AI$16:AI$215,1)</f>
        <v>0</v>
      </c>
      <c r="Q79" s="564">
        <f>SUMIFS('(①本体)'!$AJ$16:$AJ$215,'(①本体)'!$E$16:$E$215,"実績",'(①本体)'!$K$16:$K$215,品目計!$B79)</f>
        <v>0</v>
      </c>
      <c r="R79" s="627">
        <f>SUMIFS('(①本体)'!$AL$16:$AL$215,'(①本体)'!$E$16:$E$215,"実績",'(①本体)'!$K$16:$K$215,品目計!$B79)</f>
        <v>0</v>
      </c>
      <c r="S79" s="626">
        <f>SUMIFS('(①本体)'!$AN$16:$AN$215,'(①本体)'!$E$16:$E$215,"実績",'(①本体)'!$K$16:$K$215,品目計!$B79)</f>
        <v>0</v>
      </c>
      <c r="T79" s="563">
        <f>COUNTIFS('(①本体)'!$E$16:$E$215,"実績",'(①本体)'!$K$16:$K$215,B79,'(①本体)'!AR$16:AR$215,1)+COUNTIFS('(①本体)'!$E$16:$E$215,"実績",'(①本体)'!$K$16:$K$215,B79,'(①本体)'!AY$16:AY$215,1)+COUNTIFS('(①本体)'!$E$16:$E$215,"実績",'(①本体)'!$K$16:$K$215,B79,'(①本体)'!BF$16:BF$215,1)+COUNTIFS('(①本体)'!$E$16:$E$215,"実績",'(①本体)'!$K$16:$K$215,B79,'(①本体)'!BM$16:BM$215,1)</f>
        <v>0</v>
      </c>
      <c r="U79" s="564">
        <f>SUMIFS('(①本体)'!$BT$16:$BT$215,'(①本体)'!$E$16:$E$215,"実績",'(①本体)'!$K$16:$K$215,品目計!$B79)</f>
        <v>0</v>
      </c>
      <c r="V79" s="626">
        <f>SUMIFS('(①本体)'!$BU$16:$BU$215,'(①本体)'!$E$16:$E$215,"実績",'(①本体)'!$K$16:$K$215,品目計!$B79)</f>
        <v>0</v>
      </c>
      <c r="W79" s="626">
        <f>SUMIFS('(①本体)'!$BV$16:$BV$215,'(①本体)'!$E$16:$E$215,"実績",'(①本体)'!$K$16:$K$215,品目計!$B79)</f>
        <v>0</v>
      </c>
      <c r="X79" s="563">
        <v>0</v>
      </c>
      <c r="Y79" s="564">
        <v>0</v>
      </c>
      <c r="Z79" s="626">
        <v>0</v>
      </c>
      <c r="AA79" s="626">
        <v>0</v>
      </c>
      <c r="AB79" s="563">
        <f>COUNTIFS('(①本体)'!$E$16:$E$215,"実績",'(①本体)'!$K$16:$K$215,B79,'(①本体)'!BZ$16:BZ$215,1)</f>
        <v>0</v>
      </c>
      <c r="AC79" s="564">
        <f>SUMIFS('(①本体)'!$CA$16:$CA$215,'(①本体)'!$E$16:$E$215,"実績",'(①本体)'!$K$16:$K$215,品目計!$B79)</f>
        <v>0</v>
      </c>
      <c r="AD79" s="626">
        <f>SUMIFS('(①本体)'!$CC$16:$CC$215,'(①本体)'!$E$16:$E$215,"実績",'(①本体)'!$K$16:$K$215,品目計!$B79)</f>
        <v>0</v>
      </c>
      <c r="AE79" s="626">
        <f>SUMIFS('(①本体)'!$CE$16:$CE$215,'(①本体)'!$E$16:$E$215,"実績",'(①本体)'!$K$16:$K$215,品目計!$B79)</f>
        <v>0</v>
      </c>
      <c r="AF79" s="563">
        <f>COUNTIFS('(①本体)'!$E$16:$E$215,"実績",'(①本体)'!$K$16:$K$215,B79,'(①本体)'!CI$16:CI$215,1)</f>
        <v>0</v>
      </c>
      <c r="AG79" s="564">
        <f>SUMIFS('(①本体)'!$CJ$16:$CJ$215,'(①本体)'!$E$16:$E$215,"実績",'(①本体)'!$K$16:$K$215,品目計!$B79)</f>
        <v>0</v>
      </c>
      <c r="AH79" s="626">
        <f>SUMIFS('(①本体)'!$CK$16:$CK$215,'(①本体)'!$E$16:$E$215,"実績",'(①本体)'!$K$16:$K$215,品目計!$B79)</f>
        <v>0</v>
      </c>
      <c r="AI79" s="626">
        <f>SUMIFS('(①本体)'!$CL$16:$CL$215,'(①本体)'!$E$16:$E$215,"実績",'(①本体)'!$K$16:$K$215,品目計!$B79)</f>
        <v>0</v>
      </c>
      <c r="AJ79" s="563">
        <f>COUNTIFS('(①本体)'!$E$16:$E$215,"実績",'(①本体)'!$K$16:$K$215,B79,'(①本体)'!CP$16:CP$215,1)+COUNTIFS('(①本体)'!$E$16:$E$215,"実績",'(①本体)'!$K$16:$K$215,B79,'(①本体)'!CW$16:CW$215,1)+COUNTIFS('(①本体)'!$E$16:$E$215,"実績",'(①本体)'!$K$16:$K$215,B79,'(①本体)'!DD$16:DD$215,1)</f>
        <v>0</v>
      </c>
      <c r="AK79" s="564">
        <f>SUMIFS('(①本体)'!$DK$16:$DK$215,'(①本体)'!$E$16:$E$215,"実績",'(①本体)'!$K$16:$K$215,品目計!$B79)</f>
        <v>0</v>
      </c>
      <c r="AL79" s="626">
        <f>SUMIFS('(①本体)'!$DL$16:$DL$215,'(①本体)'!$E$16:$E$215,"実績",'(①本体)'!$K$16:$K$215,品目計!$B79)</f>
        <v>0</v>
      </c>
      <c r="AM79" s="565">
        <f>SUMIFS('(①本体)'!$DM$16:$DM$215,'(①本体)'!$E$16:$E$215,"実績",'(①本体)'!$K$16:$K$215,品目計!$B79)</f>
        <v>0</v>
      </c>
    </row>
    <row r="80" spans="1:48" s="674" customFormat="1" ht="27" customHeight="1" x14ac:dyDescent="0.2">
      <c r="A80" s="567"/>
      <c r="B80" s="962" t="s">
        <v>312</v>
      </c>
      <c r="C80" s="963"/>
      <c r="D80" s="563">
        <f t="shared" ref="D80:AM80" si="16">SUM(D64:D79)</f>
        <v>0</v>
      </c>
      <c r="E80" s="564">
        <f t="shared" si="16"/>
        <v>0</v>
      </c>
      <c r="F80" s="629">
        <f t="shared" si="16"/>
        <v>0</v>
      </c>
      <c r="G80" s="626">
        <f t="shared" si="16"/>
        <v>0</v>
      </c>
      <c r="H80" s="563">
        <f t="shared" si="16"/>
        <v>0</v>
      </c>
      <c r="I80" s="564">
        <f t="shared" si="16"/>
        <v>0</v>
      </c>
      <c r="J80" s="629">
        <f t="shared" si="16"/>
        <v>0</v>
      </c>
      <c r="K80" s="626">
        <f t="shared" si="16"/>
        <v>0</v>
      </c>
      <c r="L80" s="563">
        <f t="shared" si="16"/>
        <v>0</v>
      </c>
      <c r="M80" s="564">
        <f t="shared" si="16"/>
        <v>0</v>
      </c>
      <c r="N80" s="629">
        <f t="shared" si="16"/>
        <v>0</v>
      </c>
      <c r="O80" s="626">
        <f t="shared" si="16"/>
        <v>0</v>
      </c>
      <c r="P80" s="563">
        <f t="shared" si="16"/>
        <v>0</v>
      </c>
      <c r="Q80" s="564">
        <f t="shared" si="16"/>
        <v>0</v>
      </c>
      <c r="R80" s="629">
        <f t="shared" si="16"/>
        <v>0</v>
      </c>
      <c r="S80" s="626">
        <f t="shared" si="16"/>
        <v>0</v>
      </c>
      <c r="T80" s="563">
        <f t="shared" si="16"/>
        <v>0</v>
      </c>
      <c r="U80" s="564">
        <f t="shared" si="16"/>
        <v>0</v>
      </c>
      <c r="V80" s="626">
        <f t="shared" si="16"/>
        <v>0</v>
      </c>
      <c r="W80" s="626">
        <f t="shared" si="16"/>
        <v>0</v>
      </c>
      <c r="X80" s="563">
        <f t="shared" si="16"/>
        <v>0</v>
      </c>
      <c r="Y80" s="564">
        <f t="shared" si="16"/>
        <v>0</v>
      </c>
      <c r="Z80" s="626">
        <f t="shared" si="16"/>
        <v>0</v>
      </c>
      <c r="AA80" s="626">
        <f t="shared" si="16"/>
        <v>0</v>
      </c>
      <c r="AB80" s="563">
        <f t="shared" si="16"/>
        <v>0</v>
      </c>
      <c r="AC80" s="564">
        <f t="shared" si="16"/>
        <v>0</v>
      </c>
      <c r="AD80" s="626">
        <f t="shared" si="16"/>
        <v>0</v>
      </c>
      <c r="AE80" s="626">
        <f t="shared" si="16"/>
        <v>0</v>
      </c>
      <c r="AF80" s="563">
        <f t="shared" si="16"/>
        <v>0</v>
      </c>
      <c r="AG80" s="564">
        <f t="shared" si="16"/>
        <v>0</v>
      </c>
      <c r="AH80" s="630">
        <f t="shared" si="16"/>
        <v>0</v>
      </c>
      <c r="AI80" s="626">
        <f t="shared" si="16"/>
        <v>0</v>
      </c>
      <c r="AJ80" s="563">
        <f t="shared" si="16"/>
        <v>0</v>
      </c>
      <c r="AK80" s="564">
        <f t="shared" si="16"/>
        <v>0</v>
      </c>
      <c r="AL80" s="626">
        <f t="shared" si="16"/>
        <v>0</v>
      </c>
      <c r="AM80" s="565">
        <f t="shared" si="16"/>
        <v>0</v>
      </c>
      <c r="AN80" s="568"/>
      <c r="AO80" s="568"/>
      <c r="AP80" s="568"/>
      <c r="AQ80" s="568"/>
      <c r="AR80" s="568"/>
      <c r="AS80" s="568"/>
      <c r="AT80" s="568"/>
      <c r="AU80" s="568"/>
      <c r="AV80" s="568"/>
    </row>
    <row r="81" spans="1:39" s="559" customFormat="1" ht="27" customHeight="1" x14ac:dyDescent="0.2">
      <c r="A81" s="981" t="s">
        <v>313</v>
      </c>
      <c r="B81" s="982"/>
      <c r="C81" s="982"/>
      <c r="D81" s="982"/>
      <c r="E81" s="982"/>
      <c r="F81" s="982"/>
      <c r="G81" s="982"/>
      <c r="H81" s="982"/>
      <c r="I81" s="982"/>
      <c r="J81" s="982"/>
      <c r="K81" s="982"/>
      <c r="L81" s="982"/>
      <c r="M81" s="982"/>
      <c r="N81" s="983"/>
      <c r="O81" s="983"/>
      <c r="P81" s="983"/>
      <c r="Q81" s="983"/>
      <c r="R81" s="983"/>
      <c r="S81" s="983"/>
      <c r="T81" s="983"/>
      <c r="U81" s="983"/>
      <c r="V81" s="983"/>
      <c r="W81" s="983"/>
      <c r="X81" s="983"/>
      <c r="Y81" s="983"/>
      <c r="Z81" s="983"/>
      <c r="AA81" s="983"/>
      <c r="AB81" s="983"/>
      <c r="AC81" s="983"/>
      <c r="AD81" s="983"/>
      <c r="AE81" s="983"/>
      <c r="AF81" s="983"/>
      <c r="AG81" s="983"/>
    </row>
    <row r="82" spans="1:39" s="559" customFormat="1" ht="27" customHeight="1" x14ac:dyDescent="0.2">
      <c r="A82" s="917" t="s">
        <v>314</v>
      </c>
      <c r="B82" s="919"/>
      <c r="C82" s="919"/>
      <c r="D82" s="919"/>
      <c r="E82" s="919"/>
      <c r="F82" s="919"/>
      <c r="G82" s="919"/>
      <c r="H82" s="919"/>
      <c r="I82" s="919"/>
      <c r="J82" s="919"/>
      <c r="K82" s="919"/>
      <c r="L82" s="919"/>
      <c r="M82" s="919"/>
      <c r="N82" s="919"/>
      <c r="O82" s="919"/>
      <c r="P82" s="919"/>
      <c r="Q82" s="919"/>
      <c r="R82" s="919"/>
      <c r="S82" s="919"/>
      <c r="T82" s="919"/>
      <c r="U82" s="919"/>
      <c r="V82" s="919"/>
      <c r="W82" s="919"/>
      <c r="X82" s="919"/>
      <c r="Y82" s="919"/>
      <c r="Z82" s="919"/>
      <c r="AA82" s="919"/>
      <c r="AB82" s="918"/>
      <c r="AC82" s="918"/>
      <c r="AD82" s="918"/>
      <c r="AE82" s="918"/>
      <c r="AF82" s="918"/>
      <c r="AG82" s="918"/>
    </row>
    <row r="83" spans="1:39" s="559" customFormat="1" ht="27" customHeight="1" x14ac:dyDescent="0.2">
      <c r="A83" s="917" t="s">
        <v>345</v>
      </c>
      <c r="B83" s="917"/>
      <c r="C83" s="917"/>
      <c r="D83" s="917"/>
      <c r="E83" s="917"/>
      <c r="F83" s="917"/>
      <c r="G83" s="917"/>
      <c r="H83" s="917"/>
      <c r="I83" s="917"/>
      <c r="J83" s="917"/>
      <c r="K83" s="917"/>
      <c r="L83" s="917"/>
      <c r="M83" s="917"/>
      <c r="N83" s="917"/>
      <c r="O83" s="917"/>
      <c r="P83" s="917"/>
      <c r="Q83" s="917"/>
      <c r="R83" s="917"/>
      <c r="S83" s="917"/>
      <c r="T83" s="918"/>
      <c r="U83" s="918"/>
      <c r="V83" s="918"/>
      <c r="W83" s="918"/>
      <c r="X83" s="918"/>
      <c r="Y83" s="918"/>
      <c r="Z83" s="918"/>
      <c r="AA83" s="918"/>
      <c r="AB83" s="918"/>
      <c r="AC83" s="918"/>
      <c r="AD83" s="918"/>
      <c r="AE83" s="918"/>
      <c r="AF83" s="918"/>
      <c r="AG83" s="918"/>
    </row>
    <row r="84" spans="1:39" s="559" customFormat="1" ht="27" customHeight="1" x14ac:dyDescent="0.2">
      <c r="A84" s="917" t="s">
        <v>315</v>
      </c>
      <c r="B84" s="917"/>
      <c r="C84" s="917"/>
      <c r="D84" s="917"/>
      <c r="E84" s="917"/>
      <c r="F84" s="917"/>
      <c r="G84" s="917"/>
      <c r="H84" s="917"/>
      <c r="I84" s="917"/>
      <c r="J84" s="917"/>
      <c r="K84" s="917"/>
      <c r="L84" s="917"/>
      <c r="M84" s="917"/>
      <c r="N84" s="917"/>
      <c r="O84" s="917"/>
      <c r="P84" s="917"/>
      <c r="Q84" s="917"/>
      <c r="R84" s="917"/>
      <c r="S84" s="917"/>
      <c r="T84" s="919"/>
      <c r="U84" s="919"/>
      <c r="V84" s="919"/>
      <c r="W84" s="919"/>
      <c r="X84" s="919"/>
      <c r="Y84" s="919"/>
      <c r="Z84" s="919"/>
      <c r="AA84" s="919"/>
      <c r="AB84" s="919"/>
      <c r="AC84" s="919"/>
      <c r="AD84" s="919"/>
      <c r="AE84" s="919"/>
      <c r="AF84" s="919"/>
      <c r="AG84" s="919"/>
    </row>
    <row r="85" spans="1:39" s="674" customFormat="1" ht="27" customHeight="1" x14ac:dyDescent="0.2">
      <c r="A85" s="569"/>
      <c r="B85" s="569"/>
      <c r="C85" s="569"/>
      <c r="D85" s="569"/>
      <c r="E85" s="569"/>
      <c r="F85" s="569"/>
      <c r="G85" s="569"/>
      <c r="H85" s="569"/>
      <c r="I85" s="569"/>
      <c r="J85" s="569"/>
      <c r="K85" s="569"/>
      <c r="L85" s="569"/>
      <c r="M85" s="569"/>
      <c r="N85" s="569"/>
      <c r="O85" s="569"/>
      <c r="P85" s="569"/>
      <c r="Q85" s="569"/>
      <c r="R85" s="569"/>
      <c r="S85" s="569"/>
      <c r="T85" s="663"/>
      <c r="U85" s="663"/>
      <c r="V85" s="663"/>
      <c r="W85" s="663"/>
      <c r="X85" s="663"/>
      <c r="Y85" s="663"/>
      <c r="Z85" s="663"/>
      <c r="AA85" s="663"/>
      <c r="AB85" s="663"/>
      <c r="AC85" s="663"/>
      <c r="AD85" s="663"/>
      <c r="AE85" s="663"/>
      <c r="AF85" s="663"/>
      <c r="AG85" s="663"/>
    </row>
    <row r="86" spans="1:39" s="670" customFormat="1" ht="27" customHeight="1" x14ac:dyDescent="0.2">
      <c r="H86" s="674"/>
      <c r="I86" s="636" t="s">
        <v>300</v>
      </c>
      <c r="J86" s="667"/>
      <c r="K86" s="656" t="s">
        <v>316</v>
      </c>
      <c r="L86" s="662"/>
      <c r="M86" s="656"/>
      <c r="P86" s="656"/>
      <c r="Q86" s="656"/>
      <c r="R86" s="656"/>
      <c r="S86" s="656"/>
      <c r="T86" s="656"/>
      <c r="U86" s="656"/>
      <c r="V86" s="667"/>
      <c r="Y86" s="570" t="s">
        <v>300</v>
      </c>
      <c r="AA86" s="559" t="s">
        <v>317</v>
      </c>
      <c r="AD86" s="674"/>
      <c r="AE86" s="571" t="s">
        <v>300</v>
      </c>
      <c r="AL86" s="674"/>
      <c r="AM86" s="674"/>
    </row>
    <row r="87" spans="1:39" s="670" customFormat="1" ht="27" customHeight="1" x14ac:dyDescent="0.2">
      <c r="A87" s="925" t="s">
        <v>327</v>
      </c>
      <c r="B87" s="926"/>
      <c r="C87" s="926"/>
      <c r="D87" s="984" t="s">
        <v>346</v>
      </c>
      <c r="E87" s="985"/>
      <c r="F87" s="985"/>
      <c r="G87" s="985"/>
      <c r="H87" s="985"/>
      <c r="I87" s="986"/>
      <c r="J87" s="579"/>
      <c r="K87" s="908" t="s">
        <v>327</v>
      </c>
      <c r="L87" s="909"/>
      <c r="M87" s="909"/>
      <c r="N87" s="908" t="s">
        <v>318</v>
      </c>
      <c r="O87" s="909"/>
      <c r="P87" s="909"/>
      <c r="Q87" s="910"/>
      <c r="R87" s="931" t="s">
        <v>319</v>
      </c>
      <c r="S87" s="932"/>
      <c r="T87" s="932"/>
      <c r="U87" s="900"/>
      <c r="V87" s="931" t="s">
        <v>320</v>
      </c>
      <c r="W87" s="932"/>
      <c r="X87" s="932"/>
      <c r="Y87" s="900"/>
      <c r="AA87" s="947" t="s">
        <v>387</v>
      </c>
      <c r="AB87" s="948"/>
      <c r="AC87" s="948"/>
      <c r="AD87" s="948"/>
      <c r="AE87" s="949"/>
      <c r="AK87" s="666"/>
    </row>
    <row r="88" spans="1:39" s="670" customFormat="1" ht="27" customHeight="1" x14ac:dyDescent="0.2">
      <c r="A88" s="927"/>
      <c r="B88" s="928"/>
      <c r="C88" s="928"/>
      <c r="D88" s="902" t="s">
        <v>397</v>
      </c>
      <c r="E88" s="905" t="s">
        <v>396</v>
      </c>
      <c r="F88" s="920" t="s">
        <v>309</v>
      </c>
      <c r="G88" s="908" t="s">
        <v>310</v>
      </c>
      <c r="H88" s="909"/>
      <c r="I88" s="910"/>
      <c r="J88" s="648"/>
      <c r="K88" s="923"/>
      <c r="L88" s="966"/>
      <c r="M88" s="966"/>
      <c r="N88" s="924"/>
      <c r="O88" s="956"/>
      <c r="P88" s="956"/>
      <c r="Q88" s="957"/>
      <c r="R88" s="933"/>
      <c r="S88" s="934"/>
      <c r="T88" s="934"/>
      <c r="U88" s="901"/>
      <c r="V88" s="933"/>
      <c r="W88" s="934"/>
      <c r="X88" s="934"/>
      <c r="Y88" s="901"/>
      <c r="AA88" s="950" t="s">
        <v>386</v>
      </c>
      <c r="AB88" s="950" t="s">
        <v>321</v>
      </c>
      <c r="AC88" s="931" t="s">
        <v>311</v>
      </c>
      <c r="AD88" s="932"/>
      <c r="AE88" s="900"/>
      <c r="AK88" s="671"/>
    </row>
    <row r="89" spans="1:39" s="670" customFormat="1" ht="27" customHeight="1" x14ac:dyDescent="0.2">
      <c r="A89" s="927"/>
      <c r="B89" s="928"/>
      <c r="C89" s="928"/>
      <c r="D89" s="903"/>
      <c r="E89" s="906"/>
      <c r="F89" s="921"/>
      <c r="G89" s="923" t="s">
        <v>322</v>
      </c>
      <c r="H89" s="911" t="s">
        <v>394</v>
      </c>
      <c r="I89" s="911" t="s">
        <v>324</v>
      </c>
      <c r="J89" s="649"/>
      <c r="K89" s="923"/>
      <c r="L89" s="966"/>
      <c r="M89" s="966"/>
      <c r="N89" s="898" t="s">
        <v>397</v>
      </c>
      <c r="O89" s="900" t="s">
        <v>396</v>
      </c>
      <c r="P89" s="913" t="s">
        <v>309</v>
      </c>
      <c r="Q89" s="915" t="s">
        <v>311</v>
      </c>
      <c r="R89" s="898" t="s">
        <v>397</v>
      </c>
      <c r="S89" s="900" t="s">
        <v>396</v>
      </c>
      <c r="T89" s="908" t="s">
        <v>309</v>
      </c>
      <c r="U89" s="915" t="s">
        <v>395</v>
      </c>
      <c r="V89" s="898" t="s">
        <v>397</v>
      </c>
      <c r="W89" s="900" t="s">
        <v>396</v>
      </c>
      <c r="X89" s="913" t="s">
        <v>309</v>
      </c>
      <c r="Y89" s="964" t="s">
        <v>395</v>
      </c>
      <c r="AA89" s="951"/>
      <c r="AB89" s="951"/>
      <c r="AC89" s="953" t="s">
        <v>325</v>
      </c>
      <c r="AD89" s="955" t="s">
        <v>323</v>
      </c>
      <c r="AE89" s="955" t="s">
        <v>324</v>
      </c>
      <c r="AK89" s="667"/>
    </row>
    <row r="90" spans="1:39" s="670" customFormat="1" ht="27" customHeight="1" x14ac:dyDescent="0.2">
      <c r="A90" s="929"/>
      <c r="B90" s="930"/>
      <c r="C90" s="930"/>
      <c r="D90" s="904"/>
      <c r="E90" s="907"/>
      <c r="F90" s="922"/>
      <c r="G90" s="924"/>
      <c r="H90" s="912"/>
      <c r="I90" s="912"/>
      <c r="J90" s="649"/>
      <c r="K90" s="924"/>
      <c r="L90" s="956"/>
      <c r="M90" s="956"/>
      <c r="N90" s="899"/>
      <c r="O90" s="901"/>
      <c r="P90" s="914"/>
      <c r="Q90" s="916"/>
      <c r="R90" s="899"/>
      <c r="S90" s="901"/>
      <c r="T90" s="924"/>
      <c r="U90" s="916"/>
      <c r="V90" s="899"/>
      <c r="W90" s="901"/>
      <c r="X90" s="914"/>
      <c r="Y90" s="965"/>
      <c r="AA90" s="952"/>
      <c r="AB90" s="952"/>
      <c r="AC90" s="954"/>
      <c r="AD90" s="954"/>
      <c r="AE90" s="954"/>
      <c r="AK90" s="667"/>
    </row>
    <row r="91" spans="1:39" s="670" customFormat="1" ht="27" customHeight="1" x14ac:dyDescent="0.2">
      <c r="A91" s="560">
        <v>1</v>
      </c>
      <c r="B91" s="943" t="s">
        <v>330</v>
      </c>
      <c r="C91" s="944"/>
      <c r="D91" s="525"/>
      <c r="E91" s="526"/>
      <c r="F91" s="527"/>
      <c r="G91" s="624"/>
      <c r="H91" s="527"/>
      <c r="I91" s="527"/>
      <c r="J91" s="650"/>
      <c r="K91" s="572">
        <v>1</v>
      </c>
      <c r="L91" s="943" t="s">
        <v>330</v>
      </c>
      <c r="M91" s="944"/>
      <c r="N91" s="525"/>
      <c r="O91" s="526"/>
      <c r="P91" s="624"/>
      <c r="Q91" s="624"/>
      <c r="R91" s="525"/>
      <c r="S91" s="657"/>
      <c r="T91" s="624"/>
      <c r="U91" s="527"/>
      <c r="V91" s="525"/>
      <c r="W91" s="632"/>
      <c r="X91" s="527"/>
      <c r="Y91" s="673"/>
      <c r="AA91" s="651" t="s">
        <v>388</v>
      </c>
      <c r="AB91" s="669"/>
      <c r="AC91" s="669"/>
      <c r="AD91" s="631"/>
      <c r="AE91" s="659"/>
      <c r="AK91" s="667"/>
    </row>
    <row r="92" spans="1:39" s="670" customFormat="1" ht="27" customHeight="1" x14ac:dyDescent="0.2">
      <c r="A92" s="561">
        <v>2</v>
      </c>
      <c r="B92" s="945" t="s">
        <v>331</v>
      </c>
      <c r="C92" s="946"/>
      <c r="D92" s="525"/>
      <c r="E92" s="573"/>
      <c r="F92" s="574"/>
      <c r="G92" s="624"/>
      <c r="H92" s="527"/>
      <c r="I92" s="527"/>
      <c r="J92" s="650"/>
      <c r="K92" s="561">
        <v>2</v>
      </c>
      <c r="L92" s="945" t="s">
        <v>331</v>
      </c>
      <c r="M92" s="946"/>
      <c r="N92" s="525"/>
      <c r="O92" s="526"/>
      <c r="P92" s="624"/>
      <c r="Q92" s="624"/>
      <c r="R92" s="525"/>
      <c r="S92" s="657"/>
      <c r="T92" s="624"/>
      <c r="U92" s="527"/>
      <c r="V92" s="525"/>
      <c r="W92" s="632"/>
      <c r="X92" s="527"/>
      <c r="Y92" s="673"/>
      <c r="AA92" s="651" t="s">
        <v>390</v>
      </c>
      <c r="AB92" s="626">
        <f>F80+N80+Z80</f>
        <v>0</v>
      </c>
      <c r="AC92" s="626">
        <f>G80+O80+AA80</f>
        <v>0</v>
      </c>
      <c r="AD92" s="634"/>
      <c r="AE92" s="660"/>
      <c r="AK92" s="667"/>
    </row>
    <row r="93" spans="1:39" s="670" customFormat="1" ht="27" customHeight="1" x14ac:dyDescent="0.2">
      <c r="A93" s="664">
        <v>3</v>
      </c>
      <c r="B93" s="941" t="s">
        <v>332</v>
      </c>
      <c r="C93" s="942"/>
      <c r="D93" s="563">
        <f t="shared" ref="D93:D103" si="17">D66+H66+L66+P66+T66+X66+AB66+AF66+AJ66</f>
        <v>0</v>
      </c>
      <c r="E93" s="575">
        <f t="shared" ref="E93:E103" si="18">E66+I66+M66+Q66+U66+Y66+AC66+AG66+AK66</f>
        <v>0</v>
      </c>
      <c r="F93" s="576">
        <f t="shared" ref="F93:F103" si="19">F66+J66+N66+R66+V66+Z66+AD66+AH66+AL66</f>
        <v>0</v>
      </c>
      <c r="G93" s="626">
        <f t="shared" ref="G93:G103" si="20">G66+K66+O66+S66+W66+AA66+AE66+AI66+AM66</f>
        <v>0</v>
      </c>
      <c r="H93" s="565">
        <f>SUMIFS('(①本体)'!$DT$16:$DT$215,'(①本体)'!$E$16:$E$215,"実績",'(①本体)'!$K$16:$K$215,品目計!$B93)</f>
        <v>0</v>
      </c>
      <c r="I93" s="565">
        <f>SUMIFS('(①本体)'!$DU$16:$DU$215,'(①本体)'!$E$16:$E$215,"実績",'(①本体)'!$K$16:$K$215,品目計!$B93)</f>
        <v>0</v>
      </c>
      <c r="J93" s="650"/>
      <c r="K93" s="566">
        <v>3</v>
      </c>
      <c r="L93" s="941" t="s">
        <v>332</v>
      </c>
      <c r="M93" s="942"/>
      <c r="N93" s="563">
        <f>COUNTIFS('(①本体)'!$E$16:$E$215,"実績",'(①本体)'!$K$16:$K$215,L93,'(①本体)'!S$16:S$215,1,'(①本体)'!$Q$16:$Q$215,"初 年 度")+COUNTIFS('(①本体)'!$E$16:$E$215,"実績",'(①本体)'!$K$16:$K$215,L93,'(①本体)'!AI$16:AI$215,1,'(①本体)'!$Q$16:$Q$215,"初 年 度")</f>
        <v>0</v>
      </c>
      <c r="O93" s="564">
        <f>SUMIFS('(①本体)'!$DX$16:$DX$215,'(①本体)'!$E$16:$E$215,"実績",'(①本体)'!$K$16:$K$215,品目計!$B93,'(①本体)'!$Q$16:$Q$215,"初 年 度")</f>
        <v>0</v>
      </c>
      <c r="P93" s="626">
        <f>SUMIFS('(①本体)'!$DY$16:$DY$215,'(①本体)'!$E$16:$E$215,"実績",'(①本体)'!$K$16:$K$215,品目計!$B93,'(①本体)'!$Q$16:$Q$215,"初 年 度")</f>
        <v>0</v>
      </c>
      <c r="Q93" s="626">
        <f>SUMIFS('(①本体)'!$EA$16:$EA$215,'(①本体)'!$E$16:$E$215,"実績",'(①本体)'!$K$16:$K$215,品目計!$B93,'(①本体)'!$Q$16:$Q$215,"初 年 度")</f>
        <v>0</v>
      </c>
      <c r="R93" s="563">
        <f>COUNTIFS('(①本体)'!$E$16:$E$215,"実績",'(①本体)'!$K$16:$K$215,L93,'(①本体)'!S$16:S$215,1,'(①本体)'!$Q$16:$Q$215,"次 年 度")+COUNTIFS('(①本体)'!$E$16:$E$215,"実績",'(①本体)'!$K$16:$K$215,L93,'(①本体)'!AI$16:AI$215,1,'(①本体)'!$Q$16:$Q$215,"次 年 度")</f>
        <v>0</v>
      </c>
      <c r="S93" s="658">
        <f>SUMIFS('(①本体)'!$DX$16:$DX$215,'(①本体)'!$E$16:$E$215,"実績",'(①本体)'!$K$16:$K$215,品目計!$B93,'(①本体)'!$Q$16:$Q$215,"次 年 度")</f>
        <v>0</v>
      </c>
      <c r="T93" s="626">
        <f>SUMIFS('(①本体)'!$DY$16:$DY$215,'(①本体)'!$E$16:$E$215,"実績",'(①本体)'!$K$16:$K$215,品目計!$B93,'(①本体)'!$Q$16:$Q$215,"次 年 度")</f>
        <v>0</v>
      </c>
      <c r="U93" s="630">
        <f>SUMIFS('(①本体)'!$EB$16:$EB$215,'(①本体)'!$E$16:$E$215,"実績",'(①本体)'!$K$16:$K$215,品目計!$B93,'(①本体)'!$Q$16:$Q$215,"次 年 度")</f>
        <v>0</v>
      </c>
      <c r="V93" s="563">
        <f>N93+R93</f>
        <v>0</v>
      </c>
      <c r="W93" s="640">
        <f>O93+S93</f>
        <v>0</v>
      </c>
      <c r="X93" s="565">
        <f>P93+T93</f>
        <v>0</v>
      </c>
      <c r="Y93" s="672">
        <f>Q93+U93</f>
        <v>0</v>
      </c>
      <c r="AA93" s="651" t="s">
        <v>391</v>
      </c>
      <c r="AB93" s="626">
        <f>J80+R80+V80+AD80+AH80+AL80</f>
        <v>0</v>
      </c>
      <c r="AC93" s="626">
        <f>K80+S80+W80+AE80+AI80+AM80</f>
        <v>0</v>
      </c>
      <c r="AD93" s="634"/>
      <c r="AE93" s="660"/>
      <c r="AK93" s="667"/>
    </row>
    <row r="94" spans="1:39" s="670" customFormat="1" ht="27" customHeight="1" x14ac:dyDescent="0.2">
      <c r="A94" s="566">
        <v>4</v>
      </c>
      <c r="B94" s="941" t="s">
        <v>333</v>
      </c>
      <c r="C94" s="942"/>
      <c r="D94" s="563">
        <f t="shared" si="17"/>
        <v>0</v>
      </c>
      <c r="E94" s="564">
        <f t="shared" si="18"/>
        <v>0</v>
      </c>
      <c r="F94" s="576">
        <f t="shared" si="19"/>
        <v>0</v>
      </c>
      <c r="G94" s="626">
        <f t="shared" si="20"/>
        <v>0</v>
      </c>
      <c r="H94" s="565">
        <f>SUMIFS('(①本体)'!$DT$16:$DT$215,'(①本体)'!$E$16:$E$215,"実績",'(①本体)'!$K$16:$K$215,品目計!$B94)</f>
        <v>0</v>
      </c>
      <c r="I94" s="565">
        <f>SUMIFS('(①本体)'!$DU$16:$DU$215,'(①本体)'!$E$16:$E$215,"実績",'(①本体)'!$K$16:$K$215,品目計!$B94)</f>
        <v>0</v>
      </c>
      <c r="J94" s="650"/>
      <c r="K94" s="566">
        <v>4</v>
      </c>
      <c r="L94" s="941" t="s">
        <v>333</v>
      </c>
      <c r="M94" s="942"/>
      <c r="N94" s="563">
        <f>COUNTIFS('(①本体)'!$E$16:$E$215,"実績",'(①本体)'!$K$16:$K$215,L94,'(①本体)'!S$16:S$215,1,'(①本体)'!$Q$16:$Q$215,"初 年 度")+COUNTIFS('(①本体)'!$E$16:$E$215,"実績",'(①本体)'!$K$16:$K$215,L94,'(①本体)'!AI$16:AI$215,1,'(①本体)'!$Q$16:$Q$215,"初 年 度")</f>
        <v>0</v>
      </c>
      <c r="O94" s="564">
        <f>SUMIFS('(①本体)'!$DX$16:$DX$215,'(①本体)'!$E$16:$E$215,"実績",'(①本体)'!$K$16:$K$215,品目計!$B94,'(①本体)'!$Q$16:$Q$215,"初 年 度")</f>
        <v>0</v>
      </c>
      <c r="P94" s="626">
        <f>SUMIFS('(①本体)'!$DY$16:$DY$215,'(①本体)'!$E$16:$E$215,"実績",'(①本体)'!$K$16:$K$215,品目計!$B94,'(①本体)'!$Q$16:$Q$215,"初 年 度")</f>
        <v>0</v>
      </c>
      <c r="Q94" s="626">
        <f>SUMIFS('(①本体)'!$EA$16:$EA$215,'(①本体)'!$E$16:$E$215,"実績",'(①本体)'!$K$16:$K$215,品目計!$B94,'(①本体)'!$Q$16:$Q$215,"初 年 度")</f>
        <v>0</v>
      </c>
      <c r="R94" s="563">
        <f>COUNTIFS('(①本体)'!$E$16:$E$215,"実績",'(①本体)'!$K$16:$K$215,L94,'(①本体)'!S$16:S$215,1,'(①本体)'!$Q$16:$Q$215,"次 年 度")+COUNTIFS('(①本体)'!$E$16:$E$215,"実績",'(①本体)'!$K$16:$K$215,L94,'(①本体)'!AI$16:AI$215,1,'(①本体)'!$Q$16:$Q$215,"次 年 度")</f>
        <v>0</v>
      </c>
      <c r="S94" s="658">
        <f>SUMIFS('(①本体)'!$DX$16:$DX$215,'(①本体)'!$E$16:$E$215,"実績",'(①本体)'!$K$16:$K$215,品目計!$B94,'(①本体)'!$Q$16:$Q$215,"次 年 度")</f>
        <v>0</v>
      </c>
      <c r="T94" s="626">
        <f>SUMIFS('(①本体)'!$DY$16:$DY$215,'(①本体)'!$E$16:$E$215,"実績",'(①本体)'!$K$16:$K$215,品目計!$B94,'(①本体)'!$Q$16:$Q$215,"次 年 度")</f>
        <v>0</v>
      </c>
      <c r="U94" s="630">
        <f>SUMIFS('(①本体)'!$EB$16:$EB$215,'(①本体)'!$E$16:$E$215,"実績",'(①本体)'!$K$16:$K$215,品目計!$B94,'(①本体)'!$Q$16:$Q$215,"次 年 度")</f>
        <v>0</v>
      </c>
      <c r="V94" s="563">
        <f t="shared" ref="V94:V103" si="21">N94+R94</f>
        <v>0</v>
      </c>
      <c r="W94" s="640">
        <f t="shared" ref="W94:W103" si="22">O94+S94</f>
        <v>0</v>
      </c>
      <c r="X94" s="565">
        <f t="shared" ref="X94:X103" si="23">P94+T94</f>
        <v>0</v>
      </c>
      <c r="Y94" s="672">
        <f t="shared" ref="Y94:Y103" si="24">Q94+U94</f>
        <v>0</v>
      </c>
      <c r="AA94" s="652" t="s">
        <v>295</v>
      </c>
      <c r="AB94" s="626">
        <f>AB92+AB93</f>
        <v>0</v>
      </c>
      <c r="AC94" s="626">
        <f>AC92+AC93</f>
        <v>0</v>
      </c>
      <c r="AD94" s="635">
        <f>+H107</f>
        <v>0</v>
      </c>
      <c r="AE94" s="582">
        <f>I107</f>
        <v>0</v>
      </c>
      <c r="AK94" s="667"/>
    </row>
    <row r="95" spans="1:39" s="670" customFormat="1" ht="27" customHeight="1" x14ac:dyDescent="0.2">
      <c r="A95" s="577">
        <v>5</v>
      </c>
      <c r="B95" s="941" t="s">
        <v>334</v>
      </c>
      <c r="C95" s="942"/>
      <c r="D95" s="563">
        <f t="shared" si="17"/>
        <v>0</v>
      </c>
      <c r="E95" s="564">
        <f t="shared" si="18"/>
        <v>0</v>
      </c>
      <c r="F95" s="576">
        <f t="shared" si="19"/>
        <v>0</v>
      </c>
      <c r="G95" s="626">
        <f t="shared" si="20"/>
        <v>0</v>
      </c>
      <c r="H95" s="565">
        <f>SUMIFS('(①本体)'!$DT$16:$DT$215,'(①本体)'!$E$16:$E$215,"実績",'(①本体)'!$K$16:$K$215,品目計!$B95)</f>
        <v>0</v>
      </c>
      <c r="I95" s="565">
        <f>SUMIFS('(①本体)'!$DU$16:$DU$215,'(①本体)'!$E$16:$E$215,"実績",'(①本体)'!$K$16:$K$215,品目計!$B95)</f>
        <v>0</v>
      </c>
      <c r="J95" s="650"/>
      <c r="K95" s="566">
        <v>5</v>
      </c>
      <c r="L95" s="941" t="s">
        <v>334</v>
      </c>
      <c r="M95" s="942"/>
      <c r="N95" s="563">
        <f>COUNTIFS('(①本体)'!$E$16:$E$215,"実績",'(①本体)'!$K$16:$K$215,L95,'(①本体)'!S$16:S$215,1,'(①本体)'!$Q$16:$Q$215,"初 年 度")+COUNTIFS('(①本体)'!$E$16:$E$215,"実績",'(①本体)'!$K$16:$K$215,L95,'(①本体)'!AI$16:AI$215,1,'(①本体)'!$Q$16:$Q$215,"初 年 度")</f>
        <v>0</v>
      </c>
      <c r="O95" s="564">
        <f>SUMIFS('(①本体)'!$DX$16:$DX$215,'(①本体)'!$E$16:$E$215,"実績",'(①本体)'!$K$16:$K$215,品目計!$B95,'(①本体)'!$Q$16:$Q$215,"初 年 度")</f>
        <v>0</v>
      </c>
      <c r="P95" s="626">
        <f>SUMIFS('(①本体)'!$DY$16:$DY$215,'(①本体)'!$E$16:$E$215,"実績",'(①本体)'!$K$16:$K$215,品目計!$B95,'(①本体)'!$Q$16:$Q$215,"初 年 度")</f>
        <v>0</v>
      </c>
      <c r="Q95" s="626">
        <f>SUMIFS('(①本体)'!$EA$16:$EA$215,'(①本体)'!$E$16:$E$215,"実績",'(①本体)'!$K$16:$K$215,品目計!$B95,'(①本体)'!$Q$16:$Q$215,"初 年 度")</f>
        <v>0</v>
      </c>
      <c r="R95" s="563">
        <f>COUNTIFS('(①本体)'!$E$16:$E$215,"実績",'(①本体)'!$K$16:$K$215,L95,'(①本体)'!S$16:S$215,1,'(①本体)'!$Q$16:$Q$215,"次 年 度")+COUNTIFS('(①本体)'!$E$16:$E$215,"実績",'(①本体)'!$K$16:$K$215,L95,'(①本体)'!AI$16:AI$215,1,'(①本体)'!$Q$16:$Q$215,"次 年 度")</f>
        <v>0</v>
      </c>
      <c r="S95" s="658">
        <f>SUMIFS('(①本体)'!$DX$16:$DX$215,'(①本体)'!$E$16:$E$215,"実績",'(①本体)'!$K$16:$K$215,品目計!$B95,'(①本体)'!$Q$16:$Q$215,"次 年 度")</f>
        <v>0</v>
      </c>
      <c r="T95" s="626">
        <f>SUMIFS('(①本体)'!$DY$16:$DY$215,'(①本体)'!$E$16:$E$215,"実績",'(①本体)'!$K$16:$K$215,品目計!$B95,'(①本体)'!$Q$16:$Q$215,"次 年 度")</f>
        <v>0</v>
      </c>
      <c r="U95" s="630">
        <f>SUMIFS('(①本体)'!$EB$16:$EB$215,'(①本体)'!$E$16:$E$215,"実績",'(①本体)'!$K$16:$K$215,品目計!$B95,'(①本体)'!$Q$16:$Q$215,"次 年 度")</f>
        <v>0</v>
      </c>
      <c r="V95" s="563">
        <f t="shared" si="21"/>
        <v>0</v>
      </c>
      <c r="W95" s="640">
        <f t="shared" si="22"/>
        <v>0</v>
      </c>
      <c r="X95" s="565">
        <f t="shared" si="23"/>
        <v>0</v>
      </c>
      <c r="Y95" s="672">
        <f t="shared" si="24"/>
        <v>0</v>
      </c>
      <c r="AA95" s="651"/>
      <c r="AB95" s="669"/>
      <c r="AC95" s="669"/>
      <c r="AD95" s="631"/>
      <c r="AE95" s="659"/>
      <c r="AK95" s="667"/>
    </row>
    <row r="96" spans="1:39" s="670" customFormat="1" ht="27" customHeight="1" x14ac:dyDescent="0.2">
      <c r="A96" s="577">
        <v>6</v>
      </c>
      <c r="B96" s="941" t="s">
        <v>335</v>
      </c>
      <c r="C96" s="942"/>
      <c r="D96" s="563">
        <f t="shared" si="17"/>
        <v>0</v>
      </c>
      <c r="E96" s="564">
        <f t="shared" si="18"/>
        <v>0</v>
      </c>
      <c r="F96" s="576">
        <f t="shared" si="19"/>
        <v>0</v>
      </c>
      <c r="G96" s="626">
        <f t="shared" si="20"/>
        <v>0</v>
      </c>
      <c r="H96" s="565">
        <f>SUMIFS('(①本体)'!$DT$16:$DT$215,'(①本体)'!$E$16:$E$215,"実績",'(①本体)'!$K$16:$K$215,品目計!$B96)</f>
        <v>0</v>
      </c>
      <c r="I96" s="565">
        <f>SUMIFS('(①本体)'!$DU$16:$DU$215,'(①本体)'!$E$16:$E$215,"実績",'(①本体)'!$K$16:$K$215,品目計!$B96)</f>
        <v>0</v>
      </c>
      <c r="J96" s="650"/>
      <c r="K96" s="566">
        <v>6</v>
      </c>
      <c r="L96" s="941" t="s">
        <v>335</v>
      </c>
      <c r="M96" s="942"/>
      <c r="N96" s="563">
        <f>COUNTIFS('(①本体)'!$E$16:$E$215,"実績",'(①本体)'!$K$16:$K$215,L96,'(①本体)'!S$16:S$215,1,'(①本体)'!$Q$16:$Q$215,"初 年 度")+COUNTIFS('(①本体)'!$E$16:$E$215,"実績",'(①本体)'!$K$16:$K$215,L96,'(①本体)'!AI$16:AI$215,1,'(①本体)'!$Q$16:$Q$215,"初 年 度")</f>
        <v>0</v>
      </c>
      <c r="O96" s="564">
        <f>SUMIFS('(①本体)'!$DX$16:$DX$215,'(①本体)'!$E$16:$E$215,"実績",'(①本体)'!$K$16:$K$215,品目計!$B96,'(①本体)'!$Q$16:$Q$215,"初 年 度")</f>
        <v>0</v>
      </c>
      <c r="P96" s="626">
        <f>SUMIFS('(①本体)'!$DY$16:$DY$215,'(①本体)'!$E$16:$E$215,"実績",'(①本体)'!$K$16:$K$215,品目計!$B96,'(①本体)'!$Q$16:$Q$215,"初 年 度")</f>
        <v>0</v>
      </c>
      <c r="Q96" s="626">
        <f>SUMIFS('(①本体)'!$EA$16:$EA$215,'(①本体)'!$E$16:$E$215,"実績",'(①本体)'!$K$16:$K$215,品目計!$B96,'(①本体)'!$Q$16:$Q$215,"初 年 度")</f>
        <v>0</v>
      </c>
      <c r="R96" s="563">
        <f>COUNTIFS('(①本体)'!$E$16:$E$215,"実績",'(①本体)'!$K$16:$K$215,L96,'(①本体)'!S$16:S$215,1,'(①本体)'!$Q$16:$Q$215,"次 年 度")+COUNTIFS('(①本体)'!$E$16:$E$215,"実績",'(①本体)'!$K$16:$K$215,L96,'(①本体)'!AI$16:AI$215,1,'(①本体)'!$Q$16:$Q$215,"次 年 度")</f>
        <v>0</v>
      </c>
      <c r="S96" s="658">
        <f>SUMIFS('(①本体)'!$DX$16:$DX$215,'(①本体)'!$E$16:$E$215,"実績",'(①本体)'!$K$16:$K$215,品目計!$B96,'(①本体)'!$Q$16:$Q$215,"次 年 度")</f>
        <v>0</v>
      </c>
      <c r="T96" s="626">
        <f>SUMIFS('(①本体)'!$DY$16:$DY$215,'(①本体)'!$E$16:$E$215,"実績",'(①本体)'!$K$16:$K$215,品目計!$B96,'(①本体)'!$Q$16:$Q$215,"次 年 度")</f>
        <v>0</v>
      </c>
      <c r="U96" s="630">
        <f>SUMIFS('(①本体)'!$EB$16:$EB$215,'(①本体)'!$E$16:$E$215,"実績",'(①本体)'!$K$16:$K$215,品目計!$B96,'(①本体)'!$Q$16:$Q$215,"次 年 度")</f>
        <v>0</v>
      </c>
      <c r="V96" s="563">
        <f t="shared" si="21"/>
        <v>0</v>
      </c>
      <c r="W96" s="640">
        <f t="shared" si="22"/>
        <v>0</v>
      </c>
      <c r="X96" s="565">
        <f t="shared" si="23"/>
        <v>0</v>
      </c>
      <c r="Y96" s="672">
        <f t="shared" si="24"/>
        <v>0</v>
      </c>
      <c r="AA96" s="651"/>
      <c r="AB96" s="669"/>
      <c r="AC96" s="669"/>
      <c r="AD96" s="631"/>
      <c r="AE96" s="659"/>
      <c r="AK96" s="667"/>
    </row>
    <row r="97" spans="1:37" s="670" customFormat="1" ht="27" customHeight="1" x14ac:dyDescent="0.2">
      <c r="A97" s="577"/>
      <c r="B97" s="941" t="s">
        <v>336</v>
      </c>
      <c r="C97" s="942"/>
      <c r="D97" s="563">
        <f t="shared" si="17"/>
        <v>0</v>
      </c>
      <c r="E97" s="564">
        <f t="shared" si="18"/>
        <v>0</v>
      </c>
      <c r="F97" s="576">
        <f t="shared" si="19"/>
        <v>0</v>
      </c>
      <c r="G97" s="626">
        <f t="shared" si="20"/>
        <v>0</v>
      </c>
      <c r="H97" s="565">
        <f>SUMIFS('(①本体)'!$DT$16:$DT$215,'(①本体)'!$E$16:$E$215,"実績",'(①本体)'!$K$16:$K$215,品目計!$B97)</f>
        <v>0</v>
      </c>
      <c r="I97" s="565">
        <f>SUMIFS('(①本体)'!$DU$16:$DU$215,'(①本体)'!$E$16:$E$215,"実績",'(①本体)'!$K$16:$K$215,品目計!$B97)</f>
        <v>0</v>
      </c>
      <c r="J97" s="650"/>
      <c r="K97" s="566">
        <v>7</v>
      </c>
      <c r="L97" s="941" t="s">
        <v>336</v>
      </c>
      <c r="M97" s="942"/>
      <c r="N97" s="563">
        <f>COUNTIFS('(①本体)'!$E$16:$E$215,"実績",'(①本体)'!$K$16:$K$215,L97,'(①本体)'!S$16:S$215,1,'(①本体)'!$Q$16:$Q$215,"初 年 度")+COUNTIFS('(①本体)'!$E$16:$E$215,"実績",'(①本体)'!$K$16:$K$215,L97,'(①本体)'!AI$16:AI$215,1,'(①本体)'!$Q$16:$Q$215,"初 年 度")</f>
        <v>0</v>
      </c>
      <c r="O97" s="564">
        <f>SUMIFS('(①本体)'!$DX$16:$DX$215,'(①本体)'!$E$16:$E$215,"実績",'(①本体)'!$K$16:$K$215,品目計!$B97,'(①本体)'!$Q$16:$Q$215,"初 年 度")</f>
        <v>0</v>
      </c>
      <c r="P97" s="626">
        <f>SUMIFS('(①本体)'!$DY$16:$DY$215,'(①本体)'!$E$16:$E$215,"実績",'(①本体)'!$K$16:$K$215,品目計!$B97,'(①本体)'!$Q$16:$Q$215,"初 年 度")</f>
        <v>0</v>
      </c>
      <c r="Q97" s="626">
        <f>SUMIFS('(①本体)'!$EA$16:$EA$215,'(①本体)'!$E$16:$E$215,"実績",'(①本体)'!$K$16:$K$215,品目計!$B97,'(①本体)'!$Q$16:$Q$215,"初 年 度")</f>
        <v>0</v>
      </c>
      <c r="R97" s="563">
        <f>COUNTIFS('(①本体)'!$E$16:$E$215,"実績",'(①本体)'!$K$16:$K$215,L97,'(①本体)'!S$16:S$215,1,'(①本体)'!$Q$16:$Q$215,"次 年 度")+COUNTIFS('(①本体)'!$E$16:$E$215,"実績",'(①本体)'!$K$16:$K$215,L97,'(①本体)'!AI$16:AI$215,1,'(①本体)'!$Q$16:$Q$215,"次 年 度")</f>
        <v>0</v>
      </c>
      <c r="S97" s="658">
        <f>SUMIFS('(①本体)'!$DX$16:$DX$215,'(①本体)'!$E$16:$E$215,"実績",'(①本体)'!$K$16:$K$215,品目計!$B97,'(①本体)'!$Q$16:$Q$215,"次 年 度")</f>
        <v>0</v>
      </c>
      <c r="T97" s="626">
        <f>SUMIFS('(①本体)'!$DY$16:$DY$215,'(①本体)'!$E$16:$E$215,"実績",'(①本体)'!$K$16:$K$215,品目計!$B97,'(①本体)'!$Q$16:$Q$215,"次 年 度")</f>
        <v>0</v>
      </c>
      <c r="U97" s="630">
        <f>SUMIFS('(①本体)'!$EB$16:$EB$215,'(①本体)'!$E$16:$E$215,"実績",'(①本体)'!$K$16:$K$215,品目計!$B97,'(①本体)'!$Q$16:$Q$215,"次 年 度")</f>
        <v>0</v>
      </c>
      <c r="V97" s="563">
        <f t="shared" si="21"/>
        <v>0</v>
      </c>
      <c r="W97" s="640">
        <f t="shared" si="22"/>
        <v>0</v>
      </c>
      <c r="X97" s="565">
        <f t="shared" si="23"/>
        <v>0</v>
      </c>
      <c r="Y97" s="672">
        <f t="shared" si="24"/>
        <v>0</v>
      </c>
      <c r="AA97" s="651"/>
      <c r="AB97" s="669"/>
      <c r="AC97" s="669"/>
      <c r="AD97" s="631"/>
      <c r="AE97" s="659"/>
      <c r="AK97" s="667"/>
    </row>
    <row r="98" spans="1:37" s="670" customFormat="1" ht="27" customHeight="1" x14ac:dyDescent="0.2">
      <c r="A98" s="577">
        <v>8</v>
      </c>
      <c r="B98" s="941" t="s">
        <v>337</v>
      </c>
      <c r="C98" s="942"/>
      <c r="D98" s="563">
        <f t="shared" si="17"/>
        <v>0</v>
      </c>
      <c r="E98" s="564">
        <f t="shared" si="18"/>
        <v>0</v>
      </c>
      <c r="F98" s="576">
        <f t="shared" si="19"/>
        <v>0</v>
      </c>
      <c r="G98" s="626">
        <f t="shared" si="20"/>
        <v>0</v>
      </c>
      <c r="H98" s="565">
        <f>SUMIFS('(①本体)'!$DT$16:$DT$215,'(①本体)'!$E$16:$E$215,"実績",'(①本体)'!$K$16:$K$215,品目計!$B98)</f>
        <v>0</v>
      </c>
      <c r="I98" s="565">
        <f>SUMIFS('(①本体)'!$DU$16:$DU$215,'(①本体)'!$E$16:$E$215,"実績",'(①本体)'!$K$16:$K$215,品目計!$B98)</f>
        <v>0</v>
      </c>
      <c r="J98" s="650"/>
      <c r="K98" s="566">
        <v>8</v>
      </c>
      <c r="L98" s="941" t="s">
        <v>337</v>
      </c>
      <c r="M98" s="942"/>
      <c r="N98" s="563">
        <f>COUNTIFS('(①本体)'!$E$16:$E$215,"実績",'(①本体)'!$K$16:$K$215,L98,'(①本体)'!S$16:S$215,1,'(①本体)'!$Q$16:$Q$215,"初 年 度")+COUNTIFS('(①本体)'!$E$16:$E$215,"実績",'(①本体)'!$K$16:$K$215,L98,'(①本体)'!AI$16:AI$215,1,'(①本体)'!$Q$16:$Q$215,"初 年 度")</f>
        <v>0</v>
      </c>
      <c r="O98" s="564">
        <f>SUMIFS('(①本体)'!$DX$16:$DX$215,'(①本体)'!$E$16:$E$215,"実績",'(①本体)'!$K$16:$K$215,品目計!$B98,'(①本体)'!$Q$16:$Q$215,"初 年 度")</f>
        <v>0</v>
      </c>
      <c r="P98" s="626">
        <f>SUMIFS('(①本体)'!$DY$16:$DY$215,'(①本体)'!$E$16:$E$215,"実績",'(①本体)'!$K$16:$K$215,品目計!$B98,'(①本体)'!$Q$16:$Q$215,"初 年 度")</f>
        <v>0</v>
      </c>
      <c r="Q98" s="626">
        <f>SUMIFS('(①本体)'!$EA$16:$EA$215,'(①本体)'!$E$16:$E$215,"実績",'(①本体)'!$K$16:$K$215,品目計!$B98,'(①本体)'!$Q$16:$Q$215,"初 年 度")</f>
        <v>0</v>
      </c>
      <c r="R98" s="563">
        <f>COUNTIFS('(①本体)'!$E$16:$E$215,"実績",'(①本体)'!$K$16:$K$215,L98,'(①本体)'!S$16:S$215,1,'(①本体)'!$Q$16:$Q$215,"次 年 度")+COUNTIFS('(①本体)'!$E$16:$E$215,"実績",'(①本体)'!$K$16:$K$215,L98,'(①本体)'!AI$16:AI$215,1,'(①本体)'!$Q$16:$Q$215,"次 年 度")</f>
        <v>0</v>
      </c>
      <c r="S98" s="658">
        <f>SUMIFS('(①本体)'!$DX$16:$DX$215,'(①本体)'!$E$16:$E$215,"実績",'(①本体)'!$K$16:$K$215,品目計!$B98,'(①本体)'!$Q$16:$Q$215,"次 年 度")</f>
        <v>0</v>
      </c>
      <c r="T98" s="626">
        <f>SUMIFS('(①本体)'!$DY$16:$DY$215,'(①本体)'!$E$16:$E$215,"実績",'(①本体)'!$K$16:$K$215,品目計!$B98,'(①本体)'!$Q$16:$Q$215,"次 年 度")</f>
        <v>0</v>
      </c>
      <c r="U98" s="630">
        <f>SUMIFS('(①本体)'!$EB$16:$EB$215,'(①本体)'!$E$16:$E$215,"実績",'(①本体)'!$K$16:$K$215,品目計!$B98,'(①本体)'!$Q$16:$Q$215,"次 年 度")</f>
        <v>0</v>
      </c>
      <c r="V98" s="563">
        <f t="shared" si="21"/>
        <v>0</v>
      </c>
      <c r="W98" s="640">
        <f t="shared" si="22"/>
        <v>0</v>
      </c>
      <c r="X98" s="565">
        <f t="shared" si="23"/>
        <v>0</v>
      </c>
      <c r="Y98" s="672">
        <f t="shared" si="24"/>
        <v>0</v>
      </c>
      <c r="AA98" s="653"/>
      <c r="AB98" s="669"/>
      <c r="AC98" s="669"/>
      <c r="AD98" s="631"/>
      <c r="AE98" s="659"/>
      <c r="AK98" s="667"/>
    </row>
    <row r="99" spans="1:37" s="670" customFormat="1" ht="27" customHeight="1" x14ac:dyDescent="0.2">
      <c r="A99" s="577">
        <v>9</v>
      </c>
      <c r="B99" s="941" t="s">
        <v>338</v>
      </c>
      <c r="C99" s="942"/>
      <c r="D99" s="563">
        <f t="shared" si="17"/>
        <v>0</v>
      </c>
      <c r="E99" s="564">
        <f t="shared" si="18"/>
        <v>0</v>
      </c>
      <c r="F99" s="576">
        <f t="shared" si="19"/>
        <v>0</v>
      </c>
      <c r="G99" s="626">
        <f t="shared" si="20"/>
        <v>0</v>
      </c>
      <c r="H99" s="565">
        <f>SUMIFS('(①本体)'!$DT$16:$DT$215,'(①本体)'!$E$16:$E$215,"実績",'(①本体)'!$K$16:$K$215,品目計!$B99)</f>
        <v>0</v>
      </c>
      <c r="I99" s="565">
        <f>SUMIFS('(①本体)'!$DU$16:$DU$215,'(①本体)'!$E$16:$E$215,"実績",'(①本体)'!$K$16:$K$215,品目計!$B99)</f>
        <v>0</v>
      </c>
      <c r="J99" s="650"/>
      <c r="K99" s="566">
        <v>9</v>
      </c>
      <c r="L99" s="941" t="s">
        <v>338</v>
      </c>
      <c r="M99" s="942"/>
      <c r="N99" s="563">
        <f>COUNTIFS('(①本体)'!$E$16:$E$215,"実績",'(①本体)'!$K$16:$K$215,L99,'(①本体)'!S$16:S$215,1,'(①本体)'!$Q$16:$Q$215,"初 年 度")+COUNTIFS('(①本体)'!$E$16:$E$215,"実績",'(①本体)'!$K$16:$K$215,L99,'(①本体)'!AI$16:AI$215,1,'(①本体)'!$Q$16:$Q$215,"初 年 度")</f>
        <v>0</v>
      </c>
      <c r="O99" s="564">
        <f>SUMIFS('(①本体)'!$DX$16:$DX$215,'(①本体)'!$E$16:$E$215,"実績",'(①本体)'!$K$16:$K$215,品目計!$B99,'(①本体)'!$Q$16:$Q$215,"初 年 度")</f>
        <v>0</v>
      </c>
      <c r="P99" s="626">
        <f>SUMIFS('(①本体)'!$DY$16:$DY$215,'(①本体)'!$E$16:$E$215,"実績",'(①本体)'!$K$16:$K$215,品目計!$B99,'(①本体)'!$Q$16:$Q$215,"初 年 度")</f>
        <v>0</v>
      </c>
      <c r="Q99" s="626">
        <f>SUMIFS('(①本体)'!$EA$16:$EA$215,'(①本体)'!$E$16:$E$215,"実績",'(①本体)'!$K$16:$K$215,品目計!$B99,'(①本体)'!$Q$16:$Q$215,"初 年 度")</f>
        <v>0</v>
      </c>
      <c r="R99" s="563">
        <f>COUNTIFS('(①本体)'!$E$16:$E$215,"実績",'(①本体)'!$K$16:$K$215,L99,'(①本体)'!S$16:S$215,1,'(①本体)'!$Q$16:$Q$215,"次 年 度")+COUNTIFS('(①本体)'!$E$16:$E$215,"実績",'(①本体)'!$K$16:$K$215,L99,'(①本体)'!AI$16:AI$215,1,'(①本体)'!$Q$16:$Q$215,"次 年 度")</f>
        <v>0</v>
      </c>
      <c r="S99" s="658">
        <f>SUMIFS('(①本体)'!$DX$16:$DX$215,'(①本体)'!$E$16:$E$215,"実績",'(①本体)'!$K$16:$K$215,品目計!$B99,'(①本体)'!$Q$16:$Q$215,"次 年 度")</f>
        <v>0</v>
      </c>
      <c r="T99" s="626">
        <f>SUMIFS('(①本体)'!$DY$16:$DY$215,'(①本体)'!$E$16:$E$215,"実績",'(①本体)'!$K$16:$K$215,品目計!$B99,'(①本体)'!$Q$16:$Q$215,"次 年 度")</f>
        <v>0</v>
      </c>
      <c r="U99" s="630">
        <f>SUMIFS('(①本体)'!$EB$16:$EB$215,'(①本体)'!$E$16:$E$215,"実績",'(①本体)'!$K$16:$K$215,品目計!$B99,'(①本体)'!$Q$16:$Q$215,"次 年 度")</f>
        <v>0</v>
      </c>
      <c r="V99" s="563">
        <f t="shared" si="21"/>
        <v>0</v>
      </c>
      <c r="W99" s="640">
        <f t="shared" si="22"/>
        <v>0</v>
      </c>
      <c r="X99" s="565">
        <f t="shared" si="23"/>
        <v>0</v>
      </c>
      <c r="Y99" s="672">
        <f t="shared" si="24"/>
        <v>0</v>
      </c>
      <c r="AA99" s="654"/>
      <c r="AB99" s="669"/>
      <c r="AC99" s="669"/>
      <c r="AD99" s="631"/>
      <c r="AE99" s="659"/>
      <c r="AK99" s="667"/>
    </row>
    <row r="100" spans="1:37" s="670" customFormat="1" ht="27" customHeight="1" x14ac:dyDescent="0.2">
      <c r="A100" s="577">
        <v>10</v>
      </c>
      <c r="B100" s="941" t="s">
        <v>339</v>
      </c>
      <c r="C100" s="942"/>
      <c r="D100" s="563">
        <f t="shared" si="17"/>
        <v>0</v>
      </c>
      <c r="E100" s="564">
        <f t="shared" si="18"/>
        <v>0</v>
      </c>
      <c r="F100" s="576">
        <f t="shared" si="19"/>
        <v>0</v>
      </c>
      <c r="G100" s="626">
        <f t="shared" si="20"/>
        <v>0</v>
      </c>
      <c r="H100" s="565">
        <f>SUMIFS('(①本体)'!$DT$16:$DT$215,'(①本体)'!$E$16:$E$215,"実績",'(①本体)'!$K$16:$K$215,品目計!$B100)</f>
        <v>0</v>
      </c>
      <c r="I100" s="565">
        <f>SUMIFS('(①本体)'!$DU$16:$DU$215,'(①本体)'!$E$16:$E$215,"実績",'(①本体)'!$K$16:$K$215,品目計!$B100)</f>
        <v>0</v>
      </c>
      <c r="J100" s="650"/>
      <c r="K100" s="578">
        <v>10</v>
      </c>
      <c r="L100" s="941" t="s">
        <v>339</v>
      </c>
      <c r="M100" s="942"/>
      <c r="N100" s="563">
        <f>COUNTIFS('(①本体)'!$E$16:$E$215,"実績",'(①本体)'!$K$16:$K$215,L100,'(①本体)'!S$16:S$215,1,'(①本体)'!$Q$16:$Q$215,"初 年 度")+COUNTIFS('(①本体)'!$E$16:$E$215,"実績",'(①本体)'!$K$16:$K$215,L100,'(①本体)'!AI$16:AI$215,1,'(①本体)'!$Q$16:$Q$215,"初 年 度")</f>
        <v>0</v>
      </c>
      <c r="O100" s="564">
        <f>SUMIFS('(①本体)'!$DX$16:$DX$215,'(①本体)'!$E$16:$E$215,"実績",'(①本体)'!$K$16:$K$215,品目計!$B100,'(①本体)'!$Q$16:$Q$215,"初 年 度")</f>
        <v>0</v>
      </c>
      <c r="P100" s="626">
        <f>SUMIFS('(①本体)'!$DY$16:$DY$215,'(①本体)'!$E$16:$E$215,"実績",'(①本体)'!$K$16:$K$215,品目計!$B100,'(①本体)'!$Q$16:$Q$215,"初 年 度")</f>
        <v>0</v>
      </c>
      <c r="Q100" s="626">
        <f>SUMIFS('(①本体)'!$EA$16:$EA$215,'(①本体)'!$E$16:$E$215,"実績",'(①本体)'!$K$16:$K$215,品目計!$B100,'(①本体)'!$Q$16:$Q$215,"初 年 度")</f>
        <v>0</v>
      </c>
      <c r="R100" s="563">
        <f>COUNTIFS('(①本体)'!$E$16:$E$215,"実績",'(①本体)'!$K$16:$K$215,L100,'(①本体)'!S$16:S$215,1,'(①本体)'!$Q$16:$Q$215,"次 年 度")+COUNTIFS('(①本体)'!$E$16:$E$215,"実績",'(①本体)'!$K$16:$K$215,L100,'(①本体)'!AI$16:AI$215,1,'(①本体)'!$Q$16:$Q$215,"次 年 度")</f>
        <v>0</v>
      </c>
      <c r="S100" s="658">
        <f>SUMIFS('(①本体)'!$DX$16:$DX$215,'(①本体)'!$E$16:$E$215,"実績",'(①本体)'!$K$16:$K$215,品目計!$B100,'(①本体)'!$Q$16:$Q$215,"次 年 度")</f>
        <v>0</v>
      </c>
      <c r="T100" s="626">
        <f>SUMIFS('(①本体)'!$DY$16:$DY$215,'(①本体)'!$E$16:$E$215,"実績",'(①本体)'!$K$16:$K$215,品目計!$B100,'(①本体)'!$Q$16:$Q$215,"次 年 度")</f>
        <v>0</v>
      </c>
      <c r="U100" s="626">
        <f>SUMIFS('(①本体)'!$EB$16:$EB$215,'(①本体)'!$E$16:$E$215,"実績",'(①本体)'!$K$16:$K$215,品目計!$B100,'(①本体)'!$Q$16:$Q$215,"次 年 度")</f>
        <v>0</v>
      </c>
      <c r="V100" s="563">
        <f t="shared" si="21"/>
        <v>0</v>
      </c>
      <c r="W100" s="640">
        <f t="shared" si="22"/>
        <v>0</v>
      </c>
      <c r="X100" s="565">
        <f t="shared" si="23"/>
        <v>0</v>
      </c>
      <c r="Y100" s="627">
        <f t="shared" si="24"/>
        <v>0</v>
      </c>
      <c r="AA100" s="651"/>
      <c r="AB100" s="669"/>
      <c r="AC100" s="669"/>
      <c r="AD100" s="631"/>
      <c r="AE100" s="659"/>
      <c r="AK100" s="667"/>
    </row>
    <row r="101" spans="1:37" s="674" customFormat="1" ht="27" customHeight="1" x14ac:dyDescent="0.2">
      <c r="A101" s="577">
        <v>11</v>
      </c>
      <c r="B101" s="941" t="s">
        <v>340</v>
      </c>
      <c r="C101" s="942"/>
      <c r="D101" s="563">
        <f t="shared" si="17"/>
        <v>0</v>
      </c>
      <c r="E101" s="564">
        <f t="shared" si="18"/>
        <v>0</v>
      </c>
      <c r="F101" s="576">
        <f t="shared" si="19"/>
        <v>0</v>
      </c>
      <c r="G101" s="626">
        <f t="shared" si="20"/>
        <v>0</v>
      </c>
      <c r="H101" s="565">
        <f>SUMIFS('(①本体)'!$DT$16:$DT$215,'(①本体)'!$E$16:$E$215,"実績",'(①本体)'!$K$16:$K$215,品目計!$B101)</f>
        <v>0</v>
      </c>
      <c r="I101" s="565">
        <f>SUMIFS('(①本体)'!$DU$16:$DU$215,'(①本体)'!$E$16:$E$215,"実績",'(①本体)'!$K$16:$K$215,品目計!$B101)</f>
        <v>0</v>
      </c>
      <c r="J101" s="650"/>
      <c r="K101" s="566">
        <v>11</v>
      </c>
      <c r="L101" s="941" t="s">
        <v>340</v>
      </c>
      <c r="M101" s="942"/>
      <c r="N101" s="563">
        <f>COUNTIFS('(①本体)'!$E$16:$E$215,"実績",'(①本体)'!$K$16:$K$215,L101,'(①本体)'!S$16:S$215,1,'(①本体)'!$Q$16:$Q$215,"初 年 度")+COUNTIFS('(①本体)'!$E$16:$E$215,"実績",'(①本体)'!$K$16:$K$215,L101,'(①本体)'!AI$16:AI$215,1,'(①本体)'!$Q$16:$Q$215,"初 年 度")</f>
        <v>0</v>
      </c>
      <c r="O101" s="564">
        <f>SUMIFS('(①本体)'!$DX$16:$DX$215,'(①本体)'!$E$16:$E$215,"実績",'(①本体)'!$K$16:$K$215,品目計!$B101,'(①本体)'!$Q$16:$Q$215,"初 年 度")</f>
        <v>0</v>
      </c>
      <c r="P101" s="626">
        <f>SUMIFS('(①本体)'!$DY$16:$DY$215,'(①本体)'!$E$16:$E$215,"実績",'(①本体)'!$K$16:$K$215,品目計!$B101,'(①本体)'!$Q$16:$Q$215,"初 年 度")</f>
        <v>0</v>
      </c>
      <c r="Q101" s="626">
        <f>SUMIFS('(①本体)'!$EA$16:$EA$215,'(①本体)'!$E$16:$E$215,"実績",'(①本体)'!$K$16:$K$215,品目計!$B101,'(①本体)'!$Q$16:$Q$215,"初 年 度")</f>
        <v>0</v>
      </c>
      <c r="R101" s="563">
        <f>COUNTIFS('(①本体)'!$E$16:$E$215,"実績",'(①本体)'!$K$16:$K$215,L101,'(①本体)'!S$16:S$215,1,'(①本体)'!$Q$16:$Q$215,"次 年 度")+COUNTIFS('(①本体)'!$E$16:$E$215,"実績",'(①本体)'!$K$16:$K$215,L101,'(①本体)'!AI$16:AI$215,1,'(①本体)'!$Q$16:$Q$215,"次 年 度")</f>
        <v>0</v>
      </c>
      <c r="S101" s="658">
        <f>SUMIFS('(①本体)'!$DX$16:$DX$215,'(①本体)'!$E$16:$E$215,"実績",'(①本体)'!$K$16:$K$215,品目計!$B101,'(①本体)'!$Q$16:$Q$215,"次 年 度")</f>
        <v>0</v>
      </c>
      <c r="T101" s="626">
        <f>SUMIFS('(①本体)'!$DY$16:$DY$215,'(①本体)'!$E$16:$E$215,"実績",'(①本体)'!$K$16:$K$215,品目計!$B101,'(①本体)'!$Q$16:$Q$215,"次 年 度")</f>
        <v>0</v>
      </c>
      <c r="U101" s="630">
        <f>SUMIFS('(①本体)'!$EB$16:$EB$215,'(①本体)'!$E$16:$E$215,"実績",'(①本体)'!$K$16:$K$215,品目計!$B101,'(①本体)'!$Q$16:$Q$215,"次 年 度")</f>
        <v>0</v>
      </c>
      <c r="V101" s="563">
        <f t="shared" si="21"/>
        <v>0</v>
      </c>
      <c r="W101" s="640">
        <f t="shared" si="22"/>
        <v>0</v>
      </c>
      <c r="X101" s="565">
        <f t="shared" si="23"/>
        <v>0</v>
      </c>
      <c r="Y101" s="672">
        <f t="shared" si="24"/>
        <v>0</v>
      </c>
      <c r="AA101" s="651"/>
      <c r="AB101" s="669"/>
      <c r="AC101" s="669"/>
      <c r="AD101" s="631"/>
      <c r="AE101" s="659"/>
      <c r="AJ101" s="670"/>
      <c r="AK101" s="667"/>
    </row>
    <row r="102" spans="1:37" s="674" customFormat="1" ht="27" customHeight="1" x14ac:dyDescent="0.2">
      <c r="A102" s="566">
        <v>12</v>
      </c>
      <c r="B102" s="941" t="s">
        <v>341</v>
      </c>
      <c r="C102" s="942"/>
      <c r="D102" s="563">
        <f t="shared" si="17"/>
        <v>0</v>
      </c>
      <c r="E102" s="564">
        <f t="shared" si="18"/>
        <v>0</v>
      </c>
      <c r="F102" s="576">
        <f t="shared" si="19"/>
        <v>0</v>
      </c>
      <c r="G102" s="626">
        <f t="shared" si="20"/>
        <v>0</v>
      </c>
      <c r="H102" s="565">
        <f>SUMIFS('(①本体)'!$DT$16:$DT$215,'(①本体)'!$E$16:$E$215,"実績",'(①本体)'!$K$16:$K$215,品目計!$B102)</f>
        <v>0</v>
      </c>
      <c r="I102" s="565">
        <f>SUMIFS('(①本体)'!$DU$16:$DU$215,'(①本体)'!$E$16:$E$215,"実績",'(①本体)'!$K$16:$K$215,品目計!$B102)</f>
        <v>0</v>
      </c>
      <c r="J102" s="650"/>
      <c r="K102" s="566">
        <v>12</v>
      </c>
      <c r="L102" s="941" t="s">
        <v>341</v>
      </c>
      <c r="M102" s="942"/>
      <c r="N102" s="563">
        <f>COUNTIFS('(①本体)'!$E$16:$E$215,"実績",'(①本体)'!$K$16:$K$215,L102,'(①本体)'!S$16:S$215,1,'(①本体)'!$Q$16:$Q$215,"初 年 度")+COUNTIFS('(①本体)'!$E$16:$E$215,"実績",'(①本体)'!$K$16:$K$215,L102,'(①本体)'!AI$16:AI$215,1,'(①本体)'!$Q$16:$Q$215,"初 年 度")</f>
        <v>0</v>
      </c>
      <c r="O102" s="564">
        <f>SUMIFS('(①本体)'!$DX$16:$DX$215,'(①本体)'!$E$16:$E$215,"実績",'(①本体)'!$K$16:$K$215,品目計!$B102,'(①本体)'!$Q$16:$Q$215,"初 年 度")</f>
        <v>0</v>
      </c>
      <c r="P102" s="626">
        <f>SUMIFS('(①本体)'!$DY$16:$DY$215,'(①本体)'!$E$16:$E$215,"実績",'(①本体)'!$K$16:$K$215,品目計!$B102,'(①本体)'!$Q$16:$Q$215,"初 年 度")</f>
        <v>0</v>
      </c>
      <c r="Q102" s="626">
        <f>SUMIFS('(①本体)'!$EA$16:$EA$215,'(①本体)'!$E$16:$E$215,"実績",'(①本体)'!$K$16:$K$215,品目計!$B102,'(①本体)'!$Q$16:$Q$215,"初 年 度")</f>
        <v>0</v>
      </c>
      <c r="R102" s="563">
        <f>COUNTIFS('(①本体)'!$E$16:$E$215,"実績",'(①本体)'!$K$16:$K$215,L102,'(①本体)'!S$16:S$215,1,'(①本体)'!$Q$16:$Q$215,"次 年 度")+COUNTIFS('(①本体)'!$E$16:$E$215,"実績",'(①本体)'!$K$16:$K$215,L102,'(①本体)'!AI$16:AI$215,1,'(①本体)'!$Q$16:$Q$215,"次 年 度")</f>
        <v>0</v>
      </c>
      <c r="S102" s="658">
        <f>SUMIFS('(①本体)'!$DX$16:$DX$215,'(①本体)'!$E$16:$E$215,"実績",'(①本体)'!$K$16:$K$215,品目計!$B102,'(①本体)'!$Q$16:$Q$215,"次 年 度")</f>
        <v>0</v>
      </c>
      <c r="T102" s="626">
        <f>SUMIFS('(①本体)'!$DY$16:$DY$215,'(①本体)'!$E$16:$E$215,"実績",'(①本体)'!$K$16:$K$215,品目計!$B102,'(①本体)'!$Q$16:$Q$215,"次 年 度")</f>
        <v>0</v>
      </c>
      <c r="U102" s="630">
        <f>SUMIFS('(①本体)'!$EB$16:$EB$215,'(①本体)'!$E$16:$E$215,"実績",'(①本体)'!$K$16:$K$215,品目計!$B102,'(①本体)'!$Q$16:$Q$215,"次 年 度")</f>
        <v>0</v>
      </c>
      <c r="V102" s="563">
        <f t="shared" si="21"/>
        <v>0</v>
      </c>
      <c r="W102" s="640">
        <f t="shared" si="22"/>
        <v>0</v>
      </c>
      <c r="X102" s="565">
        <f t="shared" si="23"/>
        <v>0</v>
      </c>
      <c r="Y102" s="672">
        <f t="shared" si="24"/>
        <v>0</v>
      </c>
      <c r="AA102" s="651"/>
      <c r="AB102" s="669"/>
      <c r="AC102" s="669"/>
      <c r="AD102" s="631"/>
      <c r="AE102" s="659"/>
      <c r="AJ102" s="670"/>
      <c r="AK102" s="667"/>
    </row>
    <row r="103" spans="1:37" s="674" customFormat="1" ht="27" customHeight="1" x14ac:dyDescent="0.2">
      <c r="A103" s="664">
        <v>13</v>
      </c>
      <c r="B103" s="941" t="s">
        <v>342</v>
      </c>
      <c r="C103" s="942"/>
      <c r="D103" s="563">
        <f t="shared" si="17"/>
        <v>0</v>
      </c>
      <c r="E103" s="564">
        <f t="shared" si="18"/>
        <v>0</v>
      </c>
      <c r="F103" s="576">
        <f t="shared" si="19"/>
        <v>0</v>
      </c>
      <c r="G103" s="626">
        <f t="shared" si="20"/>
        <v>0</v>
      </c>
      <c r="H103" s="565">
        <f>SUMIFS('(①本体)'!$DT$16:$DT$215,'(①本体)'!$E$16:$E$215,"実績",'(①本体)'!$K$16:$K$215,品目計!$B103)</f>
        <v>0</v>
      </c>
      <c r="I103" s="565">
        <f>SUMIFS('(①本体)'!$DU$16:$DU$215,'(①本体)'!$E$16:$E$215,"実績",'(①本体)'!$K$16:$K$215,品目計!$B103)</f>
        <v>0</v>
      </c>
      <c r="J103" s="650"/>
      <c r="K103" s="566">
        <v>13</v>
      </c>
      <c r="L103" s="941" t="s">
        <v>342</v>
      </c>
      <c r="M103" s="942"/>
      <c r="N103" s="563">
        <f>COUNTIFS('(①本体)'!$E$16:$E$215,"実績",'(①本体)'!$K$16:$K$215,L103,'(①本体)'!S$16:S$215,1,'(①本体)'!$Q$16:$Q$215,"初 年 度")+COUNTIFS('(①本体)'!$E$16:$E$215,"実績",'(①本体)'!$K$16:$K$215,L103,'(①本体)'!AI$16:AI$215,1,'(①本体)'!$Q$16:$Q$215,"初 年 度")</f>
        <v>0</v>
      </c>
      <c r="O103" s="564">
        <f>SUMIFS('(①本体)'!$DX$16:$DX$215,'(①本体)'!$E$16:$E$215,"実績",'(①本体)'!$K$16:$K$215,品目計!$B103,'(①本体)'!$Q$16:$Q$215,"初 年 度")</f>
        <v>0</v>
      </c>
      <c r="P103" s="626">
        <f>SUMIFS('(①本体)'!$DY$16:$DY$215,'(①本体)'!$E$16:$E$215,"実績",'(①本体)'!$K$16:$K$215,品目計!$B103,'(①本体)'!$Q$16:$Q$215,"初 年 度")</f>
        <v>0</v>
      </c>
      <c r="Q103" s="626">
        <f>SUMIFS('(①本体)'!$EA$16:$EA$215,'(①本体)'!$E$16:$E$215,"実績",'(①本体)'!$K$16:$K$215,品目計!$B103,'(①本体)'!$Q$16:$Q$215,"初 年 度")</f>
        <v>0</v>
      </c>
      <c r="R103" s="563">
        <f>COUNTIFS('(①本体)'!$E$16:$E$215,"実績",'(①本体)'!$K$16:$K$215,L103,'(①本体)'!S$16:S$215,1,'(①本体)'!$Q$16:$Q$215,"次 年 度")+COUNTIFS('(①本体)'!$E$16:$E$215,"実績",'(①本体)'!$K$16:$K$215,L103,'(①本体)'!AI$16:AI$215,1,'(①本体)'!$Q$16:$Q$215,"次 年 度")</f>
        <v>0</v>
      </c>
      <c r="S103" s="658">
        <f>SUMIFS('(①本体)'!$DX$16:$DX$215,'(①本体)'!$E$16:$E$215,"実績",'(①本体)'!$K$16:$K$215,品目計!$B103,'(①本体)'!$Q$16:$Q$215,"次 年 度")</f>
        <v>0</v>
      </c>
      <c r="T103" s="626">
        <f>SUMIFS('(①本体)'!$DY$16:$DY$215,'(①本体)'!$E$16:$E$215,"実績",'(①本体)'!$K$16:$K$215,品目計!$B103,'(①本体)'!$Q$16:$Q$215,"次 年 度")</f>
        <v>0</v>
      </c>
      <c r="U103" s="630">
        <f>SUMIFS('(①本体)'!$EB$16:$EB$215,'(①本体)'!$E$16:$E$215,"実績",'(①本体)'!$K$16:$K$215,品目計!$B103,'(①本体)'!$Q$16:$Q$215,"次 年 度")</f>
        <v>0</v>
      </c>
      <c r="V103" s="563">
        <f t="shared" si="21"/>
        <v>0</v>
      </c>
      <c r="W103" s="640">
        <f t="shared" si="22"/>
        <v>0</v>
      </c>
      <c r="X103" s="565">
        <f t="shared" si="23"/>
        <v>0</v>
      </c>
      <c r="Y103" s="672">
        <f t="shared" si="24"/>
        <v>0</v>
      </c>
      <c r="AA103" s="651"/>
      <c r="AB103" s="669"/>
      <c r="AC103" s="669"/>
      <c r="AD103" s="631"/>
      <c r="AE103" s="659"/>
      <c r="AJ103" s="670"/>
      <c r="AK103" s="667"/>
    </row>
    <row r="104" spans="1:37" s="674" customFormat="1" ht="27" customHeight="1" x14ac:dyDescent="0.2">
      <c r="A104" s="561">
        <v>14</v>
      </c>
      <c r="B104" s="958" t="s">
        <v>343</v>
      </c>
      <c r="C104" s="959"/>
      <c r="D104" s="525"/>
      <c r="E104" s="526"/>
      <c r="F104" s="574"/>
      <c r="G104" s="624"/>
      <c r="H104" s="527"/>
      <c r="I104" s="527"/>
      <c r="J104" s="650"/>
      <c r="K104" s="561">
        <v>14</v>
      </c>
      <c r="L104" s="958" t="s">
        <v>343</v>
      </c>
      <c r="M104" s="959"/>
      <c r="N104" s="580"/>
      <c r="O104" s="526"/>
      <c r="P104" s="624"/>
      <c r="Q104" s="624"/>
      <c r="R104" s="525"/>
      <c r="S104" s="657"/>
      <c r="T104" s="624"/>
      <c r="U104" s="624"/>
      <c r="V104" s="525"/>
      <c r="W104" s="632"/>
      <c r="X104" s="527"/>
      <c r="Y104" s="673"/>
      <c r="AA104" s="655" t="s">
        <v>392</v>
      </c>
      <c r="AB104" s="626">
        <f>P107+T107</f>
        <v>0</v>
      </c>
      <c r="AC104" s="626">
        <f>Q107+U107</f>
        <v>0</v>
      </c>
      <c r="AD104" s="635">
        <f>Q107</f>
        <v>0</v>
      </c>
      <c r="AE104" s="582">
        <f>U107</f>
        <v>0</v>
      </c>
      <c r="AJ104" s="670"/>
      <c r="AK104" s="667"/>
    </row>
    <row r="105" spans="1:37" s="674" customFormat="1" ht="27" customHeight="1" x14ac:dyDescent="0.2">
      <c r="A105" s="664">
        <v>15</v>
      </c>
      <c r="B105" s="960" t="s">
        <v>344</v>
      </c>
      <c r="C105" s="961"/>
      <c r="D105" s="563">
        <f t="shared" ref="D105:D106" si="25">D78+H78+L78+P78+T78+X78+AB78+AF78+AJ78</f>
        <v>0</v>
      </c>
      <c r="E105" s="564">
        <f t="shared" ref="E105:E106" si="26">E78+I78+M78+Q78+U78+Y78+AC78+AG78+AK78</f>
        <v>0</v>
      </c>
      <c r="F105" s="576">
        <f t="shared" ref="F105:F106" si="27">F78+J78+N78+R78+V78+Z78+AD78+AH78+AL78</f>
        <v>0</v>
      </c>
      <c r="G105" s="626">
        <f t="shared" ref="G105:G106" si="28">G78+K78+O78+S78+W78+AA78+AE78+AI78+AM78</f>
        <v>0</v>
      </c>
      <c r="H105" s="565">
        <f>SUMIFS('(①本体)'!$DT$16:$DT$215,'(①本体)'!$E$16:$E$215,"実績",'(①本体)'!$K$16:$K$215,品目計!$B105)</f>
        <v>0</v>
      </c>
      <c r="I105" s="565">
        <f>SUMIFS('(①本体)'!$DU$16:$DU$215,'(①本体)'!$E$16:$E$215,"実績",'(①本体)'!$K$16:$K$215,品目計!$B105)</f>
        <v>0</v>
      </c>
      <c r="J105" s="650"/>
      <c r="K105" s="566">
        <v>15</v>
      </c>
      <c r="L105" s="960" t="s">
        <v>344</v>
      </c>
      <c r="M105" s="961"/>
      <c r="N105" s="563">
        <f>COUNTIFS('(①本体)'!$E$16:$E$215,"実績",'(①本体)'!$K$16:$K$215,L105,'(①本体)'!S$16:S$215,1,'(①本体)'!$Q$16:$Q$215,"初 年 度")+COUNTIFS('(①本体)'!$E$16:$E$215,"実績",'(①本体)'!$K$16:$K$215,L105,'(①本体)'!AI$16:AI$215,1,'(①本体)'!$Q$16:$Q$215,"初 年 度")</f>
        <v>0</v>
      </c>
      <c r="O105" s="564">
        <f>SUMIFS('(①本体)'!$DX$16:$DX$215,'(①本体)'!$E$16:$E$215,"実績",'(①本体)'!$K$16:$K$215,品目計!$B105,'(①本体)'!$Q$16:$Q$215,"初 年 度")</f>
        <v>0</v>
      </c>
      <c r="P105" s="626">
        <f>SUMIFS('(①本体)'!$DY$16:$DY$215,'(①本体)'!$E$16:$E$215,"実績",'(①本体)'!$K$16:$K$215,品目計!$B105,'(①本体)'!$Q$16:$Q$215,"初 年 度")</f>
        <v>0</v>
      </c>
      <c r="Q105" s="626">
        <f>SUMIFS('(①本体)'!$EA$16:$EA$215,'(①本体)'!$E$16:$E$215,"実績",'(①本体)'!$K$16:$K$215,品目計!$B105,'(①本体)'!$Q$16:$Q$215,"初 年 度")</f>
        <v>0</v>
      </c>
      <c r="R105" s="563">
        <f>COUNTIFS('(①本体)'!$E$16:$E$215,"実績",'(①本体)'!$K$16:$K$215,L105,'(①本体)'!S$16:S$215,1,'(①本体)'!$Q$16:$Q$215,"次 年 度")+COUNTIFS('(①本体)'!$E$16:$E$215,"実績",'(①本体)'!$K$16:$K$215,L105,'(①本体)'!AI$16:AI$215,1,'(①本体)'!$Q$16:$Q$215,"次 年 度")</f>
        <v>0</v>
      </c>
      <c r="S105" s="658">
        <f>SUMIFS('(①本体)'!$DX$16:$DX$215,'(①本体)'!$E$16:$E$215,"実績",'(①本体)'!$K$16:$K$215,品目計!$B105,'(①本体)'!$Q$16:$Q$215,"次 年 度")</f>
        <v>0</v>
      </c>
      <c r="T105" s="626">
        <f>SUMIFS('(①本体)'!$DY$16:$DY$215,'(①本体)'!$E$16:$E$215,"実績",'(①本体)'!$K$16:$K$215,品目計!$B105,'(①本体)'!$Q$16:$Q$215,"次 年 度")</f>
        <v>0</v>
      </c>
      <c r="U105" s="630">
        <f>SUMIFS('(①本体)'!$EB$16:$EB$215,'(①本体)'!$E$16:$E$215,"実績",'(①本体)'!$K$16:$K$215,品目計!$B105,'(①本体)'!$Q$16:$Q$215,"次 年 度")</f>
        <v>0</v>
      </c>
      <c r="V105" s="563">
        <f t="shared" ref="V105:V106" si="29">N105+R105</f>
        <v>0</v>
      </c>
      <c r="W105" s="640">
        <f t="shared" ref="W105:W106" si="30">O105+S105</f>
        <v>0</v>
      </c>
      <c r="X105" s="565">
        <f t="shared" ref="X105:X106" si="31">P105+T105</f>
        <v>0</v>
      </c>
      <c r="Y105" s="672">
        <f t="shared" ref="Y105:Y106" si="32">Q105+U105</f>
        <v>0</v>
      </c>
      <c r="AA105" s="644"/>
      <c r="AB105" s="669"/>
      <c r="AC105" s="669"/>
      <c r="AD105" s="631"/>
      <c r="AE105" s="659"/>
      <c r="AJ105" s="670"/>
      <c r="AK105" s="667"/>
    </row>
    <row r="106" spans="1:37" s="674" customFormat="1" ht="27" customHeight="1" x14ac:dyDescent="0.2">
      <c r="A106" s="566">
        <v>16</v>
      </c>
      <c r="B106" s="941" t="s">
        <v>167</v>
      </c>
      <c r="C106" s="942"/>
      <c r="D106" s="563">
        <f t="shared" si="25"/>
        <v>0</v>
      </c>
      <c r="E106" s="564">
        <f t="shared" si="26"/>
        <v>0</v>
      </c>
      <c r="F106" s="576">
        <f t="shared" si="27"/>
        <v>0</v>
      </c>
      <c r="G106" s="626">
        <f t="shared" si="28"/>
        <v>0</v>
      </c>
      <c r="H106" s="565">
        <f>SUMIFS('(①本体)'!$DT$16:$DT$215,'(①本体)'!$E$16:$E$215,"実績",'(①本体)'!$K$16:$K$215,品目計!$B106)</f>
        <v>0</v>
      </c>
      <c r="I106" s="565">
        <f>SUMIFS('(①本体)'!$DU$16:$DU$215,'(①本体)'!$E$16:$E$215,"実績",'(①本体)'!$K$16:$K$215,品目計!$B106)</f>
        <v>0</v>
      </c>
      <c r="J106" s="650"/>
      <c r="K106" s="566">
        <v>16</v>
      </c>
      <c r="L106" s="941" t="s">
        <v>167</v>
      </c>
      <c r="M106" s="942"/>
      <c r="N106" s="563">
        <f>COUNTIFS('(①本体)'!$E$16:$E$215,"実績",'(①本体)'!$K$16:$K$215,L106,'(①本体)'!S$16:S$215,1,'(①本体)'!$Q$16:$Q$215,"初 年 度")+COUNTIFS('(①本体)'!$E$16:$E$215,"実績",'(①本体)'!$K$16:$K$215,L106,'(①本体)'!AI$16:AI$215,1,'(①本体)'!$Q$16:$Q$215,"初 年 度")</f>
        <v>0</v>
      </c>
      <c r="O106" s="564">
        <f>SUMIFS('(①本体)'!$DX$16:$DX$215,'(①本体)'!$E$16:$E$215,"実績",'(①本体)'!$K$16:$K$215,品目計!$B106,'(①本体)'!$Q$16:$Q$215,"初 年 度")</f>
        <v>0</v>
      </c>
      <c r="P106" s="626">
        <f>SUMIFS('(①本体)'!$DY$16:$DY$215,'(①本体)'!$E$16:$E$215,"実績",'(①本体)'!$K$16:$K$215,品目計!$B106,'(①本体)'!$Q$16:$Q$215,"初 年 度")</f>
        <v>0</v>
      </c>
      <c r="Q106" s="626">
        <f>SUMIFS('(①本体)'!$EA$16:$EA$215,'(①本体)'!$E$16:$E$215,"実績",'(①本体)'!$K$16:$K$215,品目計!$B106,'(①本体)'!$Q$16:$Q$215,"初 年 度")</f>
        <v>0</v>
      </c>
      <c r="R106" s="563">
        <f>COUNTIFS('(①本体)'!$E$16:$E$215,"実績",'(①本体)'!$K$16:$K$215,L106,'(①本体)'!S$16:S$215,1,'(①本体)'!$Q$16:$Q$215,"次 年 度")+COUNTIFS('(①本体)'!$E$16:$E$215,"実績",'(①本体)'!$K$16:$K$215,L106,'(①本体)'!AI$16:AI$215,1,'(①本体)'!$Q$16:$Q$215,"次 年 度")</f>
        <v>0</v>
      </c>
      <c r="S106" s="658">
        <f>SUMIFS('(①本体)'!$DX$16:$DX$215,'(①本体)'!$E$16:$E$215,"実績",'(①本体)'!$K$16:$K$215,品目計!$B106,'(①本体)'!$Q$16:$Q$215,"次 年 度")</f>
        <v>0</v>
      </c>
      <c r="T106" s="626">
        <f>SUMIFS('(①本体)'!$DY$16:$DY$215,'(①本体)'!$E$16:$E$215,"実績",'(①本体)'!$K$16:$K$215,品目計!$B106,'(①本体)'!$Q$16:$Q$215,"次 年 度")</f>
        <v>0</v>
      </c>
      <c r="U106" s="630">
        <f>SUMIFS('(①本体)'!$EB$16:$EB$215,'(①本体)'!$E$16:$E$215,"実績",'(①本体)'!$K$16:$K$215,品目計!$B106,'(①本体)'!$Q$16:$Q$215,"次 年 度")</f>
        <v>0</v>
      </c>
      <c r="V106" s="563">
        <f t="shared" si="29"/>
        <v>0</v>
      </c>
      <c r="W106" s="640">
        <f t="shared" si="30"/>
        <v>0</v>
      </c>
      <c r="X106" s="565">
        <f t="shared" si="31"/>
        <v>0</v>
      </c>
      <c r="Y106" s="672">
        <f t="shared" si="32"/>
        <v>0</v>
      </c>
      <c r="AA106" s="637"/>
      <c r="AB106" s="669"/>
      <c r="AC106" s="669"/>
      <c r="AD106" s="631"/>
      <c r="AE106" s="659"/>
      <c r="AJ106" s="670"/>
      <c r="AK106" s="667"/>
    </row>
    <row r="107" spans="1:37" s="674" customFormat="1" ht="27" customHeight="1" x14ac:dyDescent="0.2">
      <c r="A107" s="581"/>
      <c r="B107" s="962" t="s">
        <v>312</v>
      </c>
      <c r="C107" s="963"/>
      <c r="D107" s="563">
        <f t="shared" ref="D107:G107" si="33">SUM(D91:D106)</f>
        <v>0</v>
      </c>
      <c r="E107" s="564">
        <f t="shared" si="33"/>
        <v>0</v>
      </c>
      <c r="F107" s="582">
        <f t="shared" si="33"/>
        <v>0</v>
      </c>
      <c r="G107" s="626">
        <f t="shared" si="33"/>
        <v>0</v>
      </c>
      <c r="H107" s="565">
        <f>SUM(H91:H106)</f>
        <v>0</v>
      </c>
      <c r="I107" s="565">
        <f>SUM(I91:I106)</f>
        <v>0</v>
      </c>
      <c r="J107" s="650"/>
      <c r="K107" s="661"/>
      <c r="L107" s="962" t="s">
        <v>312</v>
      </c>
      <c r="M107" s="963"/>
      <c r="N107" s="563">
        <f t="shared" ref="N107:Y107" si="34">SUM(N91:N106)</f>
        <v>0</v>
      </c>
      <c r="O107" s="564">
        <f t="shared" si="34"/>
        <v>0</v>
      </c>
      <c r="P107" s="626">
        <f t="shared" si="34"/>
        <v>0</v>
      </c>
      <c r="Q107" s="626">
        <f t="shared" si="34"/>
        <v>0</v>
      </c>
      <c r="R107" s="563">
        <f t="shared" si="34"/>
        <v>0</v>
      </c>
      <c r="S107" s="658">
        <f t="shared" si="34"/>
        <v>0</v>
      </c>
      <c r="T107" s="626">
        <f t="shared" si="34"/>
        <v>0</v>
      </c>
      <c r="U107" s="626">
        <f t="shared" si="34"/>
        <v>0</v>
      </c>
      <c r="V107" s="563">
        <f t="shared" si="34"/>
        <v>0</v>
      </c>
      <c r="W107" s="640">
        <f t="shared" si="34"/>
        <v>0</v>
      </c>
      <c r="X107" s="565">
        <f t="shared" si="34"/>
        <v>0</v>
      </c>
      <c r="Y107" s="627">
        <f t="shared" si="34"/>
        <v>0</v>
      </c>
      <c r="AA107" s="645" t="s">
        <v>393</v>
      </c>
      <c r="AB107" s="626">
        <f>AB94+AB104</f>
        <v>0</v>
      </c>
      <c r="AC107" s="626">
        <f>AC94+AC104</f>
        <v>0</v>
      </c>
      <c r="AD107" s="626">
        <f>AD94+AD104</f>
        <v>0</v>
      </c>
      <c r="AE107" s="565">
        <f>AE94+AE104</f>
        <v>0</v>
      </c>
      <c r="AJ107" s="670"/>
      <c r="AK107" s="647"/>
    </row>
    <row r="108" spans="1:37" s="642" customFormat="1" ht="27" customHeight="1" x14ac:dyDescent="0.2">
      <c r="D108" s="583"/>
      <c r="E108" s="583"/>
      <c r="F108" s="583"/>
      <c r="G108" s="641"/>
      <c r="H108" s="583"/>
      <c r="I108" s="583"/>
      <c r="J108" s="579"/>
      <c r="K108" s="569" t="s">
        <v>347</v>
      </c>
      <c r="L108" s="583"/>
      <c r="M108" s="583"/>
      <c r="N108" s="584"/>
      <c r="Q108" s="568"/>
      <c r="R108" s="568"/>
      <c r="S108" s="568"/>
      <c r="T108" s="568"/>
      <c r="U108" s="568"/>
      <c r="V108" s="568"/>
      <c r="W108" s="568"/>
      <c r="X108" s="568"/>
      <c r="Y108" s="568"/>
      <c r="Z108" s="568"/>
      <c r="AA108" s="568"/>
      <c r="AB108" s="568"/>
      <c r="AC108" s="568"/>
      <c r="AJ108" s="643"/>
    </row>
  </sheetData>
  <mergeCells count="272">
    <mergeCell ref="B100:C100"/>
    <mergeCell ref="B99:C99"/>
    <mergeCell ref="B102:C102"/>
    <mergeCell ref="B101:C101"/>
    <mergeCell ref="B104:C104"/>
    <mergeCell ref="B103:C103"/>
    <mergeCell ref="B106:C106"/>
    <mergeCell ref="B105:C105"/>
    <mergeCell ref="B107:C107"/>
    <mergeCell ref="B92:C92"/>
    <mergeCell ref="B91:C91"/>
    <mergeCell ref="W89:W90"/>
    <mergeCell ref="B94:C94"/>
    <mergeCell ref="B93:C93"/>
    <mergeCell ref="B96:C96"/>
    <mergeCell ref="B95:C95"/>
    <mergeCell ref="B98:C98"/>
    <mergeCell ref="B97:C97"/>
    <mergeCell ref="L94:M94"/>
    <mergeCell ref="L95:M95"/>
    <mergeCell ref="L96:M96"/>
    <mergeCell ref="L97:M97"/>
    <mergeCell ref="L98:M98"/>
    <mergeCell ref="T89:T90"/>
    <mergeCell ref="V89:V90"/>
    <mergeCell ref="U89:U90"/>
    <mergeCell ref="X89:X90"/>
    <mergeCell ref="Y89:Y90"/>
    <mergeCell ref="AC89:AC90"/>
    <mergeCell ref="AD89:AD90"/>
    <mergeCell ref="AE89:AE90"/>
    <mergeCell ref="D87:I87"/>
    <mergeCell ref="K87:M90"/>
    <mergeCell ref="N87:Q88"/>
    <mergeCell ref="R87:U88"/>
    <mergeCell ref="AA87:AE87"/>
    <mergeCell ref="AA88:AA90"/>
    <mergeCell ref="AB88:AB90"/>
    <mergeCell ref="AC88:AE88"/>
    <mergeCell ref="R89:R90"/>
    <mergeCell ref="B74:C74"/>
    <mergeCell ref="B73:C73"/>
    <mergeCell ref="B76:C76"/>
    <mergeCell ref="B75:C75"/>
    <mergeCell ref="B77:C77"/>
    <mergeCell ref="B79:C79"/>
    <mergeCell ref="B78:C78"/>
    <mergeCell ref="A81:AG81"/>
    <mergeCell ref="A82:AG82"/>
    <mergeCell ref="B80:C80"/>
    <mergeCell ref="B66:C66"/>
    <mergeCell ref="B65:C65"/>
    <mergeCell ref="B64:C64"/>
    <mergeCell ref="B68:C68"/>
    <mergeCell ref="B67:C67"/>
    <mergeCell ref="B70:C70"/>
    <mergeCell ref="B69:C69"/>
    <mergeCell ref="B72:C72"/>
    <mergeCell ref="B71:C71"/>
    <mergeCell ref="AD62:AD63"/>
    <mergeCell ref="AE62:AE63"/>
    <mergeCell ref="AH62:AH63"/>
    <mergeCell ref="AI62:AI63"/>
    <mergeCell ref="V62:V63"/>
    <mergeCell ref="W62:W63"/>
    <mergeCell ref="Z62:Z63"/>
    <mergeCell ref="AA62:AA63"/>
    <mergeCell ref="N62:N63"/>
    <mergeCell ref="O62:O63"/>
    <mergeCell ref="R62:R63"/>
    <mergeCell ref="S62:S63"/>
    <mergeCell ref="T62:T63"/>
    <mergeCell ref="U62:U63"/>
    <mergeCell ref="X62:X63"/>
    <mergeCell ref="Y62:Y63"/>
    <mergeCell ref="AF61:AI61"/>
    <mergeCell ref="AJ61:AM61"/>
    <mergeCell ref="F62:F63"/>
    <mergeCell ref="G62:G63"/>
    <mergeCell ref="J62:J63"/>
    <mergeCell ref="K62:K63"/>
    <mergeCell ref="B56:N56"/>
    <mergeCell ref="D59:AD59"/>
    <mergeCell ref="A60:C63"/>
    <mergeCell ref="D60:AM60"/>
    <mergeCell ref="D61:G61"/>
    <mergeCell ref="H61:K61"/>
    <mergeCell ref="L61:O61"/>
    <mergeCell ref="P61:S61"/>
    <mergeCell ref="T61:W61"/>
    <mergeCell ref="X61:AA61"/>
    <mergeCell ref="AL62:AL63"/>
    <mergeCell ref="AM62:AM63"/>
    <mergeCell ref="AB62:AB63"/>
    <mergeCell ref="AC62:AC63"/>
    <mergeCell ref="AF62:AF63"/>
    <mergeCell ref="AG62:AG63"/>
    <mergeCell ref="AJ62:AJ63"/>
    <mergeCell ref="AK62:AK63"/>
    <mergeCell ref="B47:C47"/>
    <mergeCell ref="B46:C46"/>
    <mergeCell ref="B48:C48"/>
    <mergeCell ref="B50:C50"/>
    <mergeCell ref="B49:C49"/>
    <mergeCell ref="B52:C52"/>
    <mergeCell ref="B51:C51"/>
    <mergeCell ref="B53:C53"/>
    <mergeCell ref="AB61:AE61"/>
    <mergeCell ref="B45:C45"/>
    <mergeCell ref="B22:C22"/>
    <mergeCell ref="B25:C25"/>
    <mergeCell ref="B24:C24"/>
    <mergeCell ref="B26:C26"/>
    <mergeCell ref="W35:W36"/>
    <mergeCell ref="S35:S36"/>
    <mergeCell ref="V35:V36"/>
    <mergeCell ref="A33:C36"/>
    <mergeCell ref="F34:F36"/>
    <mergeCell ref="G35:G36"/>
    <mergeCell ref="B38:C38"/>
    <mergeCell ref="B37:C37"/>
    <mergeCell ref="B39:C39"/>
    <mergeCell ref="L39:M39"/>
    <mergeCell ref="B41:C41"/>
    <mergeCell ref="B40:C40"/>
    <mergeCell ref="B44:C44"/>
    <mergeCell ref="B43:C43"/>
    <mergeCell ref="B42:C42"/>
    <mergeCell ref="L37:M37"/>
    <mergeCell ref="L38:M38"/>
    <mergeCell ref="A27:AG27"/>
    <mergeCell ref="D33:I33"/>
    <mergeCell ref="AL8:AL9"/>
    <mergeCell ref="AM8:AM9"/>
    <mergeCell ref="B10:C10"/>
    <mergeCell ref="AD8:AD9"/>
    <mergeCell ref="AE8:AE9"/>
    <mergeCell ref="AH8:AH9"/>
    <mergeCell ref="AI8:AI9"/>
    <mergeCell ref="B13:C13"/>
    <mergeCell ref="B12:C12"/>
    <mergeCell ref="AK8:AK9"/>
    <mergeCell ref="E8:E9"/>
    <mergeCell ref="H8:H9"/>
    <mergeCell ref="I8:I9"/>
    <mergeCell ref="L8:L9"/>
    <mergeCell ref="M8:M9"/>
    <mergeCell ref="P8:P9"/>
    <mergeCell ref="Q8:Q9"/>
    <mergeCell ref="T8:T9"/>
    <mergeCell ref="U8:U9"/>
    <mergeCell ref="X8:X9"/>
    <mergeCell ref="Y8:Y9"/>
    <mergeCell ref="B2:N2"/>
    <mergeCell ref="D5:AD5"/>
    <mergeCell ref="A6:C9"/>
    <mergeCell ref="D6:AM6"/>
    <mergeCell ref="D7:G7"/>
    <mergeCell ref="H7:K7"/>
    <mergeCell ref="L7:O7"/>
    <mergeCell ref="P7:S7"/>
    <mergeCell ref="T7:W7"/>
    <mergeCell ref="V8:V9"/>
    <mergeCell ref="W8:W9"/>
    <mergeCell ref="Z8:Z9"/>
    <mergeCell ref="AA8:AA9"/>
    <mergeCell ref="N8:N9"/>
    <mergeCell ref="O8:O9"/>
    <mergeCell ref="R8:R9"/>
    <mergeCell ref="S8:S9"/>
    <mergeCell ref="X7:AA7"/>
    <mergeCell ref="AB7:AE7"/>
    <mergeCell ref="AF7:AI7"/>
    <mergeCell ref="AJ7:AM7"/>
    <mergeCell ref="F8:F9"/>
    <mergeCell ref="G8:G9"/>
    <mergeCell ref="J8:J9"/>
    <mergeCell ref="L103:M103"/>
    <mergeCell ref="L104:M104"/>
    <mergeCell ref="L105:M105"/>
    <mergeCell ref="L106:M106"/>
    <mergeCell ref="L107:M107"/>
    <mergeCell ref="Y35:Y36"/>
    <mergeCell ref="T35:T36"/>
    <mergeCell ref="U35:U36"/>
    <mergeCell ref="X35:X36"/>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K33:M36"/>
    <mergeCell ref="L99:M99"/>
    <mergeCell ref="L100:M100"/>
    <mergeCell ref="L101:M101"/>
    <mergeCell ref="L102:M102"/>
    <mergeCell ref="AB8:AB9"/>
    <mergeCell ref="AC8:AC9"/>
    <mergeCell ref="AF8:AF9"/>
    <mergeCell ref="AG8:AG9"/>
    <mergeCell ref="AJ8:AJ9"/>
    <mergeCell ref="L91:M91"/>
    <mergeCell ref="L92:M92"/>
    <mergeCell ref="L93:M93"/>
    <mergeCell ref="R33:U34"/>
    <mergeCell ref="AA33:AE33"/>
    <mergeCell ref="AA34:AA36"/>
    <mergeCell ref="AB34:AB36"/>
    <mergeCell ref="AC34:AE34"/>
    <mergeCell ref="AC35:AC36"/>
    <mergeCell ref="AD35:AD36"/>
    <mergeCell ref="AE35:AE36"/>
    <mergeCell ref="V33:Y34"/>
    <mergeCell ref="P35:P36"/>
    <mergeCell ref="N33:Q34"/>
    <mergeCell ref="Q35:Q36"/>
    <mergeCell ref="G34:I34"/>
    <mergeCell ref="H35:H36"/>
    <mergeCell ref="I35:I36"/>
    <mergeCell ref="K8:K9"/>
    <mergeCell ref="D8:D9"/>
    <mergeCell ref="A28:AG28"/>
    <mergeCell ref="A29:AG29"/>
    <mergeCell ref="A30:AG30"/>
    <mergeCell ref="N35:N36"/>
    <mergeCell ref="O35:O36"/>
    <mergeCell ref="R35:R36"/>
    <mergeCell ref="D34:D36"/>
    <mergeCell ref="E34:E36"/>
    <mergeCell ref="B11:C11"/>
    <mergeCell ref="B15:C15"/>
    <mergeCell ref="B14:C14"/>
    <mergeCell ref="B17:C17"/>
    <mergeCell ref="B16:C16"/>
    <mergeCell ref="B19:C19"/>
    <mergeCell ref="B18:C18"/>
    <mergeCell ref="B21:C21"/>
    <mergeCell ref="B20:C20"/>
    <mergeCell ref="B23:C23"/>
    <mergeCell ref="D62:D63"/>
    <mergeCell ref="E62:E63"/>
    <mergeCell ref="H62:H63"/>
    <mergeCell ref="I62:I63"/>
    <mergeCell ref="L62:L63"/>
    <mergeCell ref="M62:M63"/>
    <mergeCell ref="P62:P63"/>
    <mergeCell ref="Q62:Q63"/>
    <mergeCell ref="D88:D90"/>
    <mergeCell ref="E88:E90"/>
    <mergeCell ref="G88:I88"/>
    <mergeCell ref="H89:H90"/>
    <mergeCell ref="I89:I90"/>
    <mergeCell ref="N89:N90"/>
    <mergeCell ref="O89:O90"/>
    <mergeCell ref="P89:P90"/>
    <mergeCell ref="Q89:Q90"/>
    <mergeCell ref="A83:AG83"/>
    <mergeCell ref="A84:AG84"/>
    <mergeCell ref="F88:F90"/>
    <mergeCell ref="G89:G90"/>
    <mergeCell ref="A87:C90"/>
    <mergeCell ref="V87:Y88"/>
    <mergeCell ref="S89:S90"/>
  </mergeCells>
  <phoneticPr fontId="1"/>
  <pageMargins left="0.70866141732283472" right="0.70866141732283472" top="0.74803149606299213" bottom="0.74803149606299213" header="0.31496062992125984" footer="0.31496062992125984"/>
  <pageSetup paperSize="8" scale="41"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
  <sheetViews>
    <sheetView zoomScaleNormal="100" workbookViewId="0">
      <selection activeCell="J79" sqref="J79"/>
    </sheetView>
  </sheetViews>
  <sheetFormatPr defaultColWidth="12.21875" defaultRowHeight="24.6" customHeight="1" x14ac:dyDescent="0.2"/>
  <cols>
    <col min="1" max="1" width="4.109375" style="621" customWidth="1"/>
    <col min="2" max="16384" width="12.21875" style="621"/>
  </cols>
  <sheetData>
    <row r="1" spans="1:23" ht="24.6" customHeight="1" x14ac:dyDescent="0.2">
      <c r="A1" s="998" t="s">
        <v>348</v>
      </c>
      <c r="B1" s="998"/>
      <c r="C1" s="998"/>
      <c r="D1" s="998"/>
      <c r="E1" s="918"/>
      <c r="F1" s="918"/>
    </row>
    <row r="2" spans="1:23" ht="24.6" customHeight="1" x14ac:dyDescent="0.2">
      <c r="B2" s="998" t="s">
        <v>349</v>
      </c>
      <c r="C2" s="998"/>
      <c r="D2" s="998"/>
      <c r="E2" s="998"/>
      <c r="F2" s="998"/>
      <c r="G2" s="998"/>
      <c r="H2" s="918"/>
      <c r="I2" s="918"/>
      <c r="J2" s="918"/>
      <c r="K2" s="918"/>
      <c r="L2" s="918"/>
      <c r="M2" s="918"/>
    </row>
    <row r="3" spans="1:23" ht="24.6" customHeight="1" x14ac:dyDescent="0.2">
      <c r="B3" s="585" t="s">
        <v>298</v>
      </c>
      <c r="C3" s="559"/>
      <c r="D3" s="585" t="s">
        <v>350</v>
      </c>
    </row>
    <row r="4" spans="1:23" ht="24.6" customHeight="1" x14ac:dyDescent="0.2">
      <c r="B4" s="559"/>
      <c r="C4" s="559"/>
      <c r="D4" s="999" t="s">
        <v>377</v>
      </c>
      <c r="E4" s="1000"/>
      <c r="F4" s="1000"/>
      <c r="G4" s="1000"/>
      <c r="H4" s="1000"/>
      <c r="I4" s="1000"/>
      <c r="J4" s="1000"/>
      <c r="K4" s="1000"/>
      <c r="L4" s="1000"/>
      <c r="M4" s="1000"/>
      <c r="N4" s="1000"/>
      <c r="O4" s="1000"/>
      <c r="P4" s="1000"/>
      <c r="Q4" s="1000"/>
      <c r="R4" s="1000"/>
      <c r="S4" s="1000"/>
      <c r="W4" s="571" t="s">
        <v>300</v>
      </c>
    </row>
    <row r="5" spans="1:23" ht="24.6" customHeight="1" x14ac:dyDescent="0.2">
      <c r="A5" s="908" t="s">
        <v>351</v>
      </c>
      <c r="B5" s="932"/>
      <c r="C5" s="900"/>
      <c r="D5" s="973" t="s">
        <v>352</v>
      </c>
      <c r="E5" s="990"/>
      <c r="F5" s="990"/>
      <c r="G5" s="990"/>
      <c r="H5" s="973" t="s">
        <v>353</v>
      </c>
      <c r="I5" s="990"/>
      <c r="J5" s="990"/>
      <c r="K5" s="990"/>
      <c r="L5" s="973" t="s">
        <v>354</v>
      </c>
      <c r="M5" s="990"/>
      <c r="N5" s="990"/>
      <c r="O5" s="990"/>
      <c r="P5" s="973" t="s">
        <v>355</v>
      </c>
      <c r="Q5" s="990"/>
      <c r="R5" s="990"/>
      <c r="S5" s="990"/>
      <c r="T5" s="1004" t="s">
        <v>356</v>
      </c>
      <c r="U5" s="990"/>
      <c r="V5" s="990"/>
      <c r="W5" s="1005"/>
    </row>
    <row r="6" spans="1:23" ht="24.6" customHeight="1" x14ac:dyDescent="0.2">
      <c r="A6" s="987"/>
      <c r="B6" s="988"/>
      <c r="C6" s="989"/>
      <c r="D6" s="991" t="s">
        <v>397</v>
      </c>
      <c r="E6" s="993" t="s">
        <v>396</v>
      </c>
      <c r="F6" s="913" t="s">
        <v>309</v>
      </c>
      <c r="G6" s="997" t="s">
        <v>310</v>
      </c>
      <c r="H6" s="995" t="s">
        <v>397</v>
      </c>
      <c r="I6" s="900" t="s">
        <v>396</v>
      </c>
      <c r="J6" s="913" t="s">
        <v>309</v>
      </c>
      <c r="K6" s="997" t="s">
        <v>310</v>
      </c>
      <c r="L6" s="991" t="s">
        <v>397</v>
      </c>
      <c r="M6" s="993" t="s">
        <v>396</v>
      </c>
      <c r="N6" s="913" t="s">
        <v>309</v>
      </c>
      <c r="O6" s="997" t="s">
        <v>310</v>
      </c>
      <c r="P6" s="995" t="s">
        <v>397</v>
      </c>
      <c r="Q6" s="900" t="s">
        <v>396</v>
      </c>
      <c r="R6" s="908" t="s">
        <v>309</v>
      </c>
      <c r="S6" s="997" t="s">
        <v>310</v>
      </c>
      <c r="T6" s="991" t="s">
        <v>397</v>
      </c>
      <c r="U6" s="993" t="s">
        <v>396</v>
      </c>
      <c r="V6" s="913" t="s">
        <v>309</v>
      </c>
      <c r="W6" s="1001" t="s">
        <v>310</v>
      </c>
    </row>
    <row r="7" spans="1:23" ht="24.6" customHeight="1" x14ac:dyDescent="0.2">
      <c r="A7" s="933"/>
      <c r="B7" s="934"/>
      <c r="C7" s="901"/>
      <c r="D7" s="992"/>
      <c r="E7" s="994"/>
      <c r="F7" s="952"/>
      <c r="G7" s="933"/>
      <c r="H7" s="996"/>
      <c r="I7" s="901"/>
      <c r="J7" s="952"/>
      <c r="K7" s="933"/>
      <c r="L7" s="992"/>
      <c r="M7" s="994"/>
      <c r="N7" s="952"/>
      <c r="O7" s="933"/>
      <c r="P7" s="996"/>
      <c r="Q7" s="901"/>
      <c r="R7" s="933"/>
      <c r="S7" s="933"/>
      <c r="T7" s="992"/>
      <c r="U7" s="994"/>
      <c r="V7" s="952"/>
      <c r="W7" s="975"/>
    </row>
    <row r="8" spans="1:23" ht="24.6" customHeight="1" x14ac:dyDescent="0.2">
      <c r="A8" s="586">
        <v>1</v>
      </c>
      <c r="B8" s="1002" t="s">
        <v>357</v>
      </c>
      <c r="C8" s="1003"/>
      <c r="D8" s="682"/>
      <c r="E8" s="588"/>
      <c r="F8" s="589"/>
      <c r="G8" s="682"/>
      <c r="H8" s="587"/>
      <c r="I8" s="683"/>
      <c r="J8" s="589"/>
      <c r="K8" s="682"/>
      <c r="L8" s="682"/>
      <c r="M8" s="588"/>
      <c r="N8" s="682"/>
      <c r="O8" s="682"/>
      <c r="P8" s="587"/>
      <c r="Q8" s="683"/>
      <c r="R8" s="682"/>
      <c r="S8" s="682"/>
      <c r="T8" s="682"/>
      <c r="U8" s="588"/>
      <c r="V8" s="682"/>
      <c r="W8" s="589"/>
    </row>
    <row r="9" spans="1:23" ht="24.6" customHeight="1" x14ac:dyDescent="0.2">
      <c r="A9" s="590">
        <v>2</v>
      </c>
      <c r="B9" s="1006" t="s">
        <v>358</v>
      </c>
      <c r="C9" s="1007"/>
      <c r="D9" s="682"/>
      <c r="E9" s="588"/>
      <c r="F9" s="589"/>
      <c r="G9" s="682"/>
      <c r="H9" s="587"/>
      <c r="I9" s="683"/>
      <c r="J9" s="589"/>
      <c r="K9" s="682"/>
      <c r="L9" s="682"/>
      <c r="M9" s="588"/>
      <c r="N9" s="682"/>
      <c r="O9" s="682"/>
      <c r="P9" s="587"/>
      <c r="Q9" s="683"/>
      <c r="R9" s="682"/>
      <c r="S9" s="682"/>
      <c r="T9" s="682"/>
      <c r="U9" s="588"/>
      <c r="V9" s="591"/>
      <c r="W9" s="589"/>
    </row>
    <row r="10" spans="1:23" ht="24.6" customHeight="1" x14ac:dyDescent="0.2">
      <c r="A10" s="592">
        <v>3</v>
      </c>
      <c r="B10" s="1008" t="s">
        <v>359</v>
      </c>
      <c r="C10" s="1009"/>
      <c r="D10" s="684">
        <f>COUNTIFS('(①本体)'!$E$16:$E$215,"計画",'(①本体)'!$K$16:$K$215,$B10,'(①本体)'!AR$16:AR$215,1)</f>
        <v>0</v>
      </c>
      <c r="E10" s="594">
        <f>SUMIFS('(①本体)'!$AS$16:$AS$215,'(①本体)'!$E$16:$E$215,"計画",'(①本体)'!$K$16:$K$215,$B10)</f>
        <v>0</v>
      </c>
      <c r="F10" s="595">
        <f>SUMIFS('(①本体)'!$AT$16:$AT$215,'(①本体)'!$E$16:$E$215,"計画",'(①本体)'!$K$16:$K$215,$B10)</f>
        <v>0</v>
      </c>
      <c r="G10" s="684">
        <f>SUMIFS('(①本体)'!$AU$16:$AU$215,'(①本体)'!$E$16:$E$215,"計画",'(①本体)'!$K$16:$K$215,$B10)</f>
        <v>0</v>
      </c>
      <c r="H10" s="593">
        <f>COUNTIFS('(①本体)'!$E$16:$E$215,"計画",'(①本体)'!$K$16:$K$215,$B10,'(①本体)'!AY$16:AY$215,1)</f>
        <v>0</v>
      </c>
      <c r="I10" s="686">
        <f>SUMIFS('(①本体)'!$AZ$16:$AZ$215,'(①本体)'!$E$16:$E$215,"計画",'(①本体)'!$K$16:$K$215,$B10)</f>
        <v>0</v>
      </c>
      <c r="J10" s="595">
        <f>SUMIFS('(①本体)'!$BA$16:$BA$215,'(①本体)'!$E$16:$E$215,"計画",'(①本体)'!$K$16:$K$215,$B10)</f>
        <v>0</v>
      </c>
      <c r="K10" s="684">
        <f>SUMIFS('(①本体)'!$BB$16:$BB$215,'(①本体)'!$E$16:$E$215,"計画",'(①本体)'!$K$16:$K$215,$B10)</f>
        <v>0</v>
      </c>
      <c r="L10" s="684">
        <f>COUNTIFS('(①本体)'!$E$16:$E$215,"計画",'(①本体)'!$K$16:$K$215,$B10,'(①本体)'!BF$16:BF$215,1)</f>
        <v>0</v>
      </c>
      <c r="M10" s="594">
        <f>SUMIFS('(①本体)'!$BG$16:$BG$215,'(①本体)'!$E$16:$E$215,"計画",'(①本体)'!$K$16:$K$215,$B10)</f>
        <v>0</v>
      </c>
      <c r="N10" s="684">
        <f>SUMIFS('(①本体)'!$BH$16:$BH$215,'(①本体)'!$E$16:$E$215,"計画",'(①本体)'!$K$16:$K$215,$B10)</f>
        <v>0</v>
      </c>
      <c r="O10" s="684">
        <f>SUMIFS('(①本体)'!$BI$16:$BI$215,'(①本体)'!$E$16:$E$215,"計画",'(①本体)'!$K$16:$K$215,$B10)</f>
        <v>0</v>
      </c>
      <c r="P10" s="593">
        <f>COUNTIFS('(①本体)'!$E$16:$E$215,"計画",'(①本体)'!$K$16:$K$215,$B10,'(①本体)'!BM$16:BM$215,1)</f>
        <v>0</v>
      </c>
      <c r="Q10" s="686">
        <f>SUMIFS('(①本体)'!$BN$16:$BN$215,'(①本体)'!$E$16:$E$215,"計画",'(①本体)'!$K$16:$K$215,$B10)</f>
        <v>0</v>
      </c>
      <c r="R10" s="684">
        <f>SUMIFS('(①本体)'!$BO$16:$BO$215,'(①本体)'!$E$16:$E$215,"計画",'(①本体)'!$K$16:$K$215,$B10)</f>
        <v>0</v>
      </c>
      <c r="S10" s="684">
        <f>SUMIFS('(①本体)'!$BP$16:$BP$215,'(①本体)'!$E$16:$E$215,"計画",'(①本体)'!$K$16:$K$215,$B10)</f>
        <v>0</v>
      </c>
      <c r="T10" s="684">
        <f t="shared" ref="T10:T20" si="0">D10+H10+L10+P10</f>
        <v>0</v>
      </c>
      <c r="U10" s="594">
        <f t="shared" ref="U10:U20" si="1">E10+I10+M10+Q10</f>
        <v>0</v>
      </c>
      <c r="V10" s="596">
        <f t="shared" ref="V10:V20" si="2">F10+J10+N10+R10</f>
        <v>0</v>
      </c>
      <c r="W10" s="595">
        <f t="shared" ref="W10:W20" si="3">G10+K10+O10+S10</f>
        <v>0</v>
      </c>
    </row>
    <row r="11" spans="1:23" ht="24.6" customHeight="1" x14ac:dyDescent="0.2">
      <c r="A11" s="597">
        <v>4</v>
      </c>
      <c r="B11" s="1008" t="s">
        <v>360</v>
      </c>
      <c r="C11" s="1009"/>
      <c r="D11" s="684">
        <f>COUNTIFS('(①本体)'!$E$16:$E$215,"計画",'(①本体)'!$K$16:$K$215,$B11,'(①本体)'!AR$16:AR$215,1)</f>
        <v>0</v>
      </c>
      <c r="E11" s="594">
        <f>SUMIFS('(①本体)'!$AS$16:$AS$215,'(①本体)'!$E$16:$E$215,"計画",'(①本体)'!$K$16:$K$215,$B11)</f>
        <v>0</v>
      </c>
      <c r="F11" s="595">
        <f>SUMIFS('(①本体)'!$AT$16:$AT$215,'(①本体)'!$E$16:$E$215,"計画",'(①本体)'!$K$16:$K$215,$B11)</f>
        <v>0</v>
      </c>
      <c r="G11" s="684">
        <f>SUMIFS('(①本体)'!$AU$16:$AU$215,'(①本体)'!$E$16:$E$215,"計画",'(①本体)'!$K$16:$K$215,$B11)</f>
        <v>0</v>
      </c>
      <c r="H11" s="593">
        <f>COUNTIFS('(①本体)'!$E$16:$E$215,"計画",'(①本体)'!$K$16:$K$215,$B11,'(①本体)'!AY$16:AY$215,1)</f>
        <v>0</v>
      </c>
      <c r="I11" s="686">
        <f>SUMIFS('(①本体)'!$AZ$16:$AZ$215,'(①本体)'!$E$16:$E$215,"計画",'(①本体)'!$K$16:$K$215,$B11)</f>
        <v>0</v>
      </c>
      <c r="J11" s="595">
        <f>SUMIFS('(①本体)'!$BA$16:$BA$215,'(①本体)'!$E$16:$E$215,"計画",'(①本体)'!$K$16:$K$215,$B11)</f>
        <v>0</v>
      </c>
      <c r="K11" s="684">
        <f>SUMIFS('(①本体)'!$BB$16:$BB$215,'(①本体)'!$E$16:$E$215,"計画",'(①本体)'!$K$16:$K$215,$B11)</f>
        <v>0</v>
      </c>
      <c r="L11" s="684">
        <f>COUNTIFS('(①本体)'!$E$16:$E$215,"計画",'(①本体)'!$K$16:$K$215,$B11,'(①本体)'!BF$16:BF$215,1)</f>
        <v>0</v>
      </c>
      <c r="M11" s="594">
        <f>SUMIFS('(①本体)'!$BG$16:$BG$215,'(①本体)'!$E$16:$E$215,"計画",'(①本体)'!$K$16:$K$215,$B11)</f>
        <v>0</v>
      </c>
      <c r="N11" s="684">
        <f>SUMIFS('(①本体)'!$BH$16:$BH$215,'(①本体)'!$E$16:$E$215,"計画",'(①本体)'!$K$16:$K$215,$B11)</f>
        <v>0</v>
      </c>
      <c r="O11" s="684">
        <f>SUMIFS('(①本体)'!$BI$16:$BI$215,'(①本体)'!$E$16:$E$215,"計画",'(①本体)'!$K$16:$K$215,$B11)</f>
        <v>0</v>
      </c>
      <c r="P11" s="593">
        <f>COUNTIFS('(①本体)'!$E$16:$E$215,"計画",'(①本体)'!$K$16:$K$215,$B11,'(①本体)'!BM$16:BM$215,1)</f>
        <v>0</v>
      </c>
      <c r="Q11" s="686">
        <f>SUMIFS('(①本体)'!$BN$16:$BN$215,'(①本体)'!$E$16:$E$215,"計画",'(①本体)'!$K$16:$K$215,$B11)</f>
        <v>0</v>
      </c>
      <c r="R11" s="684">
        <f>SUMIFS('(①本体)'!$BO$16:$BO$215,'(①本体)'!$E$16:$E$215,"計画",'(①本体)'!$K$16:$K$215,$B11)</f>
        <v>0</v>
      </c>
      <c r="S11" s="684">
        <f>SUMIFS('(①本体)'!$BP$16:$BP$215,'(①本体)'!$E$16:$E$215,"計画",'(①本体)'!$K$16:$K$215,$B11)</f>
        <v>0</v>
      </c>
      <c r="T11" s="684">
        <f t="shared" si="0"/>
        <v>0</v>
      </c>
      <c r="U11" s="594">
        <f t="shared" si="1"/>
        <v>0</v>
      </c>
      <c r="V11" s="596">
        <f t="shared" si="2"/>
        <v>0</v>
      </c>
      <c r="W11" s="595">
        <f t="shared" si="3"/>
        <v>0</v>
      </c>
    </row>
    <row r="12" spans="1:23" ht="24.6" customHeight="1" x14ac:dyDescent="0.2">
      <c r="A12" s="598">
        <v>5</v>
      </c>
      <c r="B12" s="1008" t="s">
        <v>157</v>
      </c>
      <c r="C12" s="1009"/>
      <c r="D12" s="684">
        <f>COUNTIFS('(①本体)'!$E$16:$E$215,"計画",'(①本体)'!$K$16:$K$215,$B12,'(①本体)'!AR$16:AR$215,1)</f>
        <v>0</v>
      </c>
      <c r="E12" s="594">
        <f>SUMIFS('(①本体)'!$AS$16:$AS$215,'(①本体)'!$E$16:$E$215,"計画",'(①本体)'!$K$16:$K$215,$B12)</f>
        <v>0</v>
      </c>
      <c r="F12" s="595">
        <f>SUMIFS('(①本体)'!$AT$16:$AT$215,'(①本体)'!$E$16:$E$215,"計画",'(①本体)'!$K$16:$K$215,$B12)</f>
        <v>0</v>
      </c>
      <c r="G12" s="684">
        <f>SUMIFS('(①本体)'!$AU$16:$AU$215,'(①本体)'!$E$16:$E$215,"計画",'(①本体)'!$K$16:$K$215,$B12)</f>
        <v>0</v>
      </c>
      <c r="H12" s="593">
        <f>COUNTIFS('(①本体)'!$E$16:$E$215,"計画",'(①本体)'!$K$16:$K$215,$B12,'(①本体)'!AY$16:AY$215,1)</f>
        <v>0</v>
      </c>
      <c r="I12" s="686">
        <f>SUMIFS('(①本体)'!$AZ$16:$AZ$215,'(①本体)'!$E$16:$E$215,"計画",'(①本体)'!$K$16:$K$215,$B12)</f>
        <v>0</v>
      </c>
      <c r="J12" s="595">
        <f>SUMIFS('(①本体)'!$BA$16:$BA$215,'(①本体)'!$E$16:$E$215,"計画",'(①本体)'!$K$16:$K$215,$B12)</f>
        <v>0</v>
      </c>
      <c r="K12" s="684">
        <f>SUMIFS('(①本体)'!$BB$16:$BB$215,'(①本体)'!$E$16:$E$215,"計画",'(①本体)'!$K$16:$K$215,$B12)</f>
        <v>0</v>
      </c>
      <c r="L12" s="684">
        <f>COUNTIFS('(①本体)'!$E$16:$E$215,"計画",'(①本体)'!$K$16:$K$215,$B12,'(①本体)'!BF$16:BF$215,1)</f>
        <v>0</v>
      </c>
      <c r="M12" s="594">
        <f>SUMIFS('(①本体)'!$BG$16:$BG$215,'(①本体)'!$E$16:$E$215,"計画",'(①本体)'!$K$16:$K$215,$B12)</f>
        <v>0</v>
      </c>
      <c r="N12" s="684">
        <f>SUMIFS('(①本体)'!$BH$16:$BH$215,'(①本体)'!$E$16:$E$215,"計画",'(①本体)'!$K$16:$K$215,$B12)</f>
        <v>0</v>
      </c>
      <c r="O12" s="684">
        <f>SUMIFS('(①本体)'!$BI$16:$BI$215,'(①本体)'!$E$16:$E$215,"計画",'(①本体)'!$K$16:$K$215,$B12)</f>
        <v>0</v>
      </c>
      <c r="P12" s="593">
        <f>COUNTIFS('(①本体)'!$E$16:$E$215,"計画",'(①本体)'!$K$16:$K$215,$B12,'(①本体)'!BM$16:BM$215,1)</f>
        <v>0</v>
      </c>
      <c r="Q12" s="686">
        <f>SUMIFS('(①本体)'!$BN$16:$BN$215,'(①本体)'!$E$16:$E$215,"計画",'(①本体)'!$K$16:$K$215,$B12)</f>
        <v>0</v>
      </c>
      <c r="R12" s="684">
        <f>SUMIFS('(①本体)'!$BO$16:$BO$215,'(①本体)'!$E$16:$E$215,"計画",'(①本体)'!$K$16:$K$215,$B12)</f>
        <v>0</v>
      </c>
      <c r="S12" s="684">
        <f>SUMIFS('(①本体)'!$BP$16:$BP$215,'(①本体)'!$E$16:$E$215,"計画",'(①本体)'!$K$16:$K$215,$B12)</f>
        <v>0</v>
      </c>
      <c r="T12" s="684">
        <f t="shared" si="0"/>
        <v>0</v>
      </c>
      <c r="U12" s="594">
        <f t="shared" si="1"/>
        <v>0</v>
      </c>
      <c r="V12" s="596">
        <f t="shared" si="2"/>
        <v>0</v>
      </c>
      <c r="W12" s="595">
        <f t="shared" si="3"/>
        <v>0</v>
      </c>
    </row>
    <row r="13" spans="1:23" ht="24.6" customHeight="1" x14ac:dyDescent="0.2">
      <c r="A13" s="597">
        <v>6</v>
      </c>
      <c r="B13" s="1008" t="s">
        <v>361</v>
      </c>
      <c r="C13" s="1009"/>
      <c r="D13" s="684">
        <f>COUNTIFS('(①本体)'!$E$16:$E$215,"計画",'(①本体)'!$K$16:$K$215,$B13,'(①本体)'!AR$16:AR$215,1)</f>
        <v>0</v>
      </c>
      <c r="E13" s="594">
        <f>SUMIFS('(①本体)'!$AS$16:$AS$215,'(①本体)'!$E$16:$E$215,"計画",'(①本体)'!$K$16:$K$215,$B13)</f>
        <v>0</v>
      </c>
      <c r="F13" s="686">
        <f>SUMIFS('(①本体)'!$AT$16:$AT$215,'(①本体)'!$E$16:$E$215,"計画",'(①本体)'!$K$16:$K$215,$B13)</f>
        <v>0</v>
      </c>
      <c r="G13" s="684">
        <f>SUMIFS('(①本体)'!$AU$16:$AU$215,'(①本体)'!$E$16:$E$215,"計画",'(①本体)'!$K$16:$K$215,$B13)</f>
        <v>0</v>
      </c>
      <c r="H13" s="593">
        <f>COUNTIFS('(①本体)'!$E$16:$E$215,"計画",'(①本体)'!$K$16:$K$215,$B13,'(①本体)'!AY$16:AY$215,1)</f>
        <v>0</v>
      </c>
      <c r="I13" s="686">
        <f>SUMIFS('(①本体)'!$AZ$16:$AZ$215,'(①本体)'!$E$16:$E$215,"計画",'(①本体)'!$K$16:$K$215,$B13)</f>
        <v>0</v>
      </c>
      <c r="J13" s="686">
        <f>SUMIFS('(①本体)'!$BA$16:$BA$215,'(①本体)'!$E$16:$E$215,"計画",'(①本体)'!$K$16:$K$215,$B13)</f>
        <v>0</v>
      </c>
      <c r="K13" s="684">
        <f>SUMIFS('(①本体)'!$BB$16:$BB$215,'(①本体)'!$E$16:$E$215,"計画",'(①本体)'!$K$16:$K$215,$B13)</f>
        <v>0</v>
      </c>
      <c r="L13" s="684">
        <f>COUNTIFS('(①本体)'!$E$16:$E$215,"計画",'(①本体)'!$K$16:$K$215,$B13,'(①本体)'!BF$16:BF$215,1)</f>
        <v>0</v>
      </c>
      <c r="M13" s="594">
        <f>SUMIFS('(①本体)'!$BG$16:$BG$215,'(①本体)'!$E$16:$E$215,"計画",'(①本体)'!$K$16:$K$215,$B13)</f>
        <v>0</v>
      </c>
      <c r="N13" s="684">
        <f>SUMIFS('(①本体)'!$BH$16:$BH$215,'(①本体)'!$E$16:$E$215,"計画",'(①本体)'!$K$16:$K$215,$B13)</f>
        <v>0</v>
      </c>
      <c r="O13" s="684">
        <f>SUMIFS('(①本体)'!$BI$16:$BI$215,'(①本体)'!$E$16:$E$215,"計画",'(①本体)'!$K$16:$K$215,$B13)</f>
        <v>0</v>
      </c>
      <c r="P13" s="593">
        <f>COUNTIFS('(①本体)'!$E$16:$E$215,"計画",'(①本体)'!$K$16:$K$215,$B13,'(①本体)'!BM$16:BM$215,1)</f>
        <v>0</v>
      </c>
      <c r="Q13" s="686">
        <f>SUMIFS('(①本体)'!$BN$16:$BN$215,'(①本体)'!$E$16:$E$215,"計画",'(①本体)'!$K$16:$K$215,$B13)</f>
        <v>0</v>
      </c>
      <c r="R13" s="684">
        <f>SUMIFS('(①本体)'!$BO$16:$BO$215,'(①本体)'!$E$16:$E$215,"計画",'(①本体)'!$K$16:$K$215,$B13)</f>
        <v>0</v>
      </c>
      <c r="S13" s="684">
        <f>SUMIFS('(①本体)'!$BP$16:$BP$215,'(①本体)'!$E$16:$E$215,"計画",'(①本体)'!$K$16:$K$215,$B13)</f>
        <v>0</v>
      </c>
      <c r="T13" s="684">
        <f t="shared" si="0"/>
        <v>0</v>
      </c>
      <c r="U13" s="594">
        <f t="shared" si="1"/>
        <v>0</v>
      </c>
      <c r="V13" s="596">
        <f t="shared" si="2"/>
        <v>0</v>
      </c>
      <c r="W13" s="595">
        <f t="shared" si="3"/>
        <v>0</v>
      </c>
    </row>
    <row r="14" spans="1:23" ht="24.6" customHeight="1" x14ac:dyDescent="0.2">
      <c r="A14" s="592">
        <v>7</v>
      </c>
      <c r="B14" s="1008" t="s">
        <v>159</v>
      </c>
      <c r="C14" s="1009"/>
      <c r="D14" s="684">
        <f>COUNTIFS('(①本体)'!$E$16:$E$215,"計画",'(①本体)'!$K$16:$K$215,$B14,'(①本体)'!AR$16:AR$215,1)</f>
        <v>0</v>
      </c>
      <c r="E14" s="594">
        <f>SUMIFS('(①本体)'!$AS$16:$AS$215,'(①本体)'!$E$16:$E$215,"計画",'(①本体)'!$K$16:$K$215,$B14)</f>
        <v>0</v>
      </c>
      <c r="F14" s="686">
        <f>SUMIFS('(①本体)'!$AT$16:$AT$215,'(①本体)'!$E$16:$E$215,"計画",'(①本体)'!$K$16:$K$215,$B14)</f>
        <v>0</v>
      </c>
      <c r="G14" s="684">
        <f>SUMIFS('(①本体)'!$AU$16:$AU$215,'(①本体)'!$E$16:$E$215,"計画",'(①本体)'!$K$16:$K$215,$B14)</f>
        <v>0</v>
      </c>
      <c r="H14" s="593">
        <f>COUNTIFS('(①本体)'!$E$16:$E$215,"計画",'(①本体)'!$K$16:$K$215,$B14,'(①本体)'!AY$16:AY$215,1)</f>
        <v>0</v>
      </c>
      <c r="I14" s="686">
        <f>SUMIFS('(①本体)'!$AZ$16:$AZ$215,'(①本体)'!$E$16:$E$215,"計画",'(①本体)'!$K$16:$K$215,$B14)</f>
        <v>0</v>
      </c>
      <c r="J14" s="686">
        <f>SUMIFS('(①本体)'!$BA$16:$BA$215,'(①本体)'!$E$16:$E$215,"計画",'(①本体)'!$K$16:$K$215,$B14)</f>
        <v>0</v>
      </c>
      <c r="K14" s="684">
        <f>SUMIFS('(①本体)'!$BB$16:$BB$215,'(①本体)'!$E$16:$E$215,"計画",'(①本体)'!$K$16:$K$215,$B14)</f>
        <v>0</v>
      </c>
      <c r="L14" s="684">
        <f>COUNTIFS('(①本体)'!$E$16:$E$215,"計画",'(①本体)'!$K$16:$K$215,$B14,'(①本体)'!BF$16:BF$215,1)</f>
        <v>0</v>
      </c>
      <c r="M14" s="594">
        <f>SUMIFS('(①本体)'!$BG$16:$BG$215,'(①本体)'!$E$16:$E$215,"計画",'(①本体)'!$K$16:$K$215,$B14)</f>
        <v>0</v>
      </c>
      <c r="N14" s="684">
        <f>SUMIFS('(①本体)'!$BH$16:$BH$215,'(①本体)'!$E$16:$E$215,"計画",'(①本体)'!$K$16:$K$215,$B14)</f>
        <v>0</v>
      </c>
      <c r="O14" s="684">
        <f>SUMIFS('(①本体)'!$BI$16:$BI$215,'(①本体)'!$E$16:$E$215,"計画",'(①本体)'!$K$16:$K$215,$B14)</f>
        <v>0</v>
      </c>
      <c r="P14" s="593">
        <f>COUNTIFS('(①本体)'!$E$16:$E$215,"計画",'(①本体)'!$K$16:$K$215,$B14,'(①本体)'!BM$16:BM$215,1)</f>
        <v>0</v>
      </c>
      <c r="Q14" s="686">
        <f>SUMIFS('(①本体)'!$BN$16:$BN$215,'(①本体)'!$E$16:$E$215,"計画",'(①本体)'!$K$16:$K$215,$B14)</f>
        <v>0</v>
      </c>
      <c r="R14" s="684">
        <f>SUMIFS('(①本体)'!$BO$16:$BO$215,'(①本体)'!$E$16:$E$215,"計画",'(①本体)'!$K$16:$K$215,$B14)</f>
        <v>0</v>
      </c>
      <c r="S14" s="684">
        <f>SUMIFS('(①本体)'!$BP$16:$BP$215,'(①本体)'!$E$16:$E$215,"計画",'(①本体)'!$K$16:$K$215,$B14)</f>
        <v>0</v>
      </c>
      <c r="T14" s="684">
        <f t="shared" si="0"/>
        <v>0</v>
      </c>
      <c r="U14" s="594">
        <f t="shared" si="1"/>
        <v>0</v>
      </c>
      <c r="V14" s="596">
        <f t="shared" si="2"/>
        <v>0</v>
      </c>
      <c r="W14" s="595">
        <f t="shared" si="3"/>
        <v>0</v>
      </c>
    </row>
    <row r="15" spans="1:23" ht="24.6" customHeight="1" x14ac:dyDescent="0.2">
      <c r="A15" s="597">
        <v>8</v>
      </c>
      <c r="B15" s="1008" t="s">
        <v>160</v>
      </c>
      <c r="C15" s="1009"/>
      <c r="D15" s="684">
        <f>COUNTIFS('(①本体)'!$E$16:$E$215,"計画",'(①本体)'!$K$16:$K$215,$B15,'(①本体)'!AR$16:AR$215,1)</f>
        <v>0</v>
      </c>
      <c r="E15" s="594">
        <f>SUMIFS('(①本体)'!$AS$16:$AS$215,'(①本体)'!$E$16:$E$215,"計画",'(①本体)'!$K$16:$K$215,$B15)</f>
        <v>0</v>
      </c>
      <c r="F15" s="686">
        <f>SUMIFS('(①本体)'!$AT$16:$AT$215,'(①本体)'!$E$16:$E$215,"計画",'(①本体)'!$K$16:$K$215,$B15)</f>
        <v>0</v>
      </c>
      <c r="G15" s="684">
        <f>SUMIFS('(①本体)'!$AU$16:$AU$215,'(①本体)'!$E$16:$E$215,"計画",'(①本体)'!$K$16:$K$215,$B15)</f>
        <v>0</v>
      </c>
      <c r="H15" s="593">
        <f>COUNTIFS('(①本体)'!$E$16:$E$215,"計画",'(①本体)'!$K$16:$K$215,$B15,'(①本体)'!AY$16:AY$215,1)</f>
        <v>0</v>
      </c>
      <c r="I15" s="686">
        <f>SUMIFS('(①本体)'!$AZ$16:$AZ$215,'(①本体)'!$E$16:$E$215,"計画",'(①本体)'!$K$16:$K$215,$B15)</f>
        <v>0</v>
      </c>
      <c r="J15" s="686">
        <f>SUMIFS('(①本体)'!$BA$16:$BA$215,'(①本体)'!$E$16:$E$215,"計画",'(①本体)'!$K$16:$K$215,$B15)</f>
        <v>0</v>
      </c>
      <c r="K15" s="684">
        <f>SUMIFS('(①本体)'!$BB$16:$BB$215,'(①本体)'!$E$16:$E$215,"計画",'(①本体)'!$K$16:$K$215,$B15)</f>
        <v>0</v>
      </c>
      <c r="L15" s="684">
        <f>COUNTIFS('(①本体)'!$E$16:$E$215,"計画",'(①本体)'!$K$16:$K$215,$B15,'(①本体)'!BF$16:BF$215,1)</f>
        <v>0</v>
      </c>
      <c r="M15" s="594">
        <f>SUMIFS('(①本体)'!$BG$16:$BG$215,'(①本体)'!$E$16:$E$215,"計画",'(①本体)'!$K$16:$K$215,$B15)</f>
        <v>0</v>
      </c>
      <c r="N15" s="684">
        <f>SUMIFS('(①本体)'!$BH$16:$BH$215,'(①本体)'!$E$16:$E$215,"計画",'(①本体)'!$K$16:$K$215,$B15)</f>
        <v>0</v>
      </c>
      <c r="O15" s="684">
        <f>SUMIFS('(①本体)'!$BI$16:$BI$215,'(①本体)'!$E$16:$E$215,"計画",'(①本体)'!$K$16:$K$215,$B15)</f>
        <v>0</v>
      </c>
      <c r="P15" s="593">
        <f>COUNTIFS('(①本体)'!$E$16:$E$215,"計画",'(①本体)'!$K$16:$K$215,$B15,'(①本体)'!BM$16:BM$215,1)</f>
        <v>0</v>
      </c>
      <c r="Q15" s="686">
        <f>SUMIFS('(①本体)'!$BN$16:$BN$215,'(①本体)'!$E$16:$E$215,"計画",'(①本体)'!$K$16:$K$215,$B15)</f>
        <v>0</v>
      </c>
      <c r="R15" s="684">
        <f>SUMIFS('(①本体)'!$BO$16:$BO$215,'(①本体)'!$E$16:$E$215,"計画",'(①本体)'!$K$16:$K$215,$B15)</f>
        <v>0</v>
      </c>
      <c r="S15" s="684">
        <f>SUMIFS('(①本体)'!$BP$16:$BP$215,'(①本体)'!$E$16:$E$215,"計画",'(①本体)'!$K$16:$K$215,$B15)</f>
        <v>0</v>
      </c>
      <c r="T15" s="684">
        <f t="shared" si="0"/>
        <v>0</v>
      </c>
      <c r="U15" s="594">
        <f t="shared" si="1"/>
        <v>0</v>
      </c>
      <c r="V15" s="596">
        <f t="shared" si="2"/>
        <v>0</v>
      </c>
      <c r="W15" s="595">
        <f t="shared" si="3"/>
        <v>0</v>
      </c>
    </row>
    <row r="16" spans="1:23" ht="24.6" customHeight="1" x14ac:dyDescent="0.2">
      <c r="A16" s="598">
        <v>9</v>
      </c>
      <c r="B16" s="1008" t="s">
        <v>161</v>
      </c>
      <c r="C16" s="1009"/>
      <c r="D16" s="684">
        <f>COUNTIFS('(①本体)'!$E$16:$E$215,"計画",'(①本体)'!$K$16:$K$215,$B16,'(①本体)'!AR$16:AR$215,1)</f>
        <v>0</v>
      </c>
      <c r="E16" s="594">
        <f>SUMIFS('(①本体)'!$AS$16:$AS$215,'(①本体)'!$E$16:$E$215,"計画",'(①本体)'!$K$16:$K$215,$B16)</f>
        <v>0</v>
      </c>
      <c r="F16" s="686">
        <f>SUMIFS('(①本体)'!$AT$16:$AT$215,'(①本体)'!$E$16:$E$215,"計画",'(①本体)'!$K$16:$K$215,$B16)</f>
        <v>0</v>
      </c>
      <c r="G16" s="684">
        <f>SUMIFS('(①本体)'!$AU$16:$AU$215,'(①本体)'!$E$16:$E$215,"計画",'(①本体)'!$K$16:$K$215,$B16)</f>
        <v>0</v>
      </c>
      <c r="H16" s="593">
        <f>COUNTIFS('(①本体)'!$E$16:$E$215,"計画",'(①本体)'!$K$16:$K$215,$B16,'(①本体)'!AY$16:AY$215,1)</f>
        <v>0</v>
      </c>
      <c r="I16" s="686">
        <f>SUMIFS('(①本体)'!$AZ$16:$AZ$215,'(①本体)'!$E$16:$E$215,"計画",'(①本体)'!$K$16:$K$215,$B16)</f>
        <v>0</v>
      </c>
      <c r="J16" s="686">
        <f>SUMIFS('(①本体)'!$BA$16:$BA$215,'(①本体)'!$E$16:$E$215,"計画",'(①本体)'!$K$16:$K$215,$B16)</f>
        <v>0</v>
      </c>
      <c r="K16" s="684">
        <f>SUMIFS('(①本体)'!$BB$16:$BB$215,'(①本体)'!$E$16:$E$215,"計画",'(①本体)'!$K$16:$K$215,$B16)</f>
        <v>0</v>
      </c>
      <c r="L16" s="684">
        <f>COUNTIFS('(①本体)'!$E$16:$E$215,"計画",'(①本体)'!$K$16:$K$215,$B16,'(①本体)'!BF$16:BF$215,1)</f>
        <v>0</v>
      </c>
      <c r="M16" s="594">
        <f>SUMIFS('(①本体)'!$BG$16:$BG$215,'(①本体)'!$E$16:$E$215,"計画",'(①本体)'!$K$16:$K$215,$B16)</f>
        <v>0</v>
      </c>
      <c r="N16" s="684">
        <f>SUMIFS('(①本体)'!$BH$16:$BH$215,'(①本体)'!$E$16:$E$215,"計画",'(①本体)'!$K$16:$K$215,$B16)</f>
        <v>0</v>
      </c>
      <c r="O16" s="684">
        <f>SUMIFS('(①本体)'!$BI$16:$BI$215,'(①本体)'!$E$16:$E$215,"計画",'(①本体)'!$K$16:$K$215,$B16)</f>
        <v>0</v>
      </c>
      <c r="P16" s="593">
        <f>COUNTIFS('(①本体)'!$E$16:$E$215,"計画",'(①本体)'!$K$16:$K$215,$B16,'(①本体)'!BM$16:BM$215,1)</f>
        <v>0</v>
      </c>
      <c r="Q16" s="686">
        <f>SUMIFS('(①本体)'!$BN$16:$BN$215,'(①本体)'!$E$16:$E$215,"計画",'(①本体)'!$K$16:$K$215,$B16)</f>
        <v>0</v>
      </c>
      <c r="R16" s="684">
        <f>SUMIFS('(①本体)'!$BO$16:$BO$215,'(①本体)'!$E$16:$E$215,"計画",'(①本体)'!$K$16:$K$215,$B16)</f>
        <v>0</v>
      </c>
      <c r="S16" s="684">
        <f>SUMIFS('(①本体)'!$BP$16:$BP$215,'(①本体)'!$E$16:$E$215,"計画",'(①本体)'!$K$16:$K$215,$B16)</f>
        <v>0</v>
      </c>
      <c r="T16" s="684">
        <f t="shared" si="0"/>
        <v>0</v>
      </c>
      <c r="U16" s="594">
        <f t="shared" si="1"/>
        <v>0</v>
      </c>
      <c r="V16" s="596">
        <f t="shared" si="2"/>
        <v>0</v>
      </c>
      <c r="W16" s="595">
        <f t="shared" si="3"/>
        <v>0</v>
      </c>
    </row>
    <row r="17" spans="1:38" ht="24.6" customHeight="1" x14ac:dyDescent="0.2">
      <c r="A17" s="597">
        <v>10</v>
      </c>
      <c r="B17" s="1008" t="s">
        <v>162</v>
      </c>
      <c r="C17" s="1009"/>
      <c r="D17" s="684">
        <f>COUNTIFS('(①本体)'!$E$16:$E$215,"計画",'(①本体)'!$K$16:$K$215,$B17,'(①本体)'!AR$16:AR$215,1)</f>
        <v>0</v>
      </c>
      <c r="E17" s="594">
        <f>SUMIFS('(①本体)'!$AS$16:$AS$215,'(①本体)'!$E$16:$E$215,"計画",'(①本体)'!$K$16:$K$215,$B17)</f>
        <v>0</v>
      </c>
      <c r="F17" s="686">
        <f>SUMIFS('(①本体)'!$AT$16:$AT$215,'(①本体)'!$E$16:$E$215,"計画",'(①本体)'!$K$16:$K$215,$B17)</f>
        <v>0</v>
      </c>
      <c r="G17" s="684">
        <f>SUMIFS('(①本体)'!$AU$16:$AU$215,'(①本体)'!$E$16:$E$215,"計画",'(①本体)'!$K$16:$K$215,$B17)</f>
        <v>0</v>
      </c>
      <c r="H17" s="593">
        <f>COUNTIFS('(①本体)'!$E$16:$E$215,"計画",'(①本体)'!$K$16:$K$215,$B17,'(①本体)'!AY$16:AY$215,1)</f>
        <v>0</v>
      </c>
      <c r="I17" s="686">
        <f>SUMIFS('(①本体)'!$AZ$16:$AZ$215,'(①本体)'!$E$16:$E$215,"計画",'(①本体)'!$K$16:$K$215,$B17)</f>
        <v>0</v>
      </c>
      <c r="J17" s="686">
        <f>SUMIFS('(①本体)'!$BA$16:$BA$215,'(①本体)'!$E$16:$E$215,"計画",'(①本体)'!$K$16:$K$215,$B17)</f>
        <v>0</v>
      </c>
      <c r="K17" s="684">
        <f>SUMIFS('(①本体)'!$BB$16:$BB$215,'(①本体)'!$E$16:$E$215,"計画",'(①本体)'!$K$16:$K$215,$B17)</f>
        <v>0</v>
      </c>
      <c r="L17" s="684">
        <f>COUNTIFS('(①本体)'!$E$16:$E$215,"計画",'(①本体)'!$K$16:$K$215,$B17,'(①本体)'!BF$16:BF$215,1)</f>
        <v>0</v>
      </c>
      <c r="M17" s="594">
        <f>SUMIFS('(①本体)'!$BG$16:$BG$215,'(①本体)'!$E$16:$E$215,"計画",'(①本体)'!$K$16:$K$215,$B17)</f>
        <v>0</v>
      </c>
      <c r="N17" s="684">
        <f>SUMIFS('(①本体)'!$BH$16:$BH$215,'(①本体)'!$E$16:$E$215,"計画",'(①本体)'!$K$16:$K$215,$B17)</f>
        <v>0</v>
      </c>
      <c r="O17" s="684">
        <f>SUMIFS('(①本体)'!$BI$16:$BI$215,'(①本体)'!$E$16:$E$215,"計画",'(①本体)'!$K$16:$K$215,$B17)</f>
        <v>0</v>
      </c>
      <c r="P17" s="593">
        <f>COUNTIFS('(①本体)'!$E$16:$E$215,"計画",'(①本体)'!$K$16:$K$215,$B17,'(①本体)'!BM$16:BM$215,1)</f>
        <v>0</v>
      </c>
      <c r="Q17" s="686">
        <f>SUMIFS('(①本体)'!$BN$16:$BN$215,'(①本体)'!$E$16:$E$215,"計画",'(①本体)'!$K$16:$K$215,$B17)</f>
        <v>0</v>
      </c>
      <c r="R17" s="684">
        <f>SUMIFS('(①本体)'!$BO$16:$BO$215,'(①本体)'!$E$16:$E$215,"計画",'(①本体)'!$K$16:$K$215,$B17)</f>
        <v>0</v>
      </c>
      <c r="S17" s="684">
        <f>SUMIFS('(①本体)'!$BP$16:$BP$215,'(①本体)'!$E$16:$E$215,"計画",'(①本体)'!$K$16:$K$215,$B17)</f>
        <v>0</v>
      </c>
      <c r="T17" s="684">
        <f t="shared" si="0"/>
        <v>0</v>
      </c>
      <c r="U17" s="594">
        <f t="shared" si="1"/>
        <v>0</v>
      </c>
      <c r="V17" s="596">
        <f t="shared" si="2"/>
        <v>0</v>
      </c>
      <c r="W17" s="595">
        <f t="shared" si="3"/>
        <v>0</v>
      </c>
    </row>
    <row r="18" spans="1:38" ht="24.6" customHeight="1" x14ac:dyDescent="0.2">
      <c r="A18" s="592">
        <v>11</v>
      </c>
      <c r="B18" s="1008" t="s">
        <v>163</v>
      </c>
      <c r="C18" s="1009"/>
      <c r="D18" s="684">
        <f>COUNTIFS('(①本体)'!$E$16:$E$215,"計画",'(①本体)'!$K$16:$K$215,$B18,'(①本体)'!AR$16:AR$215,1)</f>
        <v>0</v>
      </c>
      <c r="E18" s="594">
        <f>SUMIFS('(①本体)'!$AS$16:$AS$215,'(①本体)'!$E$16:$E$215,"計画",'(①本体)'!$K$16:$K$215,$B18)</f>
        <v>0</v>
      </c>
      <c r="F18" s="686">
        <f>SUMIFS('(①本体)'!$AT$16:$AT$215,'(①本体)'!$E$16:$E$215,"計画",'(①本体)'!$K$16:$K$215,$B18)</f>
        <v>0</v>
      </c>
      <c r="G18" s="684">
        <f>SUMIFS('(①本体)'!$AU$16:$AU$215,'(①本体)'!$E$16:$E$215,"計画",'(①本体)'!$K$16:$K$215,$B18)</f>
        <v>0</v>
      </c>
      <c r="H18" s="593">
        <f>COUNTIFS('(①本体)'!$E$16:$E$215,"計画",'(①本体)'!$K$16:$K$215,$B18,'(①本体)'!AY$16:AY$215,1)</f>
        <v>0</v>
      </c>
      <c r="I18" s="686">
        <f>SUMIFS('(①本体)'!$AZ$16:$AZ$215,'(①本体)'!$E$16:$E$215,"計画",'(①本体)'!$K$16:$K$215,$B18)</f>
        <v>0</v>
      </c>
      <c r="J18" s="686">
        <f>SUMIFS('(①本体)'!$BA$16:$BA$215,'(①本体)'!$E$16:$E$215,"計画",'(①本体)'!$K$16:$K$215,$B18)</f>
        <v>0</v>
      </c>
      <c r="K18" s="684">
        <f>SUMIFS('(①本体)'!$BB$16:$BB$215,'(①本体)'!$E$16:$E$215,"計画",'(①本体)'!$K$16:$K$215,$B18)</f>
        <v>0</v>
      </c>
      <c r="L18" s="684">
        <f>COUNTIFS('(①本体)'!$E$16:$E$215,"計画",'(①本体)'!$K$16:$K$215,$B18,'(①本体)'!BF$16:BF$215,1)</f>
        <v>0</v>
      </c>
      <c r="M18" s="594">
        <f>SUMIFS('(①本体)'!$BG$16:$BG$215,'(①本体)'!$E$16:$E$215,"計画",'(①本体)'!$K$16:$K$215,$B18)</f>
        <v>0</v>
      </c>
      <c r="N18" s="684">
        <f>SUMIFS('(①本体)'!$BH$16:$BH$215,'(①本体)'!$E$16:$E$215,"計画",'(①本体)'!$K$16:$K$215,$B18)</f>
        <v>0</v>
      </c>
      <c r="O18" s="684">
        <f>SUMIFS('(①本体)'!$BI$16:$BI$215,'(①本体)'!$E$16:$E$215,"計画",'(①本体)'!$K$16:$K$215,$B18)</f>
        <v>0</v>
      </c>
      <c r="P18" s="593">
        <f>COUNTIFS('(①本体)'!$E$16:$E$215,"計画",'(①本体)'!$K$16:$K$215,$B18,'(①本体)'!BM$16:BM$215,1)</f>
        <v>0</v>
      </c>
      <c r="Q18" s="686">
        <f>SUMIFS('(①本体)'!$BN$16:$BN$215,'(①本体)'!$E$16:$E$215,"計画",'(①本体)'!$K$16:$K$215,$B18)</f>
        <v>0</v>
      </c>
      <c r="R18" s="684">
        <f>SUMIFS('(①本体)'!$BO$16:$BO$215,'(①本体)'!$E$16:$E$215,"計画",'(①本体)'!$K$16:$K$215,$B18)</f>
        <v>0</v>
      </c>
      <c r="S18" s="684">
        <f>SUMIFS('(①本体)'!$BP$16:$BP$215,'(①本体)'!$E$16:$E$215,"計画",'(①本体)'!$K$16:$K$215,$B18)</f>
        <v>0</v>
      </c>
      <c r="T18" s="684">
        <f t="shared" si="0"/>
        <v>0</v>
      </c>
      <c r="U18" s="594">
        <f t="shared" si="1"/>
        <v>0</v>
      </c>
      <c r="V18" s="596">
        <f t="shared" si="2"/>
        <v>0</v>
      </c>
      <c r="W18" s="595">
        <f t="shared" si="3"/>
        <v>0</v>
      </c>
    </row>
    <row r="19" spans="1:38" ht="24.6" customHeight="1" x14ac:dyDescent="0.2">
      <c r="A19" s="597">
        <v>12</v>
      </c>
      <c r="B19" s="1010" t="s">
        <v>164</v>
      </c>
      <c r="C19" s="1011"/>
      <c r="D19" s="684">
        <f>COUNTIFS('(①本体)'!$E$16:$E$215,"計画",'(①本体)'!$K$16:$K$215,$B19,'(①本体)'!AR$16:AR$215,1)</f>
        <v>0</v>
      </c>
      <c r="E19" s="594">
        <f>SUMIFS('(①本体)'!$AS$16:$AS$215,'(①本体)'!$E$16:$E$215,"計画",'(①本体)'!$K$16:$K$215,$B19)</f>
        <v>0</v>
      </c>
      <c r="F19" s="686">
        <f>SUMIFS('(①本体)'!$AT$16:$AT$215,'(①本体)'!$E$16:$E$215,"計画",'(①本体)'!$K$16:$K$215,$B19)</f>
        <v>0</v>
      </c>
      <c r="G19" s="684">
        <f>SUMIFS('(①本体)'!$AU$16:$AU$215,'(①本体)'!$E$16:$E$215,"計画",'(①本体)'!$K$16:$K$215,$B19)</f>
        <v>0</v>
      </c>
      <c r="H19" s="593">
        <f>COUNTIFS('(①本体)'!$E$16:$E$215,"計画",'(①本体)'!$K$16:$K$215,$B19,'(①本体)'!AY$16:AY$215,1)</f>
        <v>0</v>
      </c>
      <c r="I19" s="686">
        <f>SUMIFS('(①本体)'!$AZ$16:$AZ$215,'(①本体)'!$E$16:$E$215,"計画",'(①本体)'!$K$16:$K$215,$B19)</f>
        <v>0</v>
      </c>
      <c r="J19" s="686">
        <f>SUMIFS('(①本体)'!$BA$16:$BA$215,'(①本体)'!$E$16:$E$215,"計画",'(①本体)'!$K$16:$K$215,$B19)</f>
        <v>0</v>
      </c>
      <c r="K19" s="684">
        <f>SUMIFS('(①本体)'!$BB$16:$BB$215,'(①本体)'!$E$16:$E$215,"計画",'(①本体)'!$K$16:$K$215,$B19)</f>
        <v>0</v>
      </c>
      <c r="L19" s="684">
        <f>COUNTIFS('(①本体)'!$E$16:$E$215,"計画",'(①本体)'!$K$16:$K$215,$B19,'(①本体)'!BF$16:BF$215,1)</f>
        <v>0</v>
      </c>
      <c r="M19" s="594">
        <f>SUMIFS('(①本体)'!$BG$16:$BG$215,'(①本体)'!$E$16:$E$215,"計画",'(①本体)'!$K$16:$K$215,$B19)</f>
        <v>0</v>
      </c>
      <c r="N19" s="684">
        <f>SUMIFS('(①本体)'!$BH$16:$BH$215,'(①本体)'!$E$16:$E$215,"計画",'(①本体)'!$K$16:$K$215,$B19)</f>
        <v>0</v>
      </c>
      <c r="O19" s="684">
        <f>SUMIFS('(①本体)'!$BI$16:$BI$215,'(①本体)'!$E$16:$E$215,"計画",'(①本体)'!$K$16:$K$215,$B19)</f>
        <v>0</v>
      </c>
      <c r="P19" s="593">
        <f>COUNTIFS('(①本体)'!$E$16:$E$215,"計画",'(①本体)'!$K$16:$K$215,$B19,'(①本体)'!BM$16:BM$215,1)</f>
        <v>0</v>
      </c>
      <c r="Q19" s="686">
        <f>SUMIFS('(①本体)'!$BN$16:$BN$215,'(①本体)'!$E$16:$E$215,"計画",'(①本体)'!$K$16:$K$215,$B19)</f>
        <v>0</v>
      </c>
      <c r="R19" s="684">
        <f>SUMIFS('(①本体)'!$BO$16:$BO$215,'(①本体)'!$E$16:$E$215,"計画",'(①本体)'!$K$16:$K$215,$B19)</f>
        <v>0</v>
      </c>
      <c r="S19" s="684">
        <f>SUMIFS('(①本体)'!$BP$16:$BP$215,'(①本体)'!$E$16:$E$215,"計画",'(①本体)'!$K$16:$K$215,$B19)</f>
        <v>0</v>
      </c>
      <c r="T19" s="684">
        <f t="shared" si="0"/>
        <v>0</v>
      </c>
      <c r="U19" s="594">
        <f t="shared" si="1"/>
        <v>0</v>
      </c>
      <c r="V19" s="596">
        <f t="shared" si="2"/>
        <v>0</v>
      </c>
      <c r="W19" s="595">
        <f t="shared" si="3"/>
        <v>0</v>
      </c>
    </row>
    <row r="20" spans="1:38" ht="24.6" customHeight="1" x14ac:dyDescent="0.2">
      <c r="A20" s="599">
        <v>13</v>
      </c>
      <c r="B20" s="1010" t="s">
        <v>362</v>
      </c>
      <c r="C20" s="1011"/>
      <c r="D20" s="684">
        <f>COUNTIFS('(①本体)'!$E$16:$E$215,"計画",'(①本体)'!$K$16:$K$215,$B20,'(①本体)'!AR$16:AR$215,1)</f>
        <v>0</v>
      </c>
      <c r="E20" s="594">
        <f>SUMIFS('(①本体)'!$AS$16:$AS$215,'(①本体)'!$E$16:$E$215,"計画",'(①本体)'!$K$16:$K$215,$B20)</f>
        <v>0</v>
      </c>
      <c r="F20" s="686">
        <f>SUMIFS('(①本体)'!$AT$16:$AT$215,'(①本体)'!$E$16:$E$215,"計画",'(①本体)'!$K$16:$K$215,$B20)</f>
        <v>0</v>
      </c>
      <c r="G20" s="684">
        <f>SUMIFS('(①本体)'!$AU$16:$AU$215,'(①本体)'!$E$16:$E$215,"計画",'(①本体)'!$K$16:$K$215,$B20)</f>
        <v>0</v>
      </c>
      <c r="H20" s="593">
        <f>COUNTIFS('(①本体)'!$E$16:$E$215,"計画",'(①本体)'!$K$16:$K$215,$B20,'(①本体)'!AY$16:AY$215,1)</f>
        <v>0</v>
      </c>
      <c r="I20" s="686">
        <f>SUMIFS('(①本体)'!$AZ$16:$AZ$215,'(①本体)'!$E$16:$E$215,"計画",'(①本体)'!$K$16:$K$215,$B20)</f>
        <v>0</v>
      </c>
      <c r="J20" s="686">
        <f>SUMIFS('(①本体)'!$BA$16:$BA$215,'(①本体)'!$E$16:$E$215,"計画",'(①本体)'!$K$16:$K$215,$B20)</f>
        <v>0</v>
      </c>
      <c r="K20" s="684">
        <f>SUMIFS('(①本体)'!$BB$16:$BB$215,'(①本体)'!$E$16:$E$215,"計画",'(①本体)'!$K$16:$K$215,$B20)</f>
        <v>0</v>
      </c>
      <c r="L20" s="684">
        <f>COUNTIFS('(①本体)'!$E$16:$E$215,"計画",'(①本体)'!$K$16:$K$215,$B20,'(①本体)'!BF$16:BF$215,1)</f>
        <v>0</v>
      </c>
      <c r="M20" s="594">
        <f>SUMIFS('(①本体)'!$BG$16:$BG$215,'(①本体)'!$E$16:$E$215,"計画",'(①本体)'!$K$16:$K$215,$B20)</f>
        <v>0</v>
      </c>
      <c r="N20" s="684">
        <f>SUMIFS('(①本体)'!$BH$16:$BH$215,'(①本体)'!$E$16:$E$215,"計画",'(①本体)'!$K$16:$K$215,$B20)</f>
        <v>0</v>
      </c>
      <c r="O20" s="684">
        <f>SUMIFS('(①本体)'!$BI$16:$BI$215,'(①本体)'!$E$16:$E$215,"計画",'(①本体)'!$K$16:$K$215,$B20)</f>
        <v>0</v>
      </c>
      <c r="P20" s="593">
        <f>COUNTIFS('(①本体)'!$E$16:$E$215,"計画",'(①本体)'!$K$16:$K$215,$B20,'(①本体)'!BM$16:BM$215,1)</f>
        <v>0</v>
      </c>
      <c r="Q20" s="686">
        <f>SUMIFS('(①本体)'!$BN$16:$BN$215,'(①本体)'!$E$16:$E$215,"計画",'(①本体)'!$K$16:$K$215,$B20)</f>
        <v>0</v>
      </c>
      <c r="R20" s="684">
        <f>SUMIFS('(①本体)'!$BO$16:$BO$215,'(①本体)'!$E$16:$E$215,"計画",'(①本体)'!$K$16:$K$215,$B20)</f>
        <v>0</v>
      </c>
      <c r="S20" s="684">
        <f>SUMIFS('(①本体)'!$BP$16:$BP$215,'(①本体)'!$E$16:$E$215,"計画",'(①本体)'!$K$16:$K$215,$B20)</f>
        <v>0</v>
      </c>
      <c r="T20" s="684">
        <f t="shared" si="0"/>
        <v>0</v>
      </c>
      <c r="U20" s="594">
        <f t="shared" si="1"/>
        <v>0</v>
      </c>
      <c r="V20" s="596">
        <f t="shared" si="2"/>
        <v>0</v>
      </c>
      <c r="W20" s="595">
        <f t="shared" si="3"/>
        <v>0</v>
      </c>
    </row>
    <row r="21" spans="1:38" ht="24.6" customHeight="1" x14ac:dyDescent="0.2">
      <c r="A21" s="600">
        <v>14</v>
      </c>
      <c r="B21" s="1012" t="s">
        <v>363</v>
      </c>
      <c r="C21" s="1013"/>
      <c r="D21" s="682"/>
      <c r="E21" s="588"/>
      <c r="F21" s="683"/>
      <c r="G21" s="682"/>
      <c r="H21" s="587"/>
      <c r="I21" s="683"/>
      <c r="J21" s="683"/>
      <c r="K21" s="682"/>
      <c r="L21" s="682"/>
      <c r="M21" s="588"/>
      <c r="N21" s="682"/>
      <c r="O21" s="682"/>
      <c r="P21" s="587"/>
      <c r="Q21" s="683"/>
      <c r="R21" s="682"/>
      <c r="S21" s="682"/>
      <c r="T21" s="682"/>
      <c r="U21" s="588"/>
      <c r="V21" s="591"/>
      <c r="W21" s="589"/>
    </row>
    <row r="22" spans="1:38" ht="24.6" customHeight="1" x14ac:dyDescent="0.2">
      <c r="A22" s="599">
        <v>15</v>
      </c>
      <c r="B22" s="1010" t="s">
        <v>166</v>
      </c>
      <c r="C22" s="1011"/>
      <c r="D22" s="684">
        <f>COUNTIFS('(①本体)'!$E$16:$E$215,"計画",'(①本体)'!$K$16:$K$215,$B22,'(①本体)'!AR$16:AR$215,1)</f>
        <v>0</v>
      </c>
      <c r="E22" s="594">
        <f>SUMIFS('(①本体)'!$AS$16:$AS$215,'(①本体)'!$E$16:$E$215,"計画",'(①本体)'!$K$16:$K$215,$B22)</f>
        <v>0</v>
      </c>
      <c r="F22" s="686">
        <f>SUMIFS('(①本体)'!$AT$16:$AT$215,'(①本体)'!$E$16:$E$215,"計画",'(①本体)'!$K$16:$K$215,$B22)</f>
        <v>0</v>
      </c>
      <c r="G22" s="684">
        <f>SUMIFS('(①本体)'!$AU$16:$AU$215,'(①本体)'!$E$16:$E$215,"計画",'(①本体)'!$K$16:$K$215,$B22)</f>
        <v>0</v>
      </c>
      <c r="H22" s="593">
        <f>COUNTIFS('(①本体)'!$E$16:$E$215,"計画",'(①本体)'!$K$16:$K$215,$B22,'(①本体)'!AY$16:AY$215,1)</f>
        <v>0</v>
      </c>
      <c r="I22" s="686">
        <f>SUMIFS('(①本体)'!$AZ$16:$AZ$215,'(①本体)'!$E$16:$E$215,"計画",'(①本体)'!$K$16:$K$215,$B22)</f>
        <v>0</v>
      </c>
      <c r="J22" s="686">
        <f>SUMIFS('(①本体)'!$BA$16:$BA$215,'(①本体)'!$E$16:$E$215,"計画",'(①本体)'!$K$16:$K$215,$B22)</f>
        <v>0</v>
      </c>
      <c r="K22" s="684">
        <f>SUMIFS('(①本体)'!$BB$16:$BB$215,'(①本体)'!$E$16:$E$215,"計画",'(①本体)'!$K$16:$K$215,$B22)</f>
        <v>0</v>
      </c>
      <c r="L22" s="684">
        <f>COUNTIFS('(①本体)'!$E$16:$E$215,"計画",'(①本体)'!$K$16:$K$215,$B22,'(①本体)'!BF$16:BF$215,1)</f>
        <v>0</v>
      </c>
      <c r="M22" s="594">
        <f>SUMIFS('(①本体)'!$BG$16:$BG$215,'(①本体)'!$E$16:$E$215,"計画",'(①本体)'!$K$16:$K$215,$B22)</f>
        <v>0</v>
      </c>
      <c r="N22" s="684">
        <f>SUMIFS('(①本体)'!$BH$16:$BH$215,'(①本体)'!$E$16:$E$215,"計画",'(①本体)'!$K$16:$K$215,$B22)</f>
        <v>0</v>
      </c>
      <c r="O22" s="684">
        <f>SUMIFS('(①本体)'!$BI$16:$BI$215,'(①本体)'!$E$16:$E$215,"計画",'(①本体)'!$K$16:$K$215,$B22)</f>
        <v>0</v>
      </c>
      <c r="P22" s="593">
        <f>COUNTIFS('(①本体)'!$E$16:$E$215,"計画",'(①本体)'!$K$16:$K$215,$B22,'(①本体)'!BM$16:BM$215,1)</f>
        <v>0</v>
      </c>
      <c r="Q22" s="686">
        <f>SUMIFS('(①本体)'!$BN$16:$BN$215,'(①本体)'!$E$16:$E$215,"計画",'(①本体)'!$K$16:$K$215,$B22)</f>
        <v>0</v>
      </c>
      <c r="R22" s="684">
        <f>SUMIFS('(①本体)'!$BO$16:$BO$215,'(①本体)'!$E$16:$E$215,"計画",'(①本体)'!$K$16:$K$215,$B22)</f>
        <v>0</v>
      </c>
      <c r="S22" s="684">
        <f>SUMIFS('(①本体)'!$BP$16:$BP$215,'(①本体)'!$E$16:$E$215,"計画",'(①本体)'!$K$16:$K$215,$B22)</f>
        <v>0</v>
      </c>
      <c r="T22" s="684">
        <f t="shared" ref="T22:W23" si="4">D22+H22+L22+P22</f>
        <v>0</v>
      </c>
      <c r="U22" s="594">
        <f t="shared" si="4"/>
        <v>0</v>
      </c>
      <c r="V22" s="596">
        <f t="shared" si="4"/>
        <v>0</v>
      </c>
      <c r="W22" s="595">
        <f t="shared" si="4"/>
        <v>0</v>
      </c>
    </row>
    <row r="23" spans="1:38" ht="24.6" customHeight="1" x14ac:dyDescent="0.2">
      <c r="A23" s="599">
        <v>16</v>
      </c>
      <c r="B23" s="1008" t="s">
        <v>167</v>
      </c>
      <c r="C23" s="1009"/>
      <c r="D23" s="684">
        <f>COUNTIFS('(①本体)'!$E$16:$E$215,"計画",'(①本体)'!$K$16:$K$215,$B23,'(①本体)'!AR$16:AR$215,1)</f>
        <v>0</v>
      </c>
      <c r="E23" s="594">
        <f>SUMIFS('(①本体)'!$AS$16:$AS$215,'(①本体)'!$E$16:$E$215,"計画",'(①本体)'!$K$16:$K$215,$B23)</f>
        <v>0</v>
      </c>
      <c r="F23" s="686">
        <f>SUMIFS('(①本体)'!$AT$16:$AT$215,'(①本体)'!$E$16:$E$215,"計画",'(①本体)'!$K$16:$K$215,$B23)</f>
        <v>0</v>
      </c>
      <c r="G23" s="684">
        <f>SUMIFS('(①本体)'!$AU$16:$AU$215,'(①本体)'!$E$16:$E$215,"計画",'(①本体)'!$K$16:$K$215,$B23)</f>
        <v>0</v>
      </c>
      <c r="H23" s="593">
        <f>COUNTIFS('(①本体)'!$E$16:$E$215,"計画",'(①本体)'!$K$16:$K$215,$B23,'(①本体)'!AY$16:AY$215,1)</f>
        <v>0</v>
      </c>
      <c r="I23" s="686">
        <f>SUMIFS('(①本体)'!$AZ$16:$AZ$215,'(①本体)'!$E$16:$E$215,"計画",'(①本体)'!$K$16:$K$215,$B23)</f>
        <v>0</v>
      </c>
      <c r="J23" s="686">
        <f>SUMIFS('(①本体)'!$BA$16:$BA$215,'(①本体)'!$E$16:$E$215,"計画",'(①本体)'!$K$16:$K$215,$B23)</f>
        <v>0</v>
      </c>
      <c r="K23" s="684">
        <f>SUMIFS('(①本体)'!$BB$16:$BB$215,'(①本体)'!$E$16:$E$215,"計画",'(①本体)'!$K$16:$K$215,$B23)</f>
        <v>0</v>
      </c>
      <c r="L23" s="684">
        <f>COUNTIFS('(①本体)'!$E$16:$E$215,"計画",'(①本体)'!$K$16:$K$215,$B23,'(①本体)'!BF$16:BF$215,1)</f>
        <v>0</v>
      </c>
      <c r="M23" s="594">
        <f>SUMIFS('(①本体)'!$BG$16:$BG$215,'(①本体)'!$E$16:$E$215,"計画",'(①本体)'!$K$16:$K$215,$B23)</f>
        <v>0</v>
      </c>
      <c r="N23" s="684">
        <f>SUMIFS('(①本体)'!$BH$16:$BH$215,'(①本体)'!$E$16:$E$215,"計画",'(①本体)'!$K$16:$K$215,$B23)</f>
        <v>0</v>
      </c>
      <c r="O23" s="684">
        <f>SUMIFS('(①本体)'!$BI$16:$BI$215,'(①本体)'!$E$16:$E$215,"計画",'(①本体)'!$K$16:$K$215,$B23)</f>
        <v>0</v>
      </c>
      <c r="P23" s="593">
        <f>COUNTIFS('(①本体)'!$E$16:$E$215,"計画",'(①本体)'!$K$16:$K$215,$B23,'(①本体)'!BM$16:BM$215,1)</f>
        <v>0</v>
      </c>
      <c r="Q23" s="686">
        <f>SUMIFS('(①本体)'!$BN$16:$BN$215,'(①本体)'!$E$16:$E$215,"計画",'(①本体)'!$K$16:$K$215,$B23)</f>
        <v>0</v>
      </c>
      <c r="R23" s="684">
        <f>SUMIFS('(①本体)'!$BO$16:$BO$215,'(①本体)'!$E$16:$E$215,"計画",'(①本体)'!$K$16:$K$215,$B23)</f>
        <v>0</v>
      </c>
      <c r="S23" s="684">
        <f>SUMIFS('(①本体)'!$BP$16:$BP$215,'(①本体)'!$E$16:$E$215,"計画",'(①本体)'!$K$16:$K$215,$B23)</f>
        <v>0</v>
      </c>
      <c r="T23" s="684">
        <f t="shared" si="4"/>
        <v>0</v>
      </c>
      <c r="U23" s="594">
        <f t="shared" si="4"/>
        <v>0</v>
      </c>
      <c r="V23" s="596">
        <f t="shared" si="4"/>
        <v>0</v>
      </c>
      <c r="W23" s="595">
        <f t="shared" si="4"/>
        <v>0</v>
      </c>
    </row>
    <row r="24" spans="1:38" ht="24.6" customHeight="1" x14ac:dyDescent="0.2">
      <c r="A24" s="601"/>
      <c r="B24" s="1014" t="s">
        <v>312</v>
      </c>
      <c r="C24" s="1015"/>
      <c r="D24" s="684">
        <f>SUM(D8:D23)</f>
        <v>0</v>
      </c>
      <c r="E24" s="594">
        <f t="shared" ref="E24:W24" si="5">SUM(E8:E23)</f>
        <v>0</v>
      </c>
      <c r="F24" s="685">
        <f t="shared" si="5"/>
        <v>0</v>
      </c>
      <c r="G24" s="684">
        <f t="shared" si="5"/>
        <v>0</v>
      </c>
      <c r="H24" s="593">
        <f t="shared" si="5"/>
        <v>0</v>
      </c>
      <c r="I24" s="686">
        <f t="shared" si="5"/>
        <v>0</v>
      </c>
      <c r="J24" s="685">
        <f t="shared" si="5"/>
        <v>0</v>
      </c>
      <c r="K24" s="684">
        <f t="shared" si="5"/>
        <v>0</v>
      </c>
      <c r="L24" s="684">
        <f t="shared" si="5"/>
        <v>0</v>
      </c>
      <c r="M24" s="594">
        <f t="shared" si="5"/>
        <v>0</v>
      </c>
      <c r="N24" s="684">
        <f t="shared" si="5"/>
        <v>0</v>
      </c>
      <c r="O24" s="684">
        <f t="shared" si="5"/>
        <v>0</v>
      </c>
      <c r="P24" s="593">
        <f t="shared" si="5"/>
        <v>0</v>
      </c>
      <c r="Q24" s="686">
        <f t="shared" si="5"/>
        <v>0</v>
      </c>
      <c r="R24" s="684">
        <f t="shared" si="5"/>
        <v>0</v>
      </c>
      <c r="S24" s="684">
        <f t="shared" si="5"/>
        <v>0</v>
      </c>
      <c r="T24" s="684">
        <f t="shared" si="5"/>
        <v>0</v>
      </c>
      <c r="U24" s="594">
        <f t="shared" si="5"/>
        <v>0</v>
      </c>
      <c r="V24" s="593">
        <f t="shared" si="5"/>
        <v>0</v>
      </c>
      <c r="W24" s="595">
        <f t="shared" si="5"/>
        <v>0</v>
      </c>
      <c r="X24" s="568"/>
      <c r="Y24" s="568"/>
      <c r="Z24" s="568"/>
      <c r="AA24" s="568"/>
      <c r="AB24" s="568"/>
      <c r="AC24" s="568"/>
      <c r="AD24" s="568"/>
      <c r="AE24" s="568"/>
      <c r="AF24" s="568"/>
      <c r="AG24" s="568"/>
      <c r="AH24" s="568"/>
    </row>
    <row r="25" spans="1:38" s="602" customFormat="1" ht="24.6" customHeight="1" x14ac:dyDescent="0.2">
      <c r="A25" s="1016" t="s">
        <v>364</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621"/>
      <c r="AF25" s="621"/>
      <c r="AG25" s="621"/>
      <c r="AH25" s="621"/>
      <c r="AI25" s="621"/>
      <c r="AJ25" s="621"/>
      <c r="AK25" s="621"/>
      <c r="AL25" s="621"/>
    </row>
    <row r="26" spans="1:38" s="603" customFormat="1" ht="24.6" customHeight="1" x14ac:dyDescent="0.2">
      <c r="A26" s="1016" t="s">
        <v>365</v>
      </c>
      <c r="B26" s="1016"/>
      <c r="C26" s="1016"/>
      <c r="D26" s="1016"/>
      <c r="E26" s="1016"/>
      <c r="F26" s="1016"/>
      <c r="G26" s="1016"/>
      <c r="H26" s="1016"/>
      <c r="I26" s="1016"/>
      <c r="J26" s="1016"/>
      <c r="K26" s="1016"/>
      <c r="L26" s="1016"/>
      <c r="M26" s="1016"/>
      <c r="N26" s="1016"/>
      <c r="O26" s="1016"/>
      <c r="P26" s="1016"/>
      <c r="Q26" s="1016"/>
      <c r="R26" s="1016"/>
      <c r="S26" s="568"/>
      <c r="T26" s="568"/>
      <c r="U26" s="621"/>
      <c r="V26" s="621"/>
      <c r="W26" s="621"/>
      <c r="X26" s="621"/>
      <c r="Y26" s="621"/>
      <c r="Z26" s="621"/>
      <c r="AA26" s="621"/>
      <c r="AB26" s="621"/>
      <c r="AC26" s="621"/>
      <c r="AD26" s="621"/>
      <c r="AE26" s="621"/>
      <c r="AF26" s="621"/>
      <c r="AG26" s="621"/>
      <c r="AH26" s="621"/>
      <c r="AI26" s="621"/>
      <c r="AJ26" s="621"/>
      <c r="AK26" s="621"/>
      <c r="AL26" s="621"/>
    </row>
    <row r="27" spans="1:38" s="602" customFormat="1" ht="24.6" customHeight="1" x14ac:dyDescent="0.2">
      <c r="A27" s="1016" t="s">
        <v>366</v>
      </c>
      <c r="B27" s="1016"/>
      <c r="C27" s="1016"/>
      <c r="D27" s="1016"/>
      <c r="E27" s="1016"/>
      <c r="F27" s="1016"/>
      <c r="G27" s="1016"/>
      <c r="H27" s="1016"/>
      <c r="I27" s="1016"/>
      <c r="J27" s="1016"/>
      <c r="K27" s="1016"/>
      <c r="L27" s="1016"/>
      <c r="M27" s="1016"/>
      <c r="N27" s="1016"/>
      <c r="O27" s="1016"/>
      <c r="P27" s="1016"/>
      <c r="Q27" s="1016"/>
      <c r="R27" s="1016"/>
      <c r="S27" s="918"/>
      <c r="T27" s="918"/>
      <c r="U27" s="918"/>
      <c r="V27" s="918"/>
      <c r="W27" s="918"/>
      <c r="X27" s="918"/>
      <c r="Y27" s="918"/>
      <c r="Z27" s="918"/>
      <c r="AA27" s="918"/>
      <c r="AB27" s="918"/>
      <c r="AC27" s="918"/>
      <c r="AD27" s="918"/>
      <c r="AE27" s="918"/>
      <c r="AF27" s="918"/>
      <c r="AG27" s="918"/>
      <c r="AH27" s="918"/>
      <c r="AI27" s="918"/>
      <c r="AJ27" s="918"/>
      <c r="AK27" s="918"/>
      <c r="AL27" s="918"/>
    </row>
    <row r="28" spans="1:38" ht="24.6" customHeight="1" x14ac:dyDescent="0.2">
      <c r="A28" s="604"/>
      <c r="B28" s="605"/>
      <c r="C28" s="605"/>
      <c r="D28" s="605"/>
      <c r="E28" s="605"/>
      <c r="F28" s="605"/>
      <c r="G28" s="605"/>
      <c r="H28" s="605"/>
      <c r="I28" s="605"/>
      <c r="J28" s="605"/>
      <c r="K28" s="605"/>
      <c r="L28" s="605"/>
      <c r="M28" s="605"/>
      <c r="AC28" s="606"/>
    </row>
    <row r="29" spans="1:38" ht="24.6" customHeight="1" x14ac:dyDescent="0.2">
      <c r="A29" s="620"/>
      <c r="B29" s="614"/>
      <c r="C29" s="614"/>
      <c r="D29" s="621" t="s">
        <v>367</v>
      </c>
      <c r="S29" s="621" t="s">
        <v>368</v>
      </c>
      <c r="AC29" s="606"/>
    </row>
    <row r="30" spans="1:38" ht="24.6" customHeight="1" x14ac:dyDescent="0.2">
      <c r="A30" s="908" t="s">
        <v>351</v>
      </c>
      <c r="B30" s="932"/>
      <c r="C30" s="900"/>
      <c r="D30" s="973" t="s">
        <v>369</v>
      </c>
      <c r="E30" s="990"/>
      <c r="F30" s="990"/>
      <c r="G30" s="990"/>
      <c r="H30" s="973" t="s">
        <v>382</v>
      </c>
      <c r="I30" s="974"/>
      <c r="J30" s="974"/>
      <c r="K30" s="974"/>
      <c r="L30" s="973" t="s">
        <v>383</v>
      </c>
      <c r="M30" s="974"/>
      <c r="N30" s="974"/>
      <c r="O30" s="974"/>
      <c r="P30" s="1004" t="s">
        <v>370</v>
      </c>
      <c r="Q30" s="990"/>
      <c r="R30" s="990"/>
      <c r="S30" s="1005"/>
      <c r="T30" s="681"/>
    </row>
    <row r="31" spans="1:38" ht="24.6" customHeight="1" x14ac:dyDescent="0.2">
      <c r="A31" s="987"/>
      <c r="B31" s="988"/>
      <c r="C31" s="989"/>
      <c r="D31" s="991" t="s">
        <v>397</v>
      </c>
      <c r="E31" s="993" t="s">
        <v>396</v>
      </c>
      <c r="F31" s="913" t="s">
        <v>309</v>
      </c>
      <c r="G31" s="1017" t="s">
        <v>310</v>
      </c>
      <c r="H31" s="995" t="s">
        <v>397</v>
      </c>
      <c r="I31" s="900" t="s">
        <v>396</v>
      </c>
      <c r="J31" s="913" t="s">
        <v>309</v>
      </c>
      <c r="K31" s="1017" t="s">
        <v>310</v>
      </c>
      <c r="L31" s="991" t="s">
        <v>397</v>
      </c>
      <c r="M31" s="993" t="s">
        <v>396</v>
      </c>
      <c r="N31" s="913" t="s">
        <v>309</v>
      </c>
      <c r="O31" s="908" t="s">
        <v>311</v>
      </c>
      <c r="P31" s="995" t="s">
        <v>397</v>
      </c>
      <c r="Q31" s="900" t="s">
        <v>396</v>
      </c>
      <c r="R31" s="908" t="s">
        <v>309</v>
      </c>
      <c r="S31" s="913" t="s">
        <v>310</v>
      </c>
    </row>
    <row r="32" spans="1:38" ht="24.6" customHeight="1" x14ac:dyDescent="0.2">
      <c r="A32" s="933"/>
      <c r="B32" s="934"/>
      <c r="C32" s="901"/>
      <c r="D32" s="992"/>
      <c r="E32" s="994"/>
      <c r="F32" s="952"/>
      <c r="G32" s="933"/>
      <c r="H32" s="996"/>
      <c r="I32" s="901"/>
      <c r="J32" s="914"/>
      <c r="K32" s="1018"/>
      <c r="L32" s="992"/>
      <c r="M32" s="994"/>
      <c r="N32" s="914"/>
      <c r="O32" s="924"/>
      <c r="P32" s="996"/>
      <c r="Q32" s="901"/>
      <c r="R32" s="924"/>
      <c r="S32" s="914"/>
    </row>
    <row r="33" spans="1:19" ht="24.6" customHeight="1" x14ac:dyDescent="0.2">
      <c r="A33" s="586">
        <v>1</v>
      </c>
      <c r="B33" s="1002" t="s">
        <v>357</v>
      </c>
      <c r="C33" s="1003"/>
      <c r="D33" s="682"/>
      <c r="E33" s="588"/>
      <c r="F33" s="589"/>
      <c r="G33" s="682"/>
      <c r="H33" s="587"/>
      <c r="I33" s="683"/>
      <c r="J33" s="589"/>
      <c r="K33" s="682"/>
      <c r="L33" s="682"/>
      <c r="M33" s="588"/>
      <c r="N33" s="607"/>
      <c r="O33" s="682"/>
      <c r="P33" s="608"/>
      <c r="Q33" s="683"/>
      <c r="R33" s="682"/>
      <c r="S33" s="589"/>
    </row>
    <row r="34" spans="1:19" ht="24.6" customHeight="1" x14ac:dyDescent="0.2">
      <c r="A34" s="590">
        <v>2</v>
      </c>
      <c r="B34" s="1006" t="s">
        <v>358</v>
      </c>
      <c r="C34" s="1007"/>
      <c r="D34" s="682"/>
      <c r="E34" s="588"/>
      <c r="F34" s="589"/>
      <c r="G34" s="682"/>
      <c r="H34" s="587"/>
      <c r="I34" s="683"/>
      <c r="J34" s="589"/>
      <c r="K34" s="682"/>
      <c r="L34" s="682"/>
      <c r="M34" s="588"/>
      <c r="N34" s="607"/>
      <c r="O34" s="682"/>
      <c r="P34" s="608"/>
      <c r="Q34" s="683"/>
      <c r="R34" s="682"/>
      <c r="S34" s="589"/>
    </row>
    <row r="35" spans="1:19" ht="24.6" customHeight="1" x14ac:dyDescent="0.2">
      <c r="A35" s="592">
        <v>3</v>
      </c>
      <c r="B35" s="1008" t="s">
        <v>155</v>
      </c>
      <c r="C35" s="1009"/>
      <c r="D35" s="684">
        <f>COUNTIFS('(①本体)'!$E$16:$E$215,"計画",'(①本体)'!$K$16:$K$215,$B35,'(①本体)'!CP$16:CP$215,1)</f>
        <v>0</v>
      </c>
      <c r="E35" s="594">
        <f>SUMIFS('(①本体)'!$CQ$16:$CQ$215,'(①本体)'!$E$16:$E$215,"計画",'(①本体)'!$K$16:$K$215,$B35)</f>
        <v>0</v>
      </c>
      <c r="F35" s="595">
        <f>SUMIFS('(①本体)'!$CR$16:$CR$215,'(①本体)'!$E$16:$E$215,"計画",'(①本体)'!$K$16:$K$215,$B35)</f>
        <v>0</v>
      </c>
      <c r="G35" s="684">
        <f>SUMIFS('(①本体)'!$CS$16:$CS$215,'(①本体)'!$E$16:$E$215,"計画",'(①本体)'!$K$16:$K$215,$B35)</f>
        <v>0</v>
      </c>
      <c r="H35" s="593">
        <f>COUNTIFS('(①本体)'!$E$16:$E$215,"計画",'(①本体)'!$K$16:$K$215,$B35,'(①本体)'!CW$16:CW$215,1)</f>
        <v>0</v>
      </c>
      <c r="I35" s="686">
        <f>SUMIFS('(①本体)'!$CX$16:$CX$215,'(①本体)'!$E$16:$E$215,"計画",'(①本体)'!$K$16:$K$215,$B35)</f>
        <v>0</v>
      </c>
      <c r="J35" s="595">
        <f>SUMIFS('(①本体)'!$CY$16:$CY$215,'(①本体)'!$E$16:$E$215,"計画",'(①本体)'!$K$16:$K$215,$B35)</f>
        <v>0</v>
      </c>
      <c r="K35" s="684">
        <f>SUMIFS('(①本体)'!$CZ$16:$CZ$215,'(①本体)'!$E$16:$E$215,"計画",'(①本体)'!$K$16:$K$215,$B35)</f>
        <v>0</v>
      </c>
      <c r="L35" s="684">
        <f>COUNTIFS('(①本体)'!$E$16:$E$215,"計画",'(①本体)'!$K$16:$K$215,$B35,'(①本体)'!DD$16:DD$215,1)</f>
        <v>0</v>
      </c>
      <c r="M35" s="594">
        <f>SUMIFS('(①本体)'!$DE$16:$DE$215,'(①本体)'!$E$16:$E$215,"計画",'(①本体)'!$K$16:$K$215,$B35)</f>
        <v>0</v>
      </c>
      <c r="N35" s="609">
        <f>SUMIFS('(①本体)'!$DF$16:$DF$215,'(①本体)'!$E$16:$E$215,"計画",'(①本体)'!$K$16:$K$215,$B35)</f>
        <v>0</v>
      </c>
      <c r="O35" s="684">
        <f>SUMIFS('(①本体)'!$DG$16:$DG$215,'(①本体)'!$E$16:$E$215,"計画",'(①本体)'!$K$16:$K$215,$B35)</f>
        <v>0</v>
      </c>
      <c r="P35" s="610">
        <f t="shared" ref="P35:P45" si="6">D35+H35+L35</f>
        <v>0</v>
      </c>
      <c r="Q35" s="686">
        <f t="shared" ref="Q35:Q45" si="7">E35+I35+M35</f>
        <v>0</v>
      </c>
      <c r="R35" s="684">
        <f t="shared" ref="R35:R45" si="8">F35+J35+N35</f>
        <v>0</v>
      </c>
      <c r="S35" s="595">
        <f t="shared" ref="S35:S45" si="9">+G35+K35+O35</f>
        <v>0</v>
      </c>
    </row>
    <row r="36" spans="1:19" ht="24.6" customHeight="1" x14ac:dyDescent="0.2">
      <c r="A36" s="597">
        <v>4</v>
      </c>
      <c r="B36" s="1008" t="s">
        <v>371</v>
      </c>
      <c r="C36" s="1009"/>
      <c r="D36" s="684">
        <f>COUNTIFS('(①本体)'!$E$16:$E$215,"計画",'(①本体)'!$K$16:$K$215,$B36,'(①本体)'!CP$16:CP$215,1)</f>
        <v>0</v>
      </c>
      <c r="E36" s="594">
        <f>SUMIFS('(①本体)'!$CQ$16:$CQ$215,'(①本体)'!$E$16:$E$215,"計画",'(①本体)'!$K$16:$K$215,$B36)</f>
        <v>0</v>
      </c>
      <c r="F36" s="595">
        <f>SUMIFS('(①本体)'!$CR$16:$CR$215,'(①本体)'!$E$16:$E$215,"計画",'(①本体)'!$K$16:$K$215,$B36)</f>
        <v>0</v>
      </c>
      <c r="G36" s="684">
        <f>SUMIFS('(①本体)'!$CS$16:$CS$215,'(①本体)'!$E$16:$E$215,"計画",'(①本体)'!$K$16:$K$215,$B36)</f>
        <v>0</v>
      </c>
      <c r="H36" s="593">
        <f>COUNTIFS('(①本体)'!$E$16:$E$215,"計画",'(①本体)'!$K$16:$K$215,$B36,'(①本体)'!CW$16:CW$215,1)</f>
        <v>0</v>
      </c>
      <c r="I36" s="686">
        <f>SUMIFS('(①本体)'!$CX$16:$CX$215,'(①本体)'!$E$16:$E$215,"計画",'(①本体)'!$K$16:$K$215,$B36)</f>
        <v>0</v>
      </c>
      <c r="J36" s="595">
        <f>SUMIFS('(①本体)'!$CY$16:$CY$215,'(①本体)'!$E$16:$E$215,"計画",'(①本体)'!$K$16:$K$215,$B36)</f>
        <v>0</v>
      </c>
      <c r="K36" s="684">
        <f>SUMIFS('(①本体)'!$CZ$16:$CZ$215,'(①本体)'!$E$16:$E$215,"計画",'(①本体)'!$K$16:$K$215,$B36)</f>
        <v>0</v>
      </c>
      <c r="L36" s="684">
        <f>COUNTIFS('(①本体)'!$E$16:$E$215,"計画",'(①本体)'!$K$16:$K$215,$B36,'(①本体)'!DD$16:DD$215,1)</f>
        <v>0</v>
      </c>
      <c r="M36" s="594">
        <f>SUMIFS('(①本体)'!$DE$16:$DE$215,'(①本体)'!$E$16:$E$215,"計画",'(①本体)'!$K$16:$K$215,$B36)</f>
        <v>0</v>
      </c>
      <c r="N36" s="609">
        <f>SUMIFS('(①本体)'!$DF$16:$DF$215,'(①本体)'!$E$16:$E$215,"計画",'(①本体)'!$K$16:$K$215,$B36)</f>
        <v>0</v>
      </c>
      <c r="O36" s="684">
        <f>SUMIFS('(①本体)'!$DG$16:$DG$215,'(①本体)'!$E$16:$E$215,"計画",'(①本体)'!$K$16:$K$215,$B36)</f>
        <v>0</v>
      </c>
      <c r="P36" s="610">
        <f t="shared" si="6"/>
        <v>0</v>
      </c>
      <c r="Q36" s="686">
        <f t="shared" si="7"/>
        <v>0</v>
      </c>
      <c r="R36" s="684">
        <f t="shared" si="8"/>
        <v>0</v>
      </c>
      <c r="S36" s="595">
        <f t="shared" si="9"/>
        <v>0</v>
      </c>
    </row>
    <row r="37" spans="1:19" ht="24.6" customHeight="1" x14ac:dyDescent="0.2">
      <c r="A37" s="598">
        <v>5</v>
      </c>
      <c r="B37" s="1008" t="s">
        <v>157</v>
      </c>
      <c r="C37" s="1009"/>
      <c r="D37" s="684">
        <f>COUNTIFS('(①本体)'!$E$16:$E$215,"計画",'(①本体)'!$K$16:$K$215,$B37,'(①本体)'!CP$16:CP$215,1)</f>
        <v>0</v>
      </c>
      <c r="E37" s="594">
        <f>SUMIFS('(①本体)'!$CQ$16:$CQ$215,'(①本体)'!$E$16:$E$215,"計画",'(①本体)'!$K$16:$K$215,$B37)</f>
        <v>0</v>
      </c>
      <c r="F37" s="595">
        <f>SUMIFS('(①本体)'!$CR$16:$CR$215,'(①本体)'!$E$16:$E$215,"計画",'(①本体)'!$K$16:$K$215,$B37)</f>
        <v>0</v>
      </c>
      <c r="G37" s="684">
        <f>SUMIFS('(①本体)'!$CS$16:$CS$215,'(①本体)'!$E$16:$E$215,"計画",'(①本体)'!$K$16:$K$215,$B37)</f>
        <v>0</v>
      </c>
      <c r="H37" s="593">
        <f>COUNTIFS('(①本体)'!$E$16:$E$215,"計画",'(①本体)'!$K$16:$K$215,$B37,'(①本体)'!CW$16:CW$215,1)</f>
        <v>0</v>
      </c>
      <c r="I37" s="686">
        <f>SUMIFS('(①本体)'!$CX$16:$CX$215,'(①本体)'!$E$16:$E$215,"計画",'(①本体)'!$K$16:$K$215,$B37)</f>
        <v>0</v>
      </c>
      <c r="J37" s="595">
        <f>SUMIFS('(①本体)'!$CY$16:$CY$215,'(①本体)'!$E$16:$E$215,"計画",'(①本体)'!$K$16:$K$215,$B37)</f>
        <v>0</v>
      </c>
      <c r="K37" s="684">
        <f>SUMIFS('(①本体)'!$CZ$16:$CZ$215,'(①本体)'!$E$16:$E$215,"計画",'(①本体)'!$K$16:$K$215,$B37)</f>
        <v>0</v>
      </c>
      <c r="L37" s="684">
        <f>COUNTIFS('(①本体)'!$E$16:$E$215,"計画",'(①本体)'!$K$16:$K$215,$B37,'(①本体)'!DD$16:DD$215,1)</f>
        <v>0</v>
      </c>
      <c r="M37" s="594">
        <f>SUMIFS('(①本体)'!$DE$16:$DE$215,'(①本体)'!$E$16:$E$215,"計画",'(①本体)'!$K$16:$K$215,$B37)</f>
        <v>0</v>
      </c>
      <c r="N37" s="609">
        <f>SUMIFS('(①本体)'!$DF$16:$DF$215,'(①本体)'!$E$16:$E$215,"計画",'(①本体)'!$K$16:$K$215,$B37)</f>
        <v>0</v>
      </c>
      <c r="O37" s="684">
        <f>SUMIFS('(①本体)'!$DG$16:$DG$215,'(①本体)'!$E$16:$E$215,"計画",'(①本体)'!$K$16:$K$215,$B37)</f>
        <v>0</v>
      </c>
      <c r="P37" s="610">
        <f t="shared" si="6"/>
        <v>0</v>
      </c>
      <c r="Q37" s="686">
        <f t="shared" si="7"/>
        <v>0</v>
      </c>
      <c r="R37" s="684">
        <f t="shared" si="8"/>
        <v>0</v>
      </c>
      <c r="S37" s="595">
        <f t="shared" si="9"/>
        <v>0</v>
      </c>
    </row>
    <row r="38" spans="1:19" ht="24.6" customHeight="1" x14ac:dyDescent="0.2">
      <c r="A38" s="597">
        <v>6</v>
      </c>
      <c r="B38" s="1008" t="s">
        <v>158</v>
      </c>
      <c r="C38" s="1009"/>
      <c r="D38" s="684">
        <f>COUNTIFS('(①本体)'!$E$16:$E$215,"計画",'(①本体)'!$K$16:$K$215,$B38,'(①本体)'!CP$16:CP$215,1)</f>
        <v>0</v>
      </c>
      <c r="E38" s="594">
        <f>SUMIFS('(①本体)'!$CQ$16:$CQ$215,'(①本体)'!$E$16:$E$215,"計画",'(①本体)'!$K$16:$K$215,$B38)</f>
        <v>0</v>
      </c>
      <c r="F38" s="686">
        <f>SUMIFS('(①本体)'!$CR$16:$CR$215,'(①本体)'!$E$16:$E$215,"計画",'(①本体)'!$K$16:$K$215,$B38)</f>
        <v>0</v>
      </c>
      <c r="G38" s="684">
        <f>SUMIFS('(①本体)'!$CS$16:$CS$215,'(①本体)'!$E$16:$E$215,"計画",'(①本体)'!$K$16:$K$215,$B38)</f>
        <v>0</v>
      </c>
      <c r="H38" s="593">
        <f>COUNTIFS('(①本体)'!$E$16:$E$215,"計画",'(①本体)'!$K$16:$K$215,$B38,'(①本体)'!CW$16:CW$215,1)</f>
        <v>0</v>
      </c>
      <c r="I38" s="686">
        <f>SUMIFS('(①本体)'!$CX$16:$CX$215,'(①本体)'!$E$16:$E$215,"計画",'(①本体)'!$K$16:$K$215,$B38)</f>
        <v>0</v>
      </c>
      <c r="J38" s="612">
        <f>SUMIFS('(①本体)'!$CY$16:$CY$215,'(①本体)'!$E$16:$E$215,"計画",'(①本体)'!$K$16:$K$215,$B38)</f>
        <v>0</v>
      </c>
      <c r="K38" s="684">
        <f>SUMIFS('(①本体)'!$CZ$16:$CZ$215,'(①本体)'!$E$16:$E$215,"計画",'(①本体)'!$K$16:$K$215,$B38)</f>
        <v>0</v>
      </c>
      <c r="L38" s="684">
        <f>COUNTIFS('(①本体)'!$E$16:$E$215,"計画",'(①本体)'!$K$16:$K$215,$B38,'(①本体)'!DD$16:DD$215,1)</f>
        <v>0</v>
      </c>
      <c r="M38" s="594">
        <f>SUMIFS('(①本体)'!$DE$16:$DE$215,'(①本体)'!$E$16:$E$215,"計画",'(①本体)'!$K$16:$K$215,$B38)</f>
        <v>0</v>
      </c>
      <c r="N38" s="609">
        <f>SUMIFS('(①本体)'!$DF$16:$DF$215,'(①本体)'!$E$16:$E$215,"計画",'(①本体)'!$K$16:$K$215,$B38)</f>
        <v>0</v>
      </c>
      <c r="O38" s="684">
        <f>SUMIFS('(①本体)'!$DG$16:$DG$215,'(①本体)'!$E$16:$E$215,"計画",'(①本体)'!$K$16:$K$215,$B38)</f>
        <v>0</v>
      </c>
      <c r="P38" s="610">
        <f t="shared" si="6"/>
        <v>0</v>
      </c>
      <c r="Q38" s="686">
        <f t="shared" si="7"/>
        <v>0</v>
      </c>
      <c r="R38" s="684">
        <f t="shared" si="8"/>
        <v>0</v>
      </c>
      <c r="S38" s="595">
        <f t="shared" si="9"/>
        <v>0</v>
      </c>
    </row>
    <row r="39" spans="1:19" ht="24.6" customHeight="1" x14ac:dyDescent="0.2">
      <c r="A39" s="592">
        <v>7</v>
      </c>
      <c r="B39" s="1008" t="s">
        <v>372</v>
      </c>
      <c r="C39" s="1009"/>
      <c r="D39" s="684">
        <f>COUNTIFS('(①本体)'!$E$16:$E$215,"計画",'(①本体)'!$K$16:$K$215,$B39,'(①本体)'!CP$16:CP$215,1)</f>
        <v>0</v>
      </c>
      <c r="E39" s="594">
        <f>SUMIFS('(①本体)'!$CQ$16:$CQ$215,'(①本体)'!$E$16:$E$215,"計画",'(①本体)'!$K$16:$K$215,$B39)</f>
        <v>0</v>
      </c>
      <c r="F39" s="686">
        <f>SUMIFS('(①本体)'!$CR$16:$CR$215,'(①本体)'!$E$16:$E$215,"計画",'(①本体)'!$K$16:$K$215,$B39)</f>
        <v>0</v>
      </c>
      <c r="G39" s="684">
        <f>SUMIFS('(①本体)'!$CS$16:$CS$215,'(①本体)'!$E$16:$E$215,"計画",'(①本体)'!$K$16:$K$215,$B39)</f>
        <v>0</v>
      </c>
      <c r="H39" s="593">
        <f>COUNTIFS('(①本体)'!$E$16:$E$215,"計画",'(①本体)'!$K$16:$K$215,$B39,'(①本体)'!CW$16:CW$215,1)</f>
        <v>0</v>
      </c>
      <c r="I39" s="686">
        <f>SUMIFS('(①本体)'!$CX$16:$CX$215,'(①本体)'!$E$16:$E$215,"計画",'(①本体)'!$K$16:$K$215,$B39)</f>
        <v>0</v>
      </c>
      <c r="J39" s="612">
        <f>SUMIFS('(①本体)'!$CY$16:$CY$215,'(①本体)'!$E$16:$E$215,"計画",'(①本体)'!$K$16:$K$215,$B39)</f>
        <v>0</v>
      </c>
      <c r="K39" s="684">
        <f>SUMIFS('(①本体)'!$CZ$16:$CZ$215,'(①本体)'!$E$16:$E$215,"計画",'(①本体)'!$K$16:$K$215,$B39)</f>
        <v>0</v>
      </c>
      <c r="L39" s="684">
        <f>COUNTIFS('(①本体)'!$E$16:$E$215,"計画",'(①本体)'!$K$16:$K$215,$B39,'(①本体)'!DD$16:DD$215,1)</f>
        <v>0</v>
      </c>
      <c r="M39" s="594">
        <f>SUMIFS('(①本体)'!$DE$16:$DE$215,'(①本体)'!$E$16:$E$215,"計画",'(①本体)'!$K$16:$K$215,$B39)</f>
        <v>0</v>
      </c>
      <c r="N39" s="609">
        <f>SUMIFS('(①本体)'!$DF$16:$DF$215,'(①本体)'!$E$16:$E$215,"計画",'(①本体)'!$K$16:$K$215,$B39)</f>
        <v>0</v>
      </c>
      <c r="O39" s="684">
        <f>SUMIFS('(①本体)'!$DG$16:$DG$215,'(①本体)'!$E$16:$E$215,"計画",'(①本体)'!$K$16:$K$215,$B39)</f>
        <v>0</v>
      </c>
      <c r="P39" s="610">
        <f t="shared" si="6"/>
        <v>0</v>
      </c>
      <c r="Q39" s="686">
        <f t="shared" si="7"/>
        <v>0</v>
      </c>
      <c r="R39" s="684">
        <f t="shared" si="8"/>
        <v>0</v>
      </c>
      <c r="S39" s="595">
        <f t="shared" si="9"/>
        <v>0</v>
      </c>
    </row>
    <row r="40" spans="1:19" ht="24.6" customHeight="1" x14ac:dyDescent="0.2">
      <c r="A40" s="597">
        <v>8</v>
      </c>
      <c r="B40" s="1008" t="s">
        <v>160</v>
      </c>
      <c r="C40" s="1009"/>
      <c r="D40" s="684">
        <f>COUNTIFS('(①本体)'!$E$16:$E$215,"計画",'(①本体)'!$K$16:$K$215,$B40,'(①本体)'!CP$16:CP$215,1)</f>
        <v>0</v>
      </c>
      <c r="E40" s="594">
        <f>SUMIFS('(①本体)'!$CQ$16:$CQ$215,'(①本体)'!$E$16:$E$215,"計画",'(①本体)'!$K$16:$K$215,$B40)</f>
        <v>0</v>
      </c>
      <c r="F40" s="686">
        <f>SUMIFS('(①本体)'!$CR$16:$CR$215,'(①本体)'!$E$16:$E$215,"計画",'(①本体)'!$K$16:$K$215,$B40)</f>
        <v>0</v>
      </c>
      <c r="G40" s="684">
        <f>SUMIFS('(①本体)'!$CS$16:$CS$215,'(①本体)'!$E$16:$E$215,"計画",'(①本体)'!$K$16:$K$215,$B40)</f>
        <v>0</v>
      </c>
      <c r="H40" s="593">
        <f>COUNTIFS('(①本体)'!$E$16:$E$215,"計画",'(①本体)'!$K$16:$K$215,$B40,'(①本体)'!CW$16:CW$215,1)</f>
        <v>0</v>
      </c>
      <c r="I40" s="686">
        <f>SUMIFS('(①本体)'!$CX$16:$CX$215,'(①本体)'!$E$16:$E$215,"計画",'(①本体)'!$K$16:$K$215,$B40)</f>
        <v>0</v>
      </c>
      <c r="J40" s="612">
        <f>SUMIFS('(①本体)'!$CY$16:$CY$215,'(①本体)'!$E$16:$E$215,"計画",'(①本体)'!$K$16:$K$215,$B40)</f>
        <v>0</v>
      </c>
      <c r="K40" s="684">
        <f>SUMIFS('(①本体)'!$CZ$16:$CZ$215,'(①本体)'!$E$16:$E$215,"計画",'(①本体)'!$K$16:$K$215,$B40)</f>
        <v>0</v>
      </c>
      <c r="L40" s="684">
        <f>COUNTIFS('(①本体)'!$E$16:$E$215,"計画",'(①本体)'!$K$16:$K$215,$B40,'(①本体)'!DD$16:DD$215,1)</f>
        <v>0</v>
      </c>
      <c r="M40" s="594">
        <f>SUMIFS('(①本体)'!$DE$16:$DE$215,'(①本体)'!$E$16:$E$215,"計画",'(①本体)'!$K$16:$K$215,$B40)</f>
        <v>0</v>
      </c>
      <c r="N40" s="609">
        <f>SUMIFS('(①本体)'!$DF$16:$DF$215,'(①本体)'!$E$16:$E$215,"計画",'(①本体)'!$K$16:$K$215,$B40)</f>
        <v>0</v>
      </c>
      <c r="O40" s="684">
        <f>SUMIFS('(①本体)'!$DG$16:$DG$215,'(①本体)'!$E$16:$E$215,"計画",'(①本体)'!$K$16:$K$215,$B40)</f>
        <v>0</v>
      </c>
      <c r="P40" s="610">
        <f t="shared" si="6"/>
        <v>0</v>
      </c>
      <c r="Q40" s="686">
        <f t="shared" si="7"/>
        <v>0</v>
      </c>
      <c r="R40" s="684">
        <f t="shared" si="8"/>
        <v>0</v>
      </c>
      <c r="S40" s="595">
        <f t="shared" si="9"/>
        <v>0</v>
      </c>
    </row>
    <row r="41" spans="1:19" ht="24.6" customHeight="1" x14ac:dyDescent="0.2">
      <c r="A41" s="598">
        <v>9</v>
      </c>
      <c r="B41" s="1008" t="s">
        <v>161</v>
      </c>
      <c r="C41" s="1009"/>
      <c r="D41" s="684">
        <f>COUNTIFS('(①本体)'!$E$16:$E$215,"計画",'(①本体)'!$K$16:$K$215,$B41,'(①本体)'!CP$16:CP$215,1)</f>
        <v>0</v>
      </c>
      <c r="E41" s="594">
        <f>SUMIFS('(①本体)'!$CQ$16:$CQ$215,'(①本体)'!$E$16:$E$215,"計画",'(①本体)'!$K$16:$K$215,$B41)</f>
        <v>0</v>
      </c>
      <c r="F41" s="686">
        <f>SUMIFS('(①本体)'!$CR$16:$CR$215,'(①本体)'!$E$16:$E$215,"計画",'(①本体)'!$K$16:$K$215,$B41)</f>
        <v>0</v>
      </c>
      <c r="G41" s="684">
        <f>SUMIFS('(①本体)'!$CS$16:$CS$215,'(①本体)'!$E$16:$E$215,"計画",'(①本体)'!$K$16:$K$215,$B41)</f>
        <v>0</v>
      </c>
      <c r="H41" s="593">
        <f>COUNTIFS('(①本体)'!$E$16:$E$215,"計画",'(①本体)'!$K$16:$K$215,$B41,'(①本体)'!CW$16:CW$215,1)</f>
        <v>0</v>
      </c>
      <c r="I41" s="686">
        <f>SUMIFS('(①本体)'!$CX$16:$CX$215,'(①本体)'!$E$16:$E$215,"計画",'(①本体)'!$K$16:$K$215,$B41)</f>
        <v>0</v>
      </c>
      <c r="J41" s="612">
        <f>SUMIFS('(①本体)'!$CY$16:$CY$215,'(①本体)'!$E$16:$E$215,"計画",'(①本体)'!$K$16:$K$215,$B41)</f>
        <v>0</v>
      </c>
      <c r="K41" s="684">
        <f>SUMIFS('(①本体)'!$CZ$16:$CZ$215,'(①本体)'!$E$16:$E$215,"計画",'(①本体)'!$K$16:$K$215,$B41)</f>
        <v>0</v>
      </c>
      <c r="L41" s="684">
        <f>COUNTIFS('(①本体)'!$E$16:$E$215,"計画",'(①本体)'!$K$16:$K$215,$B41,'(①本体)'!DD$16:DD$215,1)</f>
        <v>0</v>
      </c>
      <c r="M41" s="594">
        <f>SUMIFS('(①本体)'!$DE$16:$DE$215,'(①本体)'!$E$16:$E$215,"計画",'(①本体)'!$K$16:$K$215,$B41)</f>
        <v>0</v>
      </c>
      <c r="N41" s="609">
        <f>SUMIFS('(①本体)'!$DF$16:$DF$215,'(①本体)'!$E$16:$E$215,"計画",'(①本体)'!$K$16:$K$215,$B41)</f>
        <v>0</v>
      </c>
      <c r="O41" s="684">
        <f>SUMIFS('(①本体)'!$DG$16:$DG$215,'(①本体)'!$E$16:$E$215,"計画",'(①本体)'!$K$16:$K$215,$B41)</f>
        <v>0</v>
      </c>
      <c r="P41" s="610">
        <f t="shared" si="6"/>
        <v>0</v>
      </c>
      <c r="Q41" s="686">
        <f t="shared" si="7"/>
        <v>0</v>
      </c>
      <c r="R41" s="684">
        <f t="shared" si="8"/>
        <v>0</v>
      </c>
      <c r="S41" s="595">
        <f t="shared" si="9"/>
        <v>0</v>
      </c>
    </row>
    <row r="42" spans="1:19" ht="24.6" customHeight="1" x14ac:dyDescent="0.2">
      <c r="A42" s="597">
        <v>10</v>
      </c>
      <c r="B42" s="1008" t="s">
        <v>162</v>
      </c>
      <c r="C42" s="1009"/>
      <c r="D42" s="684">
        <f>COUNTIFS('(①本体)'!$E$16:$E$215,"計画",'(①本体)'!$K$16:$K$215,$B42,'(①本体)'!CP$16:CP$215,1)</f>
        <v>0</v>
      </c>
      <c r="E42" s="594">
        <f>SUMIFS('(①本体)'!$CQ$16:$CQ$215,'(①本体)'!$E$16:$E$215,"計画",'(①本体)'!$K$16:$K$215,$B42)</f>
        <v>0</v>
      </c>
      <c r="F42" s="686">
        <f>SUMIFS('(①本体)'!$CR$16:$CR$215,'(①本体)'!$E$16:$E$215,"計画",'(①本体)'!$K$16:$K$215,$B42)</f>
        <v>0</v>
      </c>
      <c r="G42" s="684">
        <f>SUMIFS('(①本体)'!$CS$16:$CS$215,'(①本体)'!$E$16:$E$215,"計画",'(①本体)'!$K$16:$K$215,$B42)</f>
        <v>0</v>
      </c>
      <c r="H42" s="593">
        <f>COUNTIFS('(①本体)'!$E$16:$E$215,"計画",'(①本体)'!$K$16:$K$215,$B42,'(①本体)'!CW$16:CW$215,1)</f>
        <v>0</v>
      </c>
      <c r="I42" s="686">
        <f>SUMIFS('(①本体)'!$CX$16:$CX$215,'(①本体)'!$E$16:$E$215,"計画",'(①本体)'!$K$16:$K$215,$B42)</f>
        <v>0</v>
      </c>
      <c r="J42" s="612">
        <f>SUMIFS('(①本体)'!$CY$16:$CY$215,'(①本体)'!$E$16:$E$215,"計画",'(①本体)'!$K$16:$K$215,$B42)</f>
        <v>0</v>
      </c>
      <c r="K42" s="684">
        <f>SUMIFS('(①本体)'!$CZ$16:$CZ$215,'(①本体)'!$E$16:$E$215,"計画",'(①本体)'!$K$16:$K$215,$B42)</f>
        <v>0</v>
      </c>
      <c r="L42" s="684">
        <f>COUNTIFS('(①本体)'!$E$16:$E$215,"計画",'(①本体)'!$K$16:$K$215,$B42,'(①本体)'!DD$16:DD$215,1)</f>
        <v>0</v>
      </c>
      <c r="M42" s="594">
        <f>SUMIFS('(①本体)'!$DE$16:$DE$215,'(①本体)'!$E$16:$E$215,"計画",'(①本体)'!$K$16:$K$215,$B42)</f>
        <v>0</v>
      </c>
      <c r="N42" s="609">
        <f>SUMIFS('(①本体)'!$DF$16:$DF$215,'(①本体)'!$E$16:$E$215,"計画",'(①本体)'!$K$16:$K$215,$B42)</f>
        <v>0</v>
      </c>
      <c r="O42" s="684">
        <f>SUMIFS('(①本体)'!$DG$16:$DG$215,'(①本体)'!$E$16:$E$215,"計画",'(①本体)'!$K$16:$K$215,$B42)</f>
        <v>0</v>
      </c>
      <c r="P42" s="610">
        <f t="shared" si="6"/>
        <v>0</v>
      </c>
      <c r="Q42" s="686">
        <f t="shared" si="7"/>
        <v>0</v>
      </c>
      <c r="R42" s="684">
        <f t="shared" si="8"/>
        <v>0</v>
      </c>
      <c r="S42" s="595">
        <f t="shared" si="9"/>
        <v>0</v>
      </c>
    </row>
    <row r="43" spans="1:19" ht="24.6" customHeight="1" x14ac:dyDescent="0.2">
      <c r="A43" s="592">
        <v>11</v>
      </c>
      <c r="B43" s="1008" t="s">
        <v>163</v>
      </c>
      <c r="C43" s="1009"/>
      <c r="D43" s="684">
        <f>COUNTIFS('(①本体)'!$E$16:$E$215,"計画",'(①本体)'!$K$16:$K$215,$B43,'(①本体)'!CP$16:CP$215,1)</f>
        <v>0</v>
      </c>
      <c r="E43" s="594">
        <f>SUMIFS('(①本体)'!$CQ$16:$CQ$215,'(①本体)'!$E$16:$E$215,"計画",'(①本体)'!$K$16:$K$215,$B43)</f>
        <v>0</v>
      </c>
      <c r="F43" s="686">
        <f>SUMIFS('(①本体)'!$CR$16:$CR$215,'(①本体)'!$E$16:$E$215,"計画",'(①本体)'!$K$16:$K$215,$B43)</f>
        <v>0</v>
      </c>
      <c r="G43" s="684">
        <f>SUMIFS('(①本体)'!$CS$16:$CS$215,'(①本体)'!$E$16:$E$215,"計画",'(①本体)'!$K$16:$K$215,$B43)</f>
        <v>0</v>
      </c>
      <c r="H43" s="593">
        <f>COUNTIFS('(①本体)'!$E$16:$E$215,"計画",'(①本体)'!$K$16:$K$215,$B43,'(①本体)'!CW$16:CW$215,1)</f>
        <v>0</v>
      </c>
      <c r="I43" s="686">
        <f>SUMIFS('(①本体)'!$CX$16:$CX$215,'(①本体)'!$E$16:$E$215,"計画",'(①本体)'!$K$16:$K$215,$B43)</f>
        <v>0</v>
      </c>
      <c r="J43" s="612">
        <f>SUMIFS('(①本体)'!$CY$16:$CY$215,'(①本体)'!$E$16:$E$215,"計画",'(①本体)'!$K$16:$K$215,$B43)</f>
        <v>0</v>
      </c>
      <c r="K43" s="684">
        <f>SUMIFS('(①本体)'!$CZ$16:$CZ$215,'(①本体)'!$E$16:$E$215,"計画",'(①本体)'!$K$16:$K$215,$B43)</f>
        <v>0</v>
      </c>
      <c r="L43" s="684">
        <f>COUNTIFS('(①本体)'!$E$16:$E$215,"計画",'(①本体)'!$K$16:$K$215,$B43,'(①本体)'!DD$16:DD$215,1)</f>
        <v>0</v>
      </c>
      <c r="M43" s="594">
        <f>SUMIFS('(①本体)'!$DE$16:$DE$215,'(①本体)'!$E$16:$E$215,"計画",'(①本体)'!$K$16:$K$215,$B43)</f>
        <v>0</v>
      </c>
      <c r="N43" s="609">
        <f>SUMIFS('(①本体)'!$DF$16:$DF$215,'(①本体)'!$E$16:$E$215,"計画",'(①本体)'!$K$16:$K$215,$B43)</f>
        <v>0</v>
      </c>
      <c r="O43" s="684">
        <f>SUMIFS('(①本体)'!$DG$16:$DG$215,'(①本体)'!$E$16:$E$215,"計画",'(①本体)'!$K$16:$K$215,$B43)</f>
        <v>0</v>
      </c>
      <c r="P43" s="610">
        <f t="shared" si="6"/>
        <v>0</v>
      </c>
      <c r="Q43" s="686">
        <f t="shared" si="7"/>
        <v>0</v>
      </c>
      <c r="R43" s="684">
        <f t="shared" si="8"/>
        <v>0</v>
      </c>
      <c r="S43" s="595">
        <f t="shared" si="9"/>
        <v>0</v>
      </c>
    </row>
    <row r="44" spans="1:19" ht="24.6" customHeight="1" x14ac:dyDescent="0.2">
      <c r="A44" s="597">
        <v>12</v>
      </c>
      <c r="B44" s="1010" t="s">
        <v>373</v>
      </c>
      <c r="C44" s="1011"/>
      <c r="D44" s="684">
        <f>COUNTIFS('(①本体)'!$E$16:$E$215,"計画",'(①本体)'!$K$16:$K$215,$B44,'(①本体)'!CP$16:CP$215,1)</f>
        <v>0</v>
      </c>
      <c r="E44" s="594">
        <f>SUMIFS('(①本体)'!$CQ$16:$CQ$215,'(①本体)'!$E$16:$E$215,"計画",'(①本体)'!$K$16:$K$215,$B44)</f>
        <v>0</v>
      </c>
      <c r="F44" s="686">
        <f>SUMIFS('(①本体)'!$CR$16:$CR$215,'(①本体)'!$E$16:$E$215,"計画",'(①本体)'!$K$16:$K$215,$B44)</f>
        <v>0</v>
      </c>
      <c r="G44" s="684">
        <f>SUMIFS('(①本体)'!$CS$16:$CS$215,'(①本体)'!$E$16:$E$215,"計画",'(①本体)'!$K$16:$K$215,$B44)</f>
        <v>0</v>
      </c>
      <c r="H44" s="593">
        <f>COUNTIFS('(①本体)'!$E$16:$E$215,"計画",'(①本体)'!$K$16:$K$215,$B44,'(①本体)'!CW$16:CW$215,1)</f>
        <v>0</v>
      </c>
      <c r="I44" s="686">
        <f>SUMIFS('(①本体)'!$CX$16:$CX$215,'(①本体)'!$E$16:$E$215,"計画",'(①本体)'!$K$16:$K$215,$B44)</f>
        <v>0</v>
      </c>
      <c r="J44" s="612">
        <f>SUMIFS('(①本体)'!$CY$16:$CY$215,'(①本体)'!$E$16:$E$215,"計画",'(①本体)'!$K$16:$K$215,$B44)</f>
        <v>0</v>
      </c>
      <c r="K44" s="684">
        <f>SUMIFS('(①本体)'!$CZ$16:$CZ$215,'(①本体)'!$E$16:$E$215,"計画",'(①本体)'!$K$16:$K$215,$B44)</f>
        <v>0</v>
      </c>
      <c r="L44" s="684">
        <f>COUNTIFS('(①本体)'!$E$16:$E$215,"計画",'(①本体)'!$K$16:$K$215,$B44,'(①本体)'!DD$16:DD$215,1)</f>
        <v>0</v>
      </c>
      <c r="M44" s="594">
        <f>SUMIFS('(①本体)'!$DE$16:$DE$215,'(①本体)'!$E$16:$E$215,"計画",'(①本体)'!$K$16:$K$215,$B44)</f>
        <v>0</v>
      </c>
      <c r="N44" s="684">
        <f>SUMIFS('(①本体)'!$DF$16:$DF$215,'(①本体)'!$E$16:$E$215,"計画",'(①本体)'!$K$16:$K$215,$B44)</f>
        <v>0</v>
      </c>
      <c r="O44" s="684">
        <f>SUMIFS('(①本体)'!$DG$16:$DG$215,'(①本体)'!$E$16:$E$215,"計画",'(①本体)'!$K$16:$K$215,$B44)</f>
        <v>0</v>
      </c>
      <c r="P44" s="610">
        <f t="shared" si="6"/>
        <v>0</v>
      </c>
      <c r="Q44" s="686">
        <f t="shared" si="7"/>
        <v>0</v>
      </c>
      <c r="R44" s="684">
        <f t="shared" si="8"/>
        <v>0</v>
      </c>
      <c r="S44" s="595">
        <f t="shared" si="9"/>
        <v>0</v>
      </c>
    </row>
    <row r="45" spans="1:19" ht="24.6" customHeight="1" x14ac:dyDescent="0.2">
      <c r="A45" s="599">
        <v>13</v>
      </c>
      <c r="B45" s="1010" t="s">
        <v>165</v>
      </c>
      <c r="C45" s="1011"/>
      <c r="D45" s="684">
        <f>COUNTIFS('(①本体)'!$E$16:$E$215,"計画",'(①本体)'!$K$16:$K$215,$B45,'(①本体)'!CP$16:CP$215,1)</f>
        <v>0</v>
      </c>
      <c r="E45" s="594">
        <f>SUMIFS('(①本体)'!$CQ$16:$CQ$215,'(①本体)'!$E$16:$E$215,"計画",'(①本体)'!$K$16:$K$215,$B45)</f>
        <v>0</v>
      </c>
      <c r="F45" s="686">
        <f>SUMIFS('(①本体)'!$CR$16:$CR$215,'(①本体)'!$E$16:$E$215,"計画",'(①本体)'!$K$16:$K$215,$B45)</f>
        <v>0</v>
      </c>
      <c r="G45" s="684">
        <f>SUMIFS('(①本体)'!$CS$16:$CS$215,'(①本体)'!$E$16:$E$215,"計画",'(①本体)'!$K$16:$K$215,$B45)</f>
        <v>0</v>
      </c>
      <c r="H45" s="593">
        <f>COUNTIFS('(①本体)'!$E$16:$E$215,"計画",'(①本体)'!$K$16:$K$215,$B45,'(①本体)'!CW$16:CW$215,1)</f>
        <v>0</v>
      </c>
      <c r="I45" s="686">
        <f>SUMIFS('(①本体)'!$CX$16:$CX$215,'(①本体)'!$E$16:$E$215,"計画",'(①本体)'!$K$16:$K$215,$B45)</f>
        <v>0</v>
      </c>
      <c r="J45" s="612">
        <f>SUMIFS('(①本体)'!$CY$16:$CY$215,'(①本体)'!$E$16:$E$215,"計画",'(①本体)'!$K$16:$K$215,$B45)</f>
        <v>0</v>
      </c>
      <c r="K45" s="684">
        <f>SUMIFS('(①本体)'!$CZ$16:$CZ$215,'(①本体)'!$E$16:$E$215,"計画",'(①本体)'!$K$16:$K$215,$B45)</f>
        <v>0</v>
      </c>
      <c r="L45" s="684">
        <f>COUNTIFS('(①本体)'!$E$16:$E$215,"計画",'(①本体)'!$K$16:$K$215,$B45,'(①本体)'!DD$16:DD$215,1)</f>
        <v>0</v>
      </c>
      <c r="M45" s="594">
        <f>SUMIFS('(①本体)'!$DE$16:$DE$215,'(①本体)'!$E$16:$E$215,"計画",'(①本体)'!$K$16:$K$215,$B45)</f>
        <v>0</v>
      </c>
      <c r="N45" s="609">
        <f>SUMIFS('(①本体)'!$DF$16:$DF$215,'(①本体)'!$E$16:$E$215,"計画",'(①本体)'!$K$16:$K$215,$B45)</f>
        <v>0</v>
      </c>
      <c r="O45" s="684">
        <f>SUMIFS('(①本体)'!$DG$16:$DG$215,'(①本体)'!$E$16:$E$215,"計画",'(①本体)'!$K$16:$K$215,$B45)</f>
        <v>0</v>
      </c>
      <c r="P45" s="610">
        <f t="shared" si="6"/>
        <v>0</v>
      </c>
      <c r="Q45" s="686">
        <f t="shared" si="7"/>
        <v>0</v>
      </c>
      <c r="R45" s="684">
        <f t="shared" si="8"/>
        <v>0</v>
      </c>
      <c r="S45" s="595">
        <f t="shared" si="9"/>
        <v>0</v>
      </c>
    </row>
    <row r="46" spans="1:19" ht="24.6" customHeight="1" x14ac:dyDescent="0.2">
      <c r="A46" s="600">
        <v>14</v>
      </c>
      <c r="B46" s="1012" t="s">
        <v>363</v>
      </c>
      <c r="C46" s="1013"/>
      <c r="D46" s="682"/>
      <c r="E46" s="588"/>
      <c r="F46" s="683"/>
      <c r="G46" s="682"/>
      <c r="H46" s="587"/>
      <c r="I46" s="683"/>
      <c r="J46" s="618"/>
      <c r="K46" s="682"/>
      <c r="L46" s="682"/>
      <c r="M46" s="588"/>
      <c r="N46" s="607"/>
      <c r="O46" s="682"/>
      <c r="P46" s="608"/>
      <c r="Q46" s="683"/>
      <c r="R46" s="682"/>
      <c r="S46" s="589"/>
    </row>
    <row r="47" spans="1:19" ht="24.6" customHeight="1" x14ac:dyDescent="0.2">
      <c r="A47" s="599">
        <v>15</v>
      </c>
      <c r="B47" s="1010" t="s">
        <v>166</v>
      </c>
      <c r="C47" s="1011"/>
      <c r="D47" s="684">
        <f>COUNTIFS('(①本体)'!$E$16:$E$215,"計画",'(①本体)'!$K$16:$K$215,$B47,'(①本体)'!CP$16:CP$215,1)</f>
        <v>0</v>
      </c>
      <c r="E47" s="594">
        <f>SUMIFS('(①本体)'!$CQ$16:$CQ$215,'(①本体)'!$E$16:$E$215,"計画",'(①本体)'!$K$16:$K$215,$B47)</f>
        <v>0</v>
      </c>
      <c r="F47" s="686">
        <f>SUMIFS('(①本体)'!$CR$16:$CR$215,'(①本体)'!$E$16:$E$215,"計画",'(①本体)'!$K$16:$K$215,$B47)</f>
        <v>0</v>
      </c>
      <c r="G47" s="684">
        <f>SUMIFS('(①本体)'!$CS$16:$CS$215,'(①本体)'!$E$16:$E$215,"計画",'(①本体)'!$K$16:$K$215,$B47)</f>
        <v>0</v>
      </c>
      <c r="H47" s="593">
        <f>COUNTIFS('(①本体)'!$E$16:$E$215,"計画",'(①本体)'!$K$16:$K$215,$B47,'(①本体)'!CW$16:CW$215,1)</f>
        <v>0</v>
      </c>
      <c r="I47" s="686">
        <f>SUMIFS('(①本体)'!$CX$16:$CX$215,'(①本体)'!$E$16:$E$215,"計画",'(①本体)'!$K$16:$K$215,$B47)</f>
        <v>0</v>
      </c>
      <c r="J47" s="612">
        <f>SUMIFS('(①本体)'!$CY$16:$CY$215,'(①本体)'!$E$16:$E$215,"計画",'(①本体)'!$K$16:$K$215,$B47)</f>
        <v>0</v>
      </c>
      <c r="K47" s="684">
        <f>SUMIFS('(①本体)'!$CZ$16:$CZ$215,'(①本体)'!$E$16:$E$215,"計画",'(①本体)'!$K$16:$K$215,$B47)</f>
        <v>0</v>
      </c>
      <c r="L47" s="684">
        <f>COUNTIFS('(①本体)'!$E$16:$E$215,"計画",'(①本体)'!$K$16:$K$215,$B47,'(①本体)'!DD$16:DD$215,1)</f>
        <v>0</v>
      </c>
      <c r="M47" s="594">
        <f>SUMIFS('(①本体)'!$DE$16:$DE$215,'(①本体)'!$E$16:$E$215,"計画",'(①本体)'!$K$16:$K$215,$B47)</f>
        <v>0</v>
      </c>
      <c r="N47" s="609">
        <f>SUMIFS('(①本体)'!$DF$16:$DF$215,'(①本体)'!$E$16:$E$215,"計画",'(①本体)'!$K$16:$K$215,$B47)</f>
        <v>0</v>
      </c>
      <c r="O47" s="684">
        <f>SUMIFS('(①本体)'!$DG$16:$DG$215,'(①本体)'!$E$16:$E$215,"計画",'(①本体)'!$K$16:$K$215,$B47)</f>
        <v>0</v>
      </c>
      <c r="P47" s="593">
        <f t="shared" ref="P47:R48" si="10">D47+H47+L47</f>
        <v>0</v>
      </c>
      <c r="Q47" s="686">
        <f t="shared" si="10"/>
        <v>0</v>
      </c>
      <c r="R47" s="684">
        <f t="shared" si="10"/>
        <v>0</v>
      </c>
      <c r="S47" s="595">
        <f>+G47+K47+O47</f>
        <v>0</v>
      </c>
    </row>
    <row r="48" spans="1:19" ht="24.6" customHeight="1" x14ac:dyDescent="0.2">
      <c r="A48" s="599">
        <v>16</v>
      </c>
      <c r="B48" s="1008" t="s">
        <v>167</v>
      </c>
      <c r="C48" s="1009"/>
      <c r="D48" s="684">
        <f>COUNTIFS('(①本体)'!$E$16:$E$215,"計画",'(①本体)'!$K$16:$K$215,$B48,'(①本体)'!CP$16:CP$215,1)</f>
        <v>0</v>
      </c>
      <c r="E48" s="594">
        <f>SUMIFS('(①本体)'!$CQ$16:$CQ$215,'(①本体)'!$E$16:$E$215,"計画",'(①本体)'!$K$16:$K$215,$B48)</f>
        <v>0</v>
      </c>
      <c r="F48" s="686">
        <f>SUMIFS('(①本体)'!$CR$16:$CR$215,'(①本体)'!$E$16:$E$215,"計画",'(①本体)'!$K$16:$K$215,$B48)</f>
        <v>0</v>
      </c>
      <c r="G48" s="684">
        <f>SUMIFS('(①本体)'!$CS$16:$CS$215,'(①本体)'!$E$16:$E$215,"計画",'(①本体)'!$K$16:$K$215,$B48)</f>
        <v>0</v>
      </c>
      <c r="H48" s="593">
        <f>COUNTIFS('(①本体)'!$E$16:$E$215,"計画",'(①本体)'!$K$16:$K$215,$B48,'(①本体)'!CW$16:CW$215,1)</f>
        <v>0</v>
      </c>
      <c r="I48" s="686">
        <f>SUMIFS('(①本体)'!$CX$16:$CX$215,'(①本体)'!$E$16:$E$215,"計画",'(①本体)'!$K$16:$K$215,$B48)</f>
        <v>0</v>
      </c>
      <c r="J48" s="612">
        <f>SUMIFS('(①本体)'!$CY$16:$CY$215,'(①本体)'!$E$16:$E$215,"計画",'(①本体)'!$K$16:$K$215,$B48)</f>
        <v>0</v>
      </c>
      <c r="K48" s="684">
        <f>SUMIFS('(①本体)'!$CZ$16:$CZ$215,'(①本体)'!$E$16:$E$215,"計画",'(①本体)'!$K$16:$K$215,$B48)</f>
        <v>0</v>
      </c>
      <c r="L48" s="684">
        <f>COUNTIFS('(①本体)'!$E$16:$E$215,"計画",'(①本体)'!$K$16:$K$215,$B48,'(①本体)'!DD$16:DD$215,1)</f>
        <v>0</v>
      </c>
      <c r="M48" s="594">
        <f>SUMIFS('(①本体)'!$DE$16:$DE$215,'(①本体)'!$E$16:$E$215,"計画",'(①本体)'!$K$16:$K$215,$B48)</f>
        <v>0</v>
      </c>
      <c r="N48" s="609">
        <f>SUMIFS('(①本体)'!$DF$16:$DF$215,'(①本体)'!$E$16:$E$215,"計画",'(①本体)'!$K$16:$K$215,$B48)</f>
        <v>0</v>
      </c>
      <c r="O48" s="684">
        <f>SUMIFS('(①本体)'!$DG$16:$DG$215,'(①本体)'!$E$16:$E$215,"計画",'(①本体)'!$K$16:$K$215,$B48)</f>
        <v>0</v>
      </c>
      <c r="P48" s="610">
        <f t="shared" si="10"/>
        <v>0</v>
      </c>
      <c r="Q48" s="686">
        <f t="shared" si="10"/>
        <v>0</v>
      </c>
      <c r="R48" s="684">
        <f t="shared" si="10"/>
        <v>0</v>
      </c>
      <c r="S48" s="595">
        <f>+G48+K48+O48</f>
        <v>0</v>
      </c>
    </row>
    <row r="49" spans="1:29" ht="24.6" customHeight="1" x14ac:dyDescent="0.2">
      <c r="A49" s="601"/>
      <c r="B49" s="1014" t="s">
        <v>312</v>
      </c>
      <c r="C49" s="1015"/>
      <c r="D49" s="684">
        <f t="shared" ref="D49:N49" si="11">SUM(D33:D48)</f>
        <v>0</v>
      </c>
      <c r="E49" s="594">
        <f t="shared" si="11"/>
        <v>0</v>
      </c>
      <c r="F49" s="685">
        <f t="shared" si="11"/>
        <v>0</v>
      </c>
      <c r="G49" s="684">
        <f t="shared" si="11"/>
        <v>0</v>
      </c>
      <c r="H49" s="593">
        <f t="shared" si="11"/>
        <v>0</v>
      </c>
      <c r="I49" s="686">
        <f t="shared" si="11"/>
        <v>0</v>
      </c>
      <c r="J49" s="619">
        <f t="shared" si="11"/>
        <v>0</v>
      </c>
      <c r="K49" s="684">
        <f t="shared" si="11"/>
        <v>0</v>
      </c>
      <c r="L49" s="684">
        <f t="shared" si="11"/>
        <v>0</v>
      </c>
      <c r="M49" s="594">
        <f t="shared" si="11"/>
        <v>0</v>
      </c>
      <c r="N49" s="611">
        <f t="shared" si="11"/>
        <v>0</v>
      </c>
      <c r="O49" s="684">
        <f>SUM(O33:O48)</f>
        <v>0</v>
      </c>
      <c r="P49" s="610">
        <f t="shared" ref="P49:S49" si="12">SUM(P33:P48)</f>
        <v>0</v>
      </c>
      <c r="Q49" s="686">
        <f t="shared" si="12"/>
        <v>0</v>
      </c>
      <c r="R49" s="684">
        <f t="shared" si="12"/>
        <v>0</v>
      </c>
      <c r="S49" s="595">
        <f t="shared" si="12"/>
        <v>0</v>
      </c>
    </row>
    <row r="50" spans="1:29" ht="24.6" customHeight="1" x14ac:dyDescent="0.2">
      <c r="A50" s="1019" t="s">
        <v>374</v>
      </c>
      <c r="B50" s="983"/>
      <c r="C50" s="983"/>
      <c r="D50" s="983"/>
      <c r="E50" s="983"/>
      <c r="F50" s="983"/>
      <c r="G50" s="983"/>
      <c r="H50" s="983"/>
      <c r="I50" s="983"/>
      <c r="J50" s="983"/>
      <c r="K50" s="602"/>
      <c r="L50" s="602"/>
      <c r="M50" s="602"/>
      <c r="N50" s="602"/>
      <c r="O50" s="602"/>
      <c r="AC50" s="606"/>
    </row>
    <row r="51" spans="1:29" ht="24.6" customHeight="1" x14ac:dyDescent="0.2">
      <c r="A51" s="998" t="s">
        <v>348</v>
      </c>
      <c r="B51" s="998"/>
      <c r="C51" s="998"/>
      <c r="D51" s="998"/>
      <c r="E51" s="918"/>
      <c r="F51" s="918"/>
    </row>
    <row r="52" spans="1:29" ht="24.6" customHeight="1" x14ac:dyDescent="0.2">
      <c r="B52" s="998" t="s">
        <v>349</v>
      </c>
      <c r="C52" s="998"/>
      <c r="D52" s="998"/>
      <c r="E52" s="998"/>
      <c r="F52" s="998"/>
      <c r="G52" s="998"/>
      <c r="H52" s="918"/>
      <c r="I52" s="918"/>
      <c r="J52" s="918"/>
      <c r="K52" s="918"/>
      <c r="L52" s="918"/>
      <c r="M52" s="918"/>
    </row>
    <row r="53" spans="1:29" ht="24.6" customHeight="1" x14ac:dyDescent="0.2">
      <c r="B53" s="585" t="s">
        <v>298</v>
      </c>
      <c r="C53" s="559"/>
      <c r="D53" s="585" t="s">
        <v>350</v>
      </c>
    </row>
    <row r="54" spans="1:29" ht="24.6" customHeight="1" x14ac:dyDescent="0.2">
      <c r="B54" s="559"/>
      <c r="C54" s="559"/>
      <c r="D54" s="999" t="s">
        <v>378</v>
      </c>
      <c r="E54" s="1000"/>
      <c r="F54" s="1000"/>
      <c r="G54" s="1000"/>
      <c r="H54" s="1000"/>
      <c r="I54" s="1000"/>
      <c r="J54" s="1000"/>
      <c r="K54" s="1000"/>
      <c r="L54" s="1000"/>
      <c r="M54" s="1000"/>
      <c r="N54" s="1000"/>
      <c r="O54" s="1000"/>
      <c r="P54" s="1000"/>
      <c r="Q54" s="1000"/>
      <c r="R54" s="1000"/>
      <c r="S54" s="1000"/>
      <c r="W54" s="571" t="s">
        <v>300</v>
      </c>
    </row>
    <row r="55" spans="1:29" s="680" customFormat="1" ht="24.6" customHeight="1" x14ac:dyDescent="0.2">
      <c r="A55" s="908" t="s">
        <v>351</v>
      </c>
      <c r="B55" s="932"/>
      <c r="C55" s="900"/>
      <c r="D55" s="973" t="s">
        <v>352</v>
      </c>
      <c r="E55" s="990"/>
      <c r="F55" s="990"/>
      <c r="G55" s="990"/>
      <c r="H55" s="973" t="s">
        <v>353</v>
      </c>
      <c r="I55" s="990"/>
      <c r="J55" s="990"/>
      <c r="K55" s="990"/>
      <c r="L55" s="973" t="s">
        <v>354</v>
      </c>
      <c r="M55" s="990"/>
      <c r="N55" s="990"/>
      <c r="O55" s="990"/>
      <c r="P55" s="973" t="s">
        <v>355</v>
      </c>
      <c r="Q55" s="990"/>
      <c r="R55" s="990"/>
      <c r="S55" s="990"/>
      <c r="T55" s="1004" t="s">
        <v>356</v>
      </c>
      <c r="U55" s="990"/>
      <c r="V55" s="990"/>
      <c r="W55" s="1005"/>
    </row>
    <row r="56" spans="1:29" s="680" customFormat="1" ht="24.6" customHeight="1" x14ac:dyDescent="0.2">
      <c r="A56" s="987"/>
      <c r="B56" s="988"/>
      <c r="C56" s="989"/>
      <c r="D56" s="991" t="s">
        <v>397</v>
      </c>
      <c r="E56" s="993" t="s">
        <v>396</v>
      </c>
      <c r="F56" s="913" t="s">
        <v>309</v>
      </c>
      <c r="G56" s="997" t="s">
        <v>310</v>
      </c>
      <c r="H56" s="995" t="s">
        <v>397</v>
      </c>
      <c r="I56" s="900" t="s">
        <v>396</v>
      </c>
      <c r="J56" s="913" t="s">
        <v>309</v>
      </c>
      <c r="K56" s="997" t="s">
        <v>310</v>
      </c>
      <c r="L56" s="991" t="s">
        <v>397</v>
      </c>
      <c r="M56" s="993" t="s">
        <v>396</v>
      </c>
      <c r="N56" s="913" t="s">
        <v>309</v>
      </c>
      <c r="O56" s="997" t="s">
        <v>310</v>
      </c>
      <c r="P56" s="995" t="s">
        <v>397</v>
      </c>
      <c r="Q56" s="900" t="s">
        <v>396</v>
      </c>
      <c r="R56" s="908" t="s">
        <v>309</v>
      </c>
      <c r="S56" s="997" t="s">
        <v>310</v>
      </c>
      <c r="T56" s="991" t="s">
        <v>397</v>
      </c>
      <c r="U56" s="993" t="s">
        <v>396</v>
      </c>
      <c r="V56" s="913" t="s">
        <v>309</v>
      </c>
      <c r="W56" s="1001" t="s">
        <v>310</v>
      </c>
    </row>
    <row r="57" spans="1:29" s="680" customFormat="1" ht="24.6" customHeight="1" x14ac:dyDescent="0.2">
      <c r="A57" s="933"/>
      <c r="B57" s="934"/>
      <c r="C57" s="901"/>
      <c r="D57" s="992"/>
      <c r="E57" s="994"/>
      <c r="F57" s="952"/>
      <c r="G57" s="933"/>
      <c r="H57" s="996"/>
      <c r="I57" s="901"/>
      <c r="J57" s="952"/>
      <c r="K57" s="933"/>
      <c r="L57" s="992"/>
      <c r="M57" s="994"/>
      <c r="N57" s="952"/>
      <c r="O57" s="933"/>
      <c r="P57" s="996"/>
      <c r="Q57" s="901"/>
      <c r="R57" s="933"/>
      <c r="S57" s="933"/>
      <c r="T57" s="992"/>
      <c r="U57" s="994"/>
      <c r="V57" s="952"/>
      <c r="W57" s="975"/>
    </row>
    <row r="58" spans="1:29" s="680" customFormat="1" ht="24.6" customHeight="1" x14ac:dyDescent="0.2">
      <c r="A58" s="586">
        <v>1</v>
      </c>
      <c r="B58" s="1002" t="s">
        <v>357</v>
      </c>
      <c r="C58" s="1003"/>
      <c r="D58" s="682"/>
      <c r="E58" s="588"/>
      <c r="F58" s="589"/>
      <c r="G58" s="682"/>
      <c r="H58" s="587"/>
      <c r="I58" s="683"/>
      <c r="J58" s="589"/>
      <c r="K58" s="682"/>
      <c r="L58" s="682"/>
      <c r="M58" s="588"/>
      <c r="N58" s="682"/>
      <c r="O58" s="682"/>
      <c r="P58" s="587"/>
      <c r="Q58" s="683"/>
      <c r="R58" s="682"/>
      <c r="S58" s="682"/>
      <c r="T58" s="682"/>
      <c r="U58" s="588"/>
      <c r="V58" s="682"/>
      <c r="W58" s="589"/>
    </row>
    <row r="59" spans="1:29" s="680" customFormat="1" ht="24.6" customHeight="1" x14ac:dyDescent="0.2">
      <c r="A59" s="590">
        <v>2</v>
      </c>
      <c r="B59" s="1006" t="s">
        <v>358</v>
      </c>
      <c r="C59" s="1007"/>
      <c r="D59" s="682"/>
      <c r="E59" s="588"/>
      <c r="F59" s="589"/>
      <c r="G59" s="682"/>
      <c r="H59" s="587"/>
      <c r="I59" s="683"/>
      <c r="J59" s="589"/>
      <c r="K59" s="682"/>
      <c r="L59" s="682"/>
      <c r="M59" s="588"/>
      <c r="N59" s="682"/>
      <c r="O59" s="682"/>
      <c r="P59" s="587"/>
      <c r="Q59" s="683"/>
      <c r="R59" s="682"/>
      <c r="S59" s="682"/>
      <c r="T59" s="682"/>
      <c r="U59" s="588"/>
      <c r="V59" s="591"/>
      <c r="W59" s="589"/>
    </row>
    <row r="60" spans="1:29" s="680" customFormat="1" ht="24.6" customHeight="1" x14ac:dyDescent="0.2">
      <c r="A60" s="592">
        <v>3</v>
      </c>
      <c r="B60" s="1008" t="s">
        <v>155</v>
      </c>
      <c r="C60" s="1009"/>
      <c r="D60" s="684">
        <f>COUNTIFS('(①本体)'!$E$16:$E$215,"実績",'(①本体)'!$K$16:$K$215,$B60,'(①本体)'!AR$16:AR$215,1)</f>
        <v>0</v>
      </c>
      <c r="E60" s="594">
        <f>SUMIFS('(①本体)'!$AS$16:$AS$215,'(①本体)'!$E$16:$E$215,"実績",'(①本体)'!$K$16:$K$215,$B60)</f>
        <v>0</v>
      </c>
      <c r="F60" s="595">
        <f>SUMIFS('(①本体)'!$AT$16:$AT$215,'(①本体)'!$E$16:$E$215,"実績",'(①本体)'!$K$16:$K$215,$B60)</f>
        <v>0</v>
      </c>
      <c r="G60" s="684">
        <f>SUMIFS('(①本体)'!$AU$16:$AU$215,'(①本体)'!$E$16:$E$215,"実績",'(①本体)'!$K$16:$K$215,$B60)</f>
        <v>0</v>
      </c>
      <c r="H60" s="593">
        <f>COUNTIFS('(①本体)'!$E$16:$E$215,"実績",'(①本体)'!$K$16:$K$215,$B60,'(①本体)'!AY$16:AY$215,1)</f>
        <v>0</v>
      </c>
      <c r="I60" s="686">
        <f>SUMIFS('(①本体)'!$AZ$16:$AZ$215,'(①本体)'!$E$16:$E$215,"実績",'(①本体)'!$K$16:$K$215,$B60)</f>
        <v>0</v>
      </c>
      <c r="J60" s="595">
        <f>SUMIFS('(①本体)'!$BA$16:$BA$215,'(①本体)'!$E$16:$E$215,"実績",'(①本体)'!$K$16:$K$215,$B60)</f>
        <v>0</v>
      </c>
      <c r="K60" s="684">
        <f>SUMIFS('(①本体)'!$BB$16:$BB$215,'(①本体)'!$E$16:$E$215,"実績",'(①本体)'!$K$16:$K$215,$B60)</f>
        <v>0</v>
      </c>
      <c r="L60" s="684">
        <f>COUNTIFS('(①本体)'!$E$16:$E$215,"実績",'(①本体)'!$K$16:$K$215,$B60,'(①本体)'!BF$16:BF$215,1)</f>
        <v>0</v>
      </c>
      <c r="M60" s="594">
        <f>SUMIFS('(①本体)'!$BG$16:$BG$215,'(①本体)'!$E$16:$E$215,"実績",'(①本体)'!$K$16:$K$215,$B60)</f>
        <v>0</v>
      </c>
      <c r="N60" s="684">
        <f>SUMIFS('(①本体)'!$BH$16:$BH$215,'(①本体)'!$E$16:$E$215,"実績",'(①本体)'!$K$16:$K$215,$B60)</f>
        <v>0</v>
      </c>
      <c r="O60" s="684">
        <f>SUMIFS('(①本体)'!$BI$16:$BI$215,'(①本体)'!$E$16:$E$215,"実績",'(①本体)'!$K$16:$K$215,$B60)</f>
        <v>0</v>
      </c>
      <c r="P60" s="593">
        <f>COUNTIFS('(①本体)'!$E$16:$E$215,"実績",'(①本体)'!$K$16:$K$215,$B60,'(①本体)'!BM$16:BM$215,1)</f>
        <v>0</v>
      </c>
      <c r="Q60" s="686">
        <f>SUMIFS('(①本体)'!$BN$16:$BN$215,'(①本体)'!$E$16:$E$215,"実績",'(①本体)'!$K$16:$K$215,$B60)</f>
        <v>0</v>
      </c>
      <c r="R60" s="684">
        <f>SUMIFS('(①本体)'!$BO$16:$BO$215,'(①本体)'!$E$16:$E$215,"実績",'(①本体)'!$K$16:$K$215,$B60)</f>
        <v>0</v>
      </c>
      <c r="S60" s="684">
        <f>SUMIFS('(①本体)'!$BP$16:$BP$215,'(①本体)'!$E$16:$E$215,"実績",'(①本体)'!$K$16:$K$215,$B60)</f>
        <v>0</v>
      </c>
      <c r="T60" s="684">
        <f t="shared" ref="T60:T70" si="13">D60+H60+L60+P60</f>
        <v>0</v>
      </c>
      <c r="U60" s="594">
        <f t="shared" ref="U60:U70" si="14">E60+I60+M60+Q60</f>
        <v>0</v>
      </c>
      <c r="V60" s="596">
        <f t="shared" ref="V60:V70" si="15">F60+J60+N60+R60</f>
        <v>0</v>
      </c>
      <c r="W60" s="595">
        <f t="shared" ref="W60:W70" si="16">G60+K60+O60+S60</f>
        <v>0</v>
      </c>
    </row>
    <row r="61" spans="1:29" s="680" customFormat="1" ht="24.6" customHeight="1" x14ac:dyDescent="0.2">
      <c r="A61" s="597">
        <v>4</v>
      </c>
      <c r="B61" s="1008" t="s">
        <v>156</v>
      </c>
      <c r="C61" s="1009"/>
      <c r="D61" s="684">
        <f>COUNTIFS('(①本体)'!$E$16:$E$215,"実績",'(①本体)'!$K$16:$K$215,$B61,'(①本体)'!AR$16:AR$215,1)</f>
        <v>0</v>
      </c>
      <c r="E61" s="594">
        <f>SUMIFS('(①本体)'!$AS$16:$AS$215,'(①本体)'!$E$16:$E$215,"実績",'(①本体)'!$K$16:$K$215,$B61)</f>
        <v>0</v>
      </c>
      <c r="F61" s="595">
        <f>SUMIFS('(①本体)'!$AT$16:$AT$215,'(①本体)'!$E$16:$E$215,"実績",'(①本体)'!$K$16:$K$215,$B61)</f>
        <v>0</v>
      </c>
      <c r="G61" s="684">
        <f>SUMIFS('(①本体)'!$AU$16:$AU$215,'(①本体)'!$E$16:$E$215,"実績",'(①本体)'!$K$16:$K$215,$B61)</f>
        <v>0</v>
      </c>
      <c r="H61" s="593">
        <f>COUNTIFS('(①本体)'!$E$16:$E$215,"実績",'(①本体)'!$K$16:$K$215,$B61,'(①本体)'!AY$16:AY$215,1)</f>
        <v>0</v>
      </c>
      <c r="I61" s="686">
        <f>SUMIFS('(①本体)'!$AZ$16:$AZ$215,'(①本体)'!$E$16:$E$215,"実績",'(①本体)'!$K$16:$K$215,$B61)</f>
        <v>0</v>
      </c>
      <c r="J61" s="595">
        <f>SUMIFS('(①本体)'!$BA$16:$BA$215,'(①本体)'!$E$16:$E$215,"実績",'(①本体)'!$K$16:$K$215,$B61)</f>
        <v>0</v>
      </c>
      <c r="K61" s="684">
        <f>SUMIFS('(①本体)'!$BB$16:$BB$215,'(①本体)'!$E$16:$E$215,"実績",'(①本体)'!$K$16:$K$215,$B61)</f>
        <v>0</v>
      </c>
      <c r="L61" s="684">
        <f>COUNTIFS('(①本体)'!$E$16:$E$215,"実績",'(①本体)'!$K$16:$K$215,$B61,'(①本体)'!BF$16:BF$215,1)</f>
        <v>0</v>
      </c>
      <c r="M61" s="594">
        <f>SUMIFS('(①本体)'!$BG$16:$BG$215,'(①本体)'!$E$16:$E$215,"実績",'(①本体)'!$K$16:$K$215,$B61)</f>
        <v>0</v>
      </c>
      <c r="N61" s="684">
        <f>SUMIFS('(①本体)'!$BH$16:$BH$215,'(①本体)'!$E$16:$E$215,"実績",'(①本体)'!$K$16:$K$215,$B61)</f>
        <v>0</v>
      </c>
      <c r="O61" s="684">
        <f>SUMIFS('(①本体)'!$BI$16:$BI$215,'(①本体)'!$E$16:$E$215,"実績",'(①本体)'!$K$16:$K$215,$B61)</f>
        <v>0</v>
      </c>
      <c r="P61" s="593">
        <f>COUNTIFS('(①本体)'!$E$16:$E$215,"実績",'(①本体)'!$K$16:$K$215,$B61,'(①本体)'!BM$16:BM$215,1)</f>
        <v>0</v>
      </c>
      <c r="Q61" s="686">
        <f>SUMIFS('(①本体)'!$BN$16:$BN$215,'(①本体)'!$E$16:$E$215,"実績",'(①本体)'!$K$16:$K$215,$B61)</f>
        <v>0</v>
      </c>
      <c r="R61" s="684">
        <f>SUMIFS('(①本体)'!$BO$16:$BO$215,'(①本体)'!$E$16:$E$215,"実績",'(①本体)'!$K$16:$K$215,$B61)</f>
        <v>0</v>
      </c>
      <c r="S61" s="684">
        <f>SUMIFS('(①本体)'!$BP$16:$BP$215,'(①本体)'!$E$16:$E$215,"実績",'(①本体)'!$K$16:$K$215,$B61)</f>
        <v>0</v>
      </c>
      <c r="T61" s="684">
        <f t="shared" si="13"/>
        <v>0</v>
      </c>
      <c r="U61" s="594">
        <f t="shared" si="14"/>
        <v>0</v>
      </c>
      <c r="V61" s="596">
        <f t="shared" si="15"/>
        <v>0</v>
      </c>
      <c r="W61" s="595">
        <f t="shared" si="16"/>
        <v>0</v>
      </c>
    </row>
    <row r="62" spans="1:29" s="680" customFormat="1" ht="24.6" customHeight="1" x14ac:dyDescent="0.2">
      <c r="A62" s="598">
        <v>5</v>
      </c>
      <c r="B62" s="1008" t="s">
        <v>157</v>
      </c>
      <c r="C62" s="1009"/>
      <c r="D62" s="684">
        <f>COUNTIFS('(①本体)'!$E$16:$E$215,"実績",'(①本体)'!$K$16:$K$215,$B62,'(①本体)'!AR$16:AR$215,1)</f>
        <v>0</v>
      </c>
      <c r="E62" s="594">
        <f>SUMIFS('(①本体)'!$AS$16:$AS$215,'(①本体)'!$E$16:$E$215,"実績",'(①本体)'!$K$16:$K$215,$B62)</f>
        <v>0</v>
      </c>
      <c r="F62" s="595">
        <f>SUMIFS('(①本体)'!$AT$16:$AT$215,'(①本体)'!$E$16:$E$215,"実績",'(①本体)'!$K$16:$K$215,$B62)</f>
        <v>0</v>
      </c>
      <c r="G62" s="684">
        <f>SUMIFS('(①本体)'!$AU$16:$AU$215,'(①本体)'!$E$16:$E$215,"実績",'(①本体)'!$K$16:$K$215,$B62)</f>
        <v>0</v>
      </c>
      <c r="H62" s="593">
        <f>COUNTIFS('(①本体)'!$E$16:$E$215,"実績",'(①本体)'!$K$16:$K$215,$B62,'(①本体)'!AY$16:AY$215,1)</f>
        <v>0</v>
      </c>
      <c r="I62" s="686">
        <f>SUMIFS('(①本体)'!$AZ$16:$AZ$215,'(①本体)'!$E$16:$E$215,"実績",'(①本体)'!$K$16:$K$215,$B62)</f>
        <v>0</v>
      </c>
      <c r="J62" s="595">
        <f>SUMIFS('(①本体)'!$BA$16:$BA$215,'(①本体)'!$E$16:$E$215,"実績",'(①本体)'!$K$16:$K$215,$B62)</f>
        <v>0</v>
      </c>
      <c r="K62" s="684">
        <f>SUMIFS('(①本体)'!$BB$16:$BB$215,'(①本体)'!$E$16:$E$215,"実績",'(①本体)'!$K$16:$K$215,$B62)</f>
        <v>0</v>
      </c>
      <c r="L62" s="684">
        <f>COUNTIFS('(①本体)'!$E$16:$E$215,"実績",'(①本体)'!$K$16:$K$215,$B62,'(①本体)'!BF$16:BF$215,1)</f>
        <v>0</v>
      </c>
      <c r="M62" s="594">
        <f>SUMIFS('(①本体)'!$BG$16:$BG$215,'(①本体)'!$E$16:$E$215,"実績",'(①本体)'!$K$16:$K$215,$B62)</f>
        <v>0</v>
      </c>
      <c r="N62" s="684">
        <f>SUMIFS('(①本体)'!$BH$16:$BH$215,'(①本体)'!$E$16:$E$215,"実績",'(①本体)'!$K$16:$K$215,$B62)</f>
        <v>0</v>
      </c>
      <c r="O62" s="684">
        <f>SUMIFS('(①本体)'!$BI$16:$BI$215,'(①本体)'!$E$16:$E$215,"実績",'(①本体)'!$K$16:$K$215,$B62)</f>
        <v>0</v>
      </c>
      <c r="P62" s="593">
        <f>COUNTIFS('(①本体)'!$E$16:$E$215,"実績",'(①本体)'!$K$16:$K$215,$B62,'(①本体)'!BM$16:BM$215,1)</f>
        <v>0</v>
      </c>
      <c r="Q62" s="686">
        <f>SUMIFS('(①本体)'!$BN$16:$BN$215,'(①本体)'!$E$16:$E$215,"実績",'(①本体)'!$K$16:$K$215,$B62)</f>
        <v>0</v>
      </c>
      <c r="R62" s="684">
        <f>SUMIFS('(①本体)'!$BO$16:$BO$215,'(①本体)'!$E$16:$E$215,"実績",'(①本体)'!$K$16:$K$215,$B62)</f>
        <v>0</v>
      </c>
      <c r="S62" s="684">
        <f>SUMIFS('(①本体)'!$BP$16:$BP$215,'(①本体)'!$E$16:$E$215,"実績",'(①本体)'!$K$16:$K$215,$B62)</f>
        <v>0</v>
      </c>
      <c r="T62" s="684">
        <f t="shared" si="13"/>
        <v>0</v>
      </c>
      <c r="U62" s="594">
        <f t="shared" si="14"/>
        <v>0</v>
      </c>
      <c r="V62" s="596">
        <f t="shared" si="15"/>
        <v>0</v>
      </c>
      <c r="W62" s="595">
        <f t="shared" si="16"/>
        <v>0</v>
      </c>
    </row>
    <row r="63" spans="1:29" s="680" customFormat="1" ht="24.6" customHeight="1" x14ac:dyDescent="0.2">
      <c r="A63" s="597">
        <v>6</v>
      </c>
      <c r="B63" s="1008" t="s">
        <v>158</v>
      </c>
      <c r="C63" s="1009"/>
      <c r="D63" s="684">
        <f>COUNTIFS('(①本体)'!$E$16:$E$215,"実績",'(①本体)'!$K$16:$K$215,$B63,'(①本体)'!AR$16:AR$215,1)</f>
        <v>0</v>
      </c>
      <c r="E63" s="594">
        <f>SUMIFS('(①本体)'!$AS$16:$AS$215,'(①本体)'!$E$16:$E$215,"実績",'(①本体)'!$K$16:$K$215,$B63)</f>
        <v>0</v>
      </c>
      <c r="F63" s="686">
        <f>SUMIFS('(①本体)'!$AT$16:$AT$215,'(①本体)'!$E$16:$E$215,"実績",'(①本体)'!$K$16:$K$215,$B63)</f>
        <v>0</v>
      </c>
      <c r="G63" s="684">
        <f>SUMIFS('(①本体)'!$AU$16:$AU$215,'(①本体)'!$E$16:$E$215,"実績",'(①本体)'!$K$16:$K$215,$B63)</f>
        <v>0</v>
      </c>
      <c r="H63" s="593">
        <f>COUNTIFS('(①本体)'!$E$16:$E$215,"実績",'(①本体)'!$K$16:$K$215,$B63,'(①本体)'!AY$16:AY$215,1)</f>
        <v>0</v>
      </c>
      <c r="I63" s="686">
        <f>SUMIFS('(①本体)'!$AZ$16:$AZ$215,'(①本体)'!$E$16:$E$215,"実績",'(①本体)'!$K$16:$K$215,$B63)</f>
        <v>0</v>
      </c>
      <c r="J63" s="686">
        <f>SUMIFS('(①本体)'!$BA$16:$BA$215,'(①本体)'!$E$16:$E$215,"実績",'(①本体)'!$K$16:$K$215,$B63)</f>
        <v>0</v>
      </c>
      <c r="K63" s="684">
        <f>SUMIFS('(①本体)'!$BB$16:$BB$215,'(①本体)'!$E$16:$E$215,"実績",'(①本体)'!$K$16:$K$215,$B63)</f>
        <v>0</v>
      </c>
      <c r="L63" s="684">
        <f>COUNTIFS('(①本体)'!$E$16:$E$215,"実績",'(①本体)'!$K$16:$K$215,$B63,'(①本体)'!BF$16:BF$215,1)</f>
        <v>0</v>
      </c>
      <c r="M63" s="594">
        <f>SUMIFS('(①本体)'!$BG$16:$BG$215,'(①本体)'!$E$16:$E$215,"実績",'(①本体)'!$K$16:$K$215,$B63)</f>
        <v>0</v>
      </c>
      <c r="N63" s="684">
        <f>SUMIFS('(①本体)'!$BH$16:$BH$215,'(①本体)'!$E$16:$E$215,"実績",'(①本体)'!$K$16:$K$215,$B63)</f>
        <v>0</v>
      </c>
      <c r="O63" s="684">
        <f>SUMIFS('(①本体)'!$BI$16:$BI$215,'(①本体)'!$E$16:$E$215,"実績",'(①本体)'!$K$16:$K$215,$B63)</f>
        <v>0</v>
      </c>
      <c r="P63" s="593">
        <f>COUNTIFS('(①本体)'!$E$16:$E$215,"実績",'(①本体)'!$K$16:$K$215,$B63,'(①本体)'!BM$16:BM$215,1)</f>
        <v>0</v>
      </c>
      <c r="Q63" s="686">
        <f>SUMIFS('(①本体)'!$BN$16:$BN$215,'(①本体)'!$E$16:$E$215,"実績",'(①本体)'!$K$16:$K$215,$B63)</f>
        <v>0</v>
      </c>
      <c r="R63" s="684">
        <f>SUMIFS('(①本体)'!$BO$16:$BO$215,'(①本体)'!$E$16:$E$215,"実績",'(①本体)'!$K$16:$K$215,$B63)</f>
        <v>0</v>
      </c>
      <c r="S63" s="684">
        <f>SUMIFS('(①本体)'!$BP$16:$BP$215,'(①本体)'!$E$16:$E$215,"実績",'(①本体)'!$K$16:$K$215,$B63)</f>
        <v>0</v>
      </c>
      <c r="T63" s="684">
        <f t="shared" si="13"/>
        <v>0</v>
      </c>
      <c r="U63" s="594">
        <f t="shared" si="14"/>
        <v>0</v>
      </c>
      <c r="V63" s="596">
        <f t="shared" si="15"/>
        <v>0</v>
      </c>
      <c r="W63" s="595">
        <f t="shared" si="16"/>
        <v>0</v>
      </c>
    </row>
    <row r="64" spans="1:29" s="680" customFormat="1" ht="24.6" customHeight="1" x14ac:dyDescent="0.2">
      <c r="A64" s="592">
        <v>7</v>
      </c>
      <c r="B64" s="1008" t="s">
        <v>159</v>
      </c>
      <c r="C64" s="1009"/>
      <c r="D64" s="684">
        <f>COUNTIFS('(①本体)'!$E$16:$E$215,"実績",'(①本体)'!$K$16:$K$215,$B64,'(①本体)'!AR$16:AR$215,1)</f>
        <v>0</v>
      </c>
      <c r="E64" s="594">
        <f>SUMIFS('(①本体)'!$AS$16:$AS$215,'(①本体)'!$E$16:$E$215,"実績",'(①本体)'!$K$16:$K$215,$B64)</f>
        <v>0</v>
      </c>
      <c r="F64" s="686">
        <f>SUMIFS('(①本体)'!$AT$16:$AT$215,'(①本体)'!$E$16:$E$215,"実績",'(①本体)'!$K$16:$K$215,$B64)</f>
        <v>0</v>
      </c>
      <c r="G64" s="684">
        <f>SUMIFS('(①本体)'!$AU$16:$AU$215,'(①本体)'!$E$16:$E$215,"実績",'(①本体)'!$K$16:$K$215,$B64)</f>
        <v>0</v>
      </c>
      <c r="H64" s="593">
        <f>COUNTIFS('(①本体)'!$E$16:$E$215,"実績",'(①本体)'!$K$16:$K$215,$B64,'(①本体)'!AY$16:AY$215,1)</f>
        <v>0</v>
      </c>
      <c r="I64" s="686">
        <f>SUMIFS('(①本体)'!$AZ$16:$AZ$215,'(①本体)'!$E$16:$E$215,"実績",'(①本体)'!$K$16:$K$215,$B64)</f>
        <v>0</v>
      </c>
      <c r="J64" s="686">
        <f>SUMIFS('(①本体)'!$BA$16:$BA$215,'(①本体)'!$E$16:$E$215,"実績",'(①本体)'!$K$16:$K$215,$B64)</f>
        <v>0</v>
      </c>
      <c r="K64" s="684">
        <f>SUMIFS('(①本体)'!$BB$16:$BB$215,'(①本体)'!$E$16:$E$215,"実績",'(①本体)'!$K$16:$K$215,$B64)</f>
        <v>0</v>
      </c>
      <c r="L64" s="684">
        <f>COUNTIFS('(①本体)'!$E$16:$E$215,"実績",'(①本体)'!$K$16:$K$215,$B64,'(①本体)'!BF$16:BF$215,1)</f>
        <v>0</v>
      </c>
      <c r="M64" s="594">
        <f>SUMIFS('(①本体)'!$BG$16:$BG$215,'(①本体)'!$E$16:$E$215,"実績",'(①本体)'!$K$16:$K$215,$B64)</f>
        <v>0</v>
      </c>
      <c r="N64" s="684">
        <f>SUMIFS('(①本体)'!$BH$16:$BH$215,'(①本体)'!$E$16:$E$215,"実績",'(①本体)'!$K$16:$K$215,$B64)</f>
        <v>0</v>
      </c>
      <c r="O64" s="684">
        <f>SUMIFS('(①本体)'!$BI$16:$BI$215,'(①本体)'!$E$16:$E$215,"実績",'(①本体)'!$K$16:$K$215,$B64)</f>
        <v>0</v>
      </c>
      <c r="P64" s="593">
        <f>COUNTIFS('(①本体)'!$E$16:$E$215,"実績",'(①本体)'!$K$16:$K$215,$B64,'(①本体)'!BM$16:BM$215,1)</f>
        <v>0</v>
      </c>
      <c r="Q64" s="686">
        <f>SUMIFS('(①本体)'!$BN$16:$BN$215,'(①本体)'!$E$16:$E$215,"実績",'(①本体)'!$K$16:$K$215,$B64)</f>
        <v>0</v>
      </c>
      <c r="R64" s="684">
        <f>SUMIFS('(①本体)'!$BO$16:$BO$215,'(①本体)'!$E$16:$E$215,"実績",'(①本体)'!$K$16:$K$215,$B64)</f>
        <v>0</v>
      </c>
      <c r="S64" s="684">
        <f>SUMIFS('(①本体)'!$BP$16:$BP$215,'(①本体)'!$E$16:$E$215,"実績",'(①本体)'!$K$16:$K$215,$B64)</f>
        <v>0</v>
      </c>
      <c r="T64" s="684">
        <f t="shared" si="13"/>
        <v>0</v>
      </c>
      <c r="U64" s="594">
        <f t="shared" si="14"/>
        <v>0</v>
      </c>
      <c r="V64" s="596">
        <f t="shared" si="15"/>
        <v>0</v>
      </c>
      <c r="W64" s="595">
        <f t="shared" si="16"/>
        <v>0</v>
      </c>
    </row>
    <row r="65" spans="1:38" s="680" customFormat="1" ht="24.6" customHeight="1" x14ac:dyDescent="0.2">
      <c r="A65" s="597">
        <v>8</v>
      </c>
      <c r="B65" s="1008" t="s">
        <v>160</v>
      </c>
      <c r="C65" s="1009"/>
      <c r="D65" s="684">
        <f>COUNTIFS('(①本体)'!$E$16:$E$215,"実績",'(①本体)'!$K$16:$K$215,$B65,'(①本体)'!AR$16:AR$215,1)</f>
        <v>0</v>
      </c>
      <c r="E65" s="594">
        <f>SUMIFS('(①本体)'!$AS$16:$AS$215,'(①本体)'!$E$16:$E$215,"実績",'(①本体)'!$K$16:$K$215,$B65)</f>
        <v>0</v>
      </c>
      <c r="F65" s="686">
        <f>SUMIFS('(①本体)'!$AT$16:$AT$215,'(①本体)'!$E$16:$E$215,"実績",'(①本体)'!$K$16:$K$215,$B65)</f>
        <v>0</v>
      </c>
      <c r="G65" s="684">
        <f>SUMIFS('(①本体)'!$AU$16:$AU$215,'(①本体)'!$E$16:$E$215,"実績",'(①本体)'!$K$16:$K$215,$B65)</f>
        <v>0</v>
      </c>
      <c r="H65" s="593">
        <f>COUNTIFS('(①本体)'!$E$16:$E$215,"実績",'(①本体)'!$K$16:$K$215,$B65,'(①本体)'!AY$16:AY$215,1)</f>
        <v>0</v>
      </c>
      <c r="I65" s="686">
        <f>SUMIFS('(①本体)'!$AZ$16:$AZ$215,'(①本体)'!$E$16:$E$215,"実績",'(①本体)'!$K$16:$K$215,$B65)</f>
        <v>0</v>
      </c>
      <c r="J65" s="686">
        <f>SUMIFS('(①本体)'!$BA$16:$BA$215,'(①本体)'!$E$16:$E$215,"実績",'(①本体)'!$K$16:$K$215,$B65)</f>
        <v>0</v>
      </c>
      <c r="K65" s="684">
        <f>SUMIFS('(①本体)'!$BB$16:$BB$215,'(①本体)'!$E$16:$E$215,"実績",'(①本体)'!$K$16:$K$215,$B65)</f>
        <v>0</v>
      </c>
      <c r="L65" s="684">
        <f>COUNTIFS('(①本体)'!$E$16:$E$215,"実績",'(①本体)'!$K$16:$K$215,$B65,'(①本体)'!BF$16:BF$215,1)</f>
        <v>0</v>
      </c>
      <c r="M65" s="594">
        <f>SUMIFS('(①本体)'!$BG$16:$BG$215,'(①本体)'!$E$16:$E$215,"実績",'(①本体)'!$K$16:$K$215,$B65)</f>
        <v>0</v>
      </c>
      <c r="N65" s="684">
        <f>SUMIFS('(①本体)'!$BH$16:$BH$215,'(①本体)'!$E$16:$E$215,"実績",'(①本体)'!$K$16:$K$215,$B65)</f>
        <v>0</v>
      </c>
      <c r="O65" s="684">
        <f>SUMIFS('(①本体)'!$BI$16:$BI$215,'(①本体)'!$E$16:$E$215,"実績",'(①本体)'!$K$16:$K$215,$B65)</f>
        <v>0</v>
      </c>
      <c r="P65" s="593">
        <f>COUNTIFS('(①本体)'!$E$16:$E$215,"実績",'(①本体)'!$K$16:$K$215,$B65,'(①本体)'!BM$16:BM$215,1)</f>
        <v>0</v>
      </c>
      <c r="Q65" s="686">
        <f>SUMIFS('(①本体)'!$BN$16:$BN$215,'(①本体)'!$E$16:$E$215,"実績",'(①本体)'!$K$16:$K$215,$B65)</f>
        <v>0</v>
      </c>
      <c r="R65" s="684">
        <f>SUMIFS('(①本体)'!$BO$16:$BO$215,'(①本体)'!$E$16:$E$215,"実績",'(①本体)'!$K$16:$K$215,$B65)</f>
        <v>0</v>
      </c>
      <c r="S65" s="684">
        <f>SUMIFS('(①本体)'!$BP$16:$BP$215,'(①本体)'!$E$16:$E$215,"実績",'(①本体)'!$K$16:$K$215,$B65)</f>
        <v>0</v>
      </c>
      <c r="T65" s="684">
        <f t="shared" si="13"/>
        <v>0</v>
      </c>
      <c r="U65" s="594">
        <f t="shared" si="14"/>
        <v>0</v>
      </c>
      <c r="V65" s="596">
        <f t="shared" si="15"/>
        <v>0</v>
      </c>
      <c r="W65" s="595">
        <f t="shared" si="16"/>
        <v>0</v>
      </c>
    </row>
    <row r="66" spans="1:38" s="680" customFormat="1" ht="24.6" customHeight="1" x14ac:dyDescent="0.2">
      <c r="A66" s="598">
        <v>9</v>
      </c>
      <c r="B66" s="1008" t="s">
        <v>161</v>
      </c>
      <c r="C66" s="1009"/>
      <c r="D66" s="684">
        <f>COUNTIFS('(①本体)'!$E$16:$E$215,"実績",'(①本体)'!$K$16:$K$215,$B66,'(①本体)'!AR$16:AR$215,1)</f>
        <v>0</v>
      </c>
      <c r="E66" s="594">
        <f>SUMIFS('(①本体)'!$AS$16:$AS$215,'(①本体)'!$E$16:$E$215,"実績",'(①本体)'!$K$16:$K$215,$B66)</f>
        <v>0</v>
      </c>
      <c r="F66" s="686">
        <f>SUMIFS('(①本体)'!$AT$16:$AT$215,'(①本体)'!$E$16:$E$215,"実績",'(①本体)'!$K$16:$K$215,$B66)</f>
        <v>0</v>
      </c>
      <c r="G66" s="684">
        <f>SUMIFS('(①本体)'!$AU$16:$AU$215,'(①本体)'!$E$16:$E$215,"実績",'(①本体)'!$K$16:$K$215,$B66)</f>
        <v>0</v>
      </c>
      <c r="H66" s="593">
        <f>COUNTIFS('(①本体)'!$E$16:$E$215,"実績",'(①本体)'!$K$16:$K$215,$B66,'(①本体)'!AY$16:AY$215,1)</f>
        <v>0</v>
      </c>
      <c r="I66" s="686">
        <f>SUMIFS('(①本体)'!$AZ$16:$AZ$215,'(①本体)'!$E$16:$E$215,"実績",'(①本体)'!$K$16:$K$215,$B66)</f>
        <v>0</v>
      </c>
      <c r="J66" s="686">
        <f>SUMIFS('(①本体)'!$BA$16:$BA$215,'(①本体)'!$E$16:$E$215,"実績",'(①本体)'!$K$16:$K$215,$B66)</f>
        <v>0</v>
      </c>
      <c r="K66" s="684">
        <f>SUMIFS('(①本体)'!$BB$16:$BB$215,'(①本体)'!$E$16:$E$215,"実績",'(①本体)'!$K$16:$K$215,$B66)</f>
        <v>0</v>
      </c>
      <c r="L66" s="684">
        <f>COUNTIFS('(①本体)'!$E$16:$E$215,"実績",'(①本体)'!$K$16:$K$215,$B66,'(①本体)'!BF$16:BF$215,1)</f>
        <v>0</v>
      </c>
      <c r="M66" s="594">
        <f>SUMIFS('(①本体)'!$BG$16:$BG$215,'(①本体)'!$E$16:$E$215,"実績",'(①本体)'!$K$16:$K$215,$B66)</f>
        <v>0</v>
      </c>
      <c r="N66" s="684">
        <f>SUMIFS('(①本体)'!$BH$16:$BH$215,'(①本体)'!$E$16:$E$215,"実績",'(①本体)'!$K$16:$K$215,$B66)</f>
        <v>0</v>
      </c>
      <c r="O66" s="684">
        <f>SUMIFS('(①本体)'!$BI$16:$BI$215,'(①本体)'!$E$16:$E$215,"実績",'(①本体)'!$K$16:$K$215,$B66)</f>
        <v>0</v>
      </c>
      <c r="P66" s="593">
        <f>COUNTIFS('(①本体)'!$E$16:$E$215,"実績",'(①本体)'!$K$16:$K$215,$B66,'(①本体)'!BM$16:BM$215,1)</f>
        <v>0</v>
      </c>
      <c r="Q66" s="686">
        <f>SUMIFS('(①本体)'!$BN$16:$BN$215,'(①本体)'!$E$16:$E$215,"実績",'(①本体)'!$K$16:$K$215,$B66)</f>
        <v>0</v>
      </c>
      <c r="R66" s="684">
        <f>SUMIFS('(①本体)'!$BO$16:$BO$215,'(①本体)'!$E$16:$E$215,"実績",'(①本体)'!$K$16:$K$215,$B66)</f>
        <v>0</v>
      </c>
      <c r="S66" s="684">
        <f>SUMIFS('(①本体)'!$BP$16:$BP$215,'(①本体)'!$E$16:$E$215,"実績",'(①本体)'!$K$16:$K$215,$B66)</f>
        <v>0</v>
      </c>
      <c r="T66" s="684">
        <f t="shared" si="13"/>
        <v>0</v>
      </c>
      <c r="U66" s="594">
        <f t="shared" si="14"/>
        <v>0</v>
      </c>
      <c r="V66" s="596">
        <f t="shared" si="15"/>
        <v>0</v>
      </c>
      <c r="W66" s="595">
        <f t="shared" si="16"/>
        <v>0</v>
      </c>
    </row>
    <row r="67" spans="1:38" s="680" customFormat="1" ht="24.6" customHeight="1" x14ac:dyDescent="0.2">
      <c r="A67" s="597">
        <v>10</v>
      </c>
      <c r="B67" s="1008" t="s">
        <v>162</v>
      </c>
      <c r="C67" s="1009"/>
      <c r="D67" s="684">
        <f>COUNTIFS('(①本体)'!$E$16:$E$215,"実績",'(①本体)'!$K$16:$K$215,$B67,'(①本体)'!AR$16:AR$215,1)</f>
        <v>0</v>
      </c>
      <c r="E67" s="594">
        <f>SUMIFS('(①本体)'!$AS$16:$AS$215,'(①本体)'!$E$16:$E$215,"実績",'(①本体)'!$K$16:$K$215,$B67)</f>
        <v>0</v>
      </c>
      <c r="F67" s="686">
        <f>SUMIFS('(①本体)'!$AT$16:$AT$215,'(①本体)'!$E$16:$E$215,"実績",'(①本体)'!$K$16:$K$215,$B67)</f>
        <v>0</v>
      </c>
      <c r="G67" s="684">
        <f>SUMIFS('(①本体)'!$AU$16:$AU$215,'(①本体)'!$E$16:$E$215,"実績",'(①本体)'!$K$16:$K$215,$B67)</f>
        <v>0</v>
      </c>
      <c r="H67" s="593">
        <f>COUNTIFS('(①本体)'!$E$16:$E$215,"実績",'(①本体)'!$K$16:$K$215,$B67,'(①本体)'!AY$16:AY$215,1)</f>
        <v>0</v>
      </c>
      <c r="I67" s="686">
        <f>SUMIFS('(①本体)'!$AZ$16:$AZ$215,'(①本体)'!$E$16:$E$215,"実績",'(①本体)'!$K$16:$K$215,$B67)</f>
        <v>0</v>
      </c>
      <c r="J67" s="686">
        <f>SUMIFS('(①本体)'!$BA$16:$BA$215,'(①本体)'!$E$16:$E$215,"実績",'(①本体)'!$K$16:$K$215,$B67)</f>
        <v>0</v>
      </c>
      <c r="K67" s="684">
        <f>SUMIFS('(①本体)'!$BB$16:$BB$215,'(①本体)'!$E$16:$E$215,"実績",'(①本体)'!$K$16:$K$215,$B67)</f>
        <v>0</v>
      </c>
      <c r="L67" s="684">
        <f>COUNTIFS('(①本体)'!$E$16:$E$215,"実績",'(①本体)'!$K$16:$K$215,$B67,'(①本体)'!BF$16:BF$215,1)</f>
        <v>0</v>
      </c>
      <c r="M67" s="594">
        <f>SUMIFS('(①本体)'!$BG$16:$BG$215,'(①本体)'!$E$16:$E$215,"実績",'(①本体)'!$K$16:$K$215,$B67)</f>
        <v>0</v>
      </c>
      <c r="N67" s="684">
        <f>SUMIFS('(①本体)'!$BH$16:$BH$215,'(①本体)'!$E$16:$E$215,"実績",'(①本体)'!$K$16:$K$215,$B67)</f>
        <v>0</v>
      </c>
      <c r="O67" s="684">
        <f>SUMIFS('(①本体)'!$BI$16:$BI$215,'(①本体)'!$E$16:$E$215,"実績",'(①本体)'!$K$16:$K$215,$B67)</f>
        <v>0</v>
      </c>
      <c r="P67" s="593">
        <f>COUNTIFS('(①本体)'!$E$16:$E$215,"実績",'(①本体)'!$K$16:$K$215,$B67,'(①本体)'!BM$16:BM$215,1)</f>
        <v>0</v>
      </c>
      <c r="Q67" s="686">
        <f>SUMIFS('(①本体)'!$BN$16:$BN$215,'(①本体)'!$E$16:$E$215,"実績",'(①本体)'!$K$16:$K$215,$B67)</f>
        <v>0</v>
      </c>
      <c r="R67" s="684">
        <f>SUMIFS('(①本体)'!$BO$16:$BO$215,'(①本体)'!$E$16:$E$215,"実績",'(①本体)'!$K$16:$K$215,$B67)</f>
        <v>0</v>
      </c>
      <c r="S67" s="684">
        <f>SUMIFS('(①本体)'!$BP$16:$BP$215,'(①本体)'!$E$16:$E$215,"実績",'(①本体)'!$K$16:$K$215,$B67)</f>
        <v>0</v>
      </c>
      <c r="T67" s="684">
        <f t="shared" si="13"/>
        <v>0</v>
      </c>
      <c r="U67" s="594">
        <f t="shared" si="14"/>
        <v>0</v>
      </c>
      <c r="V67" s="596">
        <f t="shared" si="15"/>
        <v>0</v>
      </c>
      <c r="W67" s="595">
        <f t="shared" si="16"/>
        <v>0</v>
      </c>
    </row>
    <row r="68" spans="1:38" s="680" customFormat="1" ht="24.6" customHeight="1" x14ac:dyDescent="0.2">
      <c r="A68" s="592">
        <v>11</v>
      </c>
      <c r="B68" s="1008" t="s">
        <v>163</v>
      </c>
      <c r="C68" s="1009"/>
      <c r="D68" s="684">
        <f>COUNTIFS('(①本体)'!$E$16:$E$215,"実績",'(①本体)'!$K$16:$K$215,$B68,'(①本体)'!AR$16:AR$215,1)</f>
        <v>0</v>
      </c>
      <c r="E68" s="594">
        <f>SUMIFS('(①本体)'!$AS$16:$AS$215,'(①本体)'!$E$16:$E$215,"実績",'(①本体)'!$K$16:$K$215,$B68)</f>
        <v>0</v>
      </c>
      <c r="F68" s="686">
        <f>SUMIFS('(①本体)'!$AT$16:$AT$215,'(①本体)'!$E$16:$E$215,"実績",'(①本体)'!$K$16:$K$215,$B68)</f>
        <v>0</v>
      </c>
      <c r="G68" s="684">
        <f>SUMIFS('(①本体)'!$AU$16:$AU$215,'(①本体)'!$E$16:$E$215,"実績",'(①本体)'!$K$16:$K$215,$B68)</f>
        <v>0</v>
      </c>
      <c r="H68" s="593">
        <f>COUNTIFS('(①本体)'!$E$16:$E$215,"実績",'(①本体)'!$K$16:$K$215,$B68,'(①本体)'!AY$16:AY$215,1)</f>
        <v>0</v>
      </c>
      <c r="I68" s="686">
        <f>SUMIFS('(①本体)'!$AZ$16:$AZ$215,'(①本体)'!$E$16:$E$215,"実績",'(①本体)'!$K$16:$K$215,$B68)</f>
        <v>0</v>
      </c>
      <c r="J68" s="686">
        <f>SUMIFS('(①本体)'!$BA$16:$BA$215,'(①本体)'!$E$16:$E$215,"実績",'(①本体)'!$K$16:$K$215,$B68)</f>
        <v>0</v>
      </c>
      <c r="K68" s="684">
        <f>SUMIFS('(①本体)'!$BB$16:$BB$215,'(①本体)'!$E$16:$E$215,"実績",'(①本体)'!$K$16:$K$215,$B68)</f>
        <v>0</v>
      </c>
      <c r="L68" s="684">
        <f>COUNTIFS('(①本体)'!$E$16:$E$215,"実績",'(①本体)'!$K$16:$K$215,$B68,'(①本体)'!BF$16:BF$215,1)</f>
        <v>0</v>
      </c>
      <c r="M68" s="594">
        <f>SUMIFS('(①本体)'!$BG$16:$BG$215,'(①本体)'!$E$16:$E$215,"実績",'(①本体)'!$K$16:$K$215,$B68)</f>
        <v>0</v>
      </c>
      <c r="N68" s="684">
        <f>SUMIFS('(①本体)'!$BH$16:$BH$215,'(①本体)'!$E$16:$E$215,"実績",'(①本体)'!$K$16:$K$215,$B68)</f>
        <v>0</v>
      </c>
      <c r="O68" s="684">
        <f>SUMIFS('(①本体)'!$BI$16:$BI$215,'(①本体)'!$E$16:$E$215,"実績",'(①本体)'!$K$16:$K$215,$B68)</f>
        <v>0</v>
      </c>
      <c r="P68" s="593">
        <f>COUNTIFS('(①本体)'!$E$16:$E$215,"実績",'(①本体)'!$K$16:$K$215,$B68,'(①本体)'!BM$16:BM$215,1)</f>
        <v>0</v>
      </c>
      <c r="Q68" s="686">
        <f>SUMIFS('(①本体)'!$BN$16:$BN$215,'(①本体)'!$E$16:$E$215,"実績",'(①本体)'!$K$16:$K$215,$B68)</f>
        <v>0</v>
      </c>
      <c r="R68" s="684">
        <f>SUMIFS('(①本体)'!$BO$16:$BO$215,'(①本体)'!$E$16:$E$215,"実績",'(①本体)'!$K$16:$K$215,$B68)</f>
        <v>0</v>
      </c>
      <c r="S68" s="684">
        <f>SUMIFS('(①本体)'!$BP$16:$BP$215,'(①本体)'!$E$16:$E$215,"実績",'(①本体)'!$K$16:$K$215,$B68)</f>
        <v>0</v>
      </c>
      <c r="T68" s="684">
        <f t="shared" si="13"/>
        <v>0</v>
      </c>
      <c r="U68" s="594">
        <f t="shared" si="14"/>
        <v>0</v>
      </c>
      <c r="V68" s="596">
        <f t="shared" si="15"/>
        <v>0</v>
      </c>
      <c r="W68" s="595">
        <f t="shared" si="16"/>
        <v>0</v>
      </c>
    </row>
    <row r="69" spans="1:38" s="680" customFormat="1" ht="24.6" customHeight="1" x14ac:dyDescent="0.2">
      <c r="A69" s="597">
        <v>12</v>
      </c>
      <c r="B69" s="1010" t="s">
        <v>164</v>
      </c>
      <c r="C69" s="1011"/>
      <c r="D69" s="684">
        <f>COUNTIFS('(①本体)'!$E$16:$E$215,"実績",'(①本体)'!$K$16:$K$215,$B69,'(①本体)'!AR$16:AR$215,1)</f>
        <v>0</v>
      </c>
      <c r="E69" s="594">
        <f>SUMIFS('(①本体)'!$AS$16:$AS$215,'(①本体)'!$E$16:$E$215,"実績",'(①本体)'!$K$16:$K$215,$B69)</f>
        <v>0</v>
      </c>
      <c r="F69" s="686">
        <f>SUMIFS('(①本体)'!$AT$16:$AT$215,'(①本体)'!$E$16:$E$215,"実績",'(①本体)'!$K$16:$K$215,$B69)</f>
        <v>0</v>
      </c>
      <c r="G69" s="684">
        <f>SUMIFS('(①本体)'!$AU$16:$AU$215,'(①本体)'!$E$16:$E$215,"実績",'(①本体)'!$K$16:$K$215,$B69)</f>
        <v>0</v>
      </c>
      <c r="H69" s="593">
        <f>COUNTIFS('(①本体)'!$E$16:$E$215,"実績",'(①本体)'!$K$16:$K$215,$B69,'(①本体)'!AY$16:AY$215,1)</f>
        <v>0</v>
      </c>
      <c r="I69" s="686">
        <f>SUMIFS('(①本体)'!$AZ$16:$AZ$215,'(①本体)'!$E$16:$E$215,"実績",'(①本体)'!$K$16:$K$215,$B69)</f>
        <v>0</v>
      </c>
      <c r="J69" s="686">
        <f>SUMIFS('(①本体)'!$BA$16:$BA$215,'(①本体)'!$E$16:$E$215,"実績",'(①本体)'!$K$16:$K$215,$B69)</f>
        <v>0</v>
      </c>
      <c r="K69" s="684">
        <f>SUMIFS('(①本体)'!$BB$16:$BB$215,'(①本体)'!$E$16:$E$215,"実績",'(①本体)'!$K$16:$K$215,$B69)</f>
        <v>0</v>
      </c>
      <c r="L69" s="684">
        <f>COUNTIFS('(①本体)'!$E$16:$E$215,"実績",'(①本体)'!$K$16:$K$215,$B69,'(①本体)'!BF$16:BF$215,1)</f>
        <v>0</v>
      </c>
      <c r="M69" s="594">
        <f>SUMIFS('(①本体)'!$BG$16:$BG$215,'(①本体)'!$E$16:$E$215,"実績",'(①本体)'!$K$16:$K$215,$B69)</f>
        <v>0</v>
      </c>
      <c r="N69" s="684">
        <f>SUMIFS('(①本体)'!$BH$16:$BH$215,'(①本体)'!$E$16:$E$215,"実績",'(①本体)'!$K$16:$K$215,$B69)</f>
        <v>0</v>
      </c>
      <c r="O69" s="684">
        <f>SUMIFS('(①本体)'!$BI$16:$BI$215,'(①本体)'!$E$16:$E$215,"実績",'(①本体)'!$K$16:$K$215,$B69)</f>
        <v>0</v>
      </c>
      <c r="P69" s="593">
        <f>COUNTIFS('(①本体)'!$E$16:$E$215,"実績",'(①本体)'!$K$16:$K$215,$B69,'(①本体)'!BM$16:BM$215,1)</f>
        <v>0</v>
      </c>
      <c r="Q69" s="686">
        <f>SUMIFS('(①本体)'!$BN$16:$BN$215,'(①本体)'!$E$16:$E$215,"実績",'(①本体)'!$K$16:$K$215,$B69)</f>
        <v>0</v>
      </c>
      <c r="R69" s="684">
        <f>SUMIFS('(①本体)'!$BO$16:$BO$215,'(①本体)'!$E$16:$E$215,"実績",'(①本体)'!$K$16:$K$215,$B69)</f>
        <v>0</v>
      </c>
      <c r="S69" s="684">
        <f>SUMIFS('(①本体)'!$BP$16:$BP$215,'(①本体)'!$E$16:$E$215,"実績",'(①本体)'!$K$16:$K$215,$B69)</f>
        <v>0</v>
      </c>
      <c r="T69" s="684">
        <f t="shared" si="13"/>
        <v>0</v>
      </c>
      <c r="U69" s="594">
        <f t="shared" si="14"/>
        <v>0</v>
      </c>
      <c r="V69" s="596">
        <f t="shared" si="15"/>
        <v>0</v>
      </c>
      <c r="W69" s="595">
        <f t="shared" si="16"/>
        <v>0</v>
      </c>
    </row>
    <row r="70" spans="1:38" s="680" customFormat="1" ht="24.6" customHeight="1" x14ac:dyDescent="0.2">
      <c r="A70" s="599">
        <v>13</v>
      </c>
      <c r="B70" s="1010" t="s">
        <v>165</v>
      </c>
      <c r="C70" s="1011"/>
      <c r="D70" s="684">
        <f>COUNTIFS('(①本体)'!$E$16:$E$215,"実績",'(①本体)'!$K$16:$K$215,$B70,'(①本体)'!AR$16:AR$215,1)</f>
        <v>0</v>
      </c>
      <c r="E70" s="594">
        <f>SUMIFS('(①本体)'!$AS$16:$AS$215,'(①本体)'!$E$16:$E$215,"実績",'(①本体)'!$K$16:$K$215,$B70)</f>
        <v>0</v>
      </c>
      <c r="F70" s="686">
        <f>SUMIFS('(①本体)'!$AT$16:$AT$215,'(①本体)'!$E$16:$E$215,"実績",'(①本体)'!$K$16:$K$215,$B70)</f>
        <v>0</v>
      </c>
      <c r="G70" s="684">
        <f>SUMIFS('(①本体)'!$AU$16:$AU$215,'(①本体)'!$E$16:$E$215,"実績",'(①本体)'!$K$16:$K$215,$B70)</f>
        <v>0</v>
      </c>
      <c r="H70" s="593">
        <f>COUNTIFS('(①本体)'!$E$16:$E$215,"実績",'(①本体)'!$K$16:$K$215,$B70,'(①本体)'!AY$16:AY$215,1)</f>
        <v>0</v>
      </c>
      <c r="I70" s="686">
        <f>SUMIFS('(①本体)'!$AZ$16:$AZ$215,'(①本体)'!$E$16:$E$215,"実績",'(①本体)'!$K$16:$K$215,$B70)</f>
        <v>0</v>
      </c>
      <c r="J70" s="686">
        <f>SUMIFS('(①本体)'!$BA$16:$BA$215,'(①本体)'!$E$16:$E$215,"実績",'(①本体)'!$K$16:$K$215,$B70)</f>
        <v>0</v>
      </c>
      <c r="K70" s="684">
        <f>SUMIFS('(①本体)'!$BB$16:$BB$215,'(①本体)'!$E$16:$E$215,"実績",'(①本体)'!$K$16:$K$215,$B70)</f>
        <v>0</v>
      </c>
      <c r="L70" s="684">
        <f>COUNTIFS('(①本体)'!$E$16:$E$215,"実績",'(①本体)'!$K$16:$K$215,$B70,'(①本体)'!BF$16:BF$215,1)</f>
        <v>0</v>
      </c>
      <c r="M70" s="594">
        <f>SUMIFS('(①本体)'!$BG$16:$BG$215,'(①本体)'!$E$16:$E$215,"実績",'(①本体)'!$K$16:$K$215,$B70)</f>
        <v>0</v>
      </c>
      <c r="N70" s="684">
        <f>SUMIFS('(①本体)'!$BH$16:$BH$215,'(①本体)'!$E$16:$E$215,"実績",'(①本体)'!$K$16:$K$215,$B70)</f>
        <v>0</v>
      </c>
      <c r="O70" s="684">
        <f>SUMIFS('(①本体)'!$BI$16:$BI$215,'(①本体)'!$E$16:$E$215,"実績",'(①本体)'!$K$16:$K$215,$B70)</f>
        <v>0</v>
      </c>
      <c r="P70" s="593">
        <f>COUNTIFS('(①本体)'!$E$16:$E$215,"実績",'(①本体)'!$K$16:$K$215,$B70,'(①本体)'!BM$16:BM$215,1)</f>
        <v>0</v>
      </c>
      <c r="Q70" s="686">
        <f>SUMIFS('(①本体)'!$BN$16:$BN$215,'(①本体)'!$E$16:$E$215,"実績",'(①本体)'!$K$16:$K$215,$B70)</f>
        <v>0</v>
      </c>
      <c r="R70" s="684">
        <f>SUMIFS('(①本体)'!$BO$16:$BO$215,'(①本体)'!$E$16:$E$215,"実績",'(①本体)'!$K$16:$K$215,$B70)</f>
        <v>0</v>
      </c>
      <c r="S70" s="684">
        <f>SUMIFS('(①本体)'!$BP$16:$BP$215,'(①本体)'!$E$16:$E$215,"実績",'(①本体)'!$K$16:$K$215,$B70)</f>
        <v>0</v>
      </c>
      <c r="T70" s="684">
        <f t="shared" si="13"/>
        <v>0</v>
      </c>
      <c r="U70" s="594">
        <f t="shared" si="14"/>
        <v>0</v>
      </c>
      <c r="V70" s="596">
        <f t="shared" si="15"/>
        <v>0</v>
      </c>
      <c r="W70" s="595">
        <f t="shared" si="16"/>
        <v>0</v>
      </c>
    </row>
    <row r="71" spans="1:38" s="680" customFormat="1" ht="24.6" customHeight="1" x14ac:dyDescent="0.2">
      <c r="A71" s="600">
        <v>14</v>
      </c>
      <c r="B71" s="1012" t="s">
        <v>363</v>
      </c>
      <c r="C71" s="1013"/>
      <c r="D71" s="682"/>
      <c r="E71" s="588"/>
      <c r="F71" s="683"/>
      <c r="G71" s="682"/>
      <c r="H71" s="587"/>
      <c r="I71" s="683"/>
      <c r="J71" s="683"/>
      <c r="K71" s="682"/>
      <c r="L71" s="682"/>
      <c r="M71" s="588"/>
      <c r="N71" s="682"/>
      <c r="O71" s="682"/>
      <c r="P71" s="587"/>
      <c r="Q71" s="683"/>
      <c r="R71" s="682"/>
      <c r="S71" s="682"/>
      <c r="T71" s="682"/>
      <c r="U71" s="588"/>
      <c r="V71" s="591"/>
      <c r="W71" s="589"/>
    </row>
    <row r="72" spans="1:38" s="680" customFormat="1" ht="24.6" customHeight="1" x14ac:dyDescent="0.2">
      <c r="A72" s="599">
        <v>15</v>
      </c>
      <c r="B72" s="1010" t="s">
        <v>166</v>
      </c>
      <c r="C72" s="1011"/>
      <c r="D72" s="684">
        <f>COUNTIFS('(①本体)'!$E$16:$E$215,"実績",'(①本体)'!$K$16:$K$215,$B72,'(①本体)'!AR$16:AR$215,1)</f>
        <v>0</v>
      </c>
      <c r="E72" s="594">
        <f>SUMIFS('(①本体)'!$AS$16:$AS$215,'(①本体)'!$E$16:$E$215,"実績",'(①本体)'!$K$16:$K$215,$B72)</f>
        <v>0</v>
      </c>
      <c r="F72" s="686">
        <f>SUMIFS('(①本体)'!$AT$16:$AT$215,'(①本体)'!$E$16:$E$215,"実績",'(①本体)'!$K$16:$K$215,$B72)</f>
        <v>0</v>
      </c>
      <c r="G72" s="684">
        <f>SUMIFS('(①本体)'!$AU$16:$AU$215,'(①本体)'!$E$16:$E$215,"実績",'(①本体)'!$K$16:$K$215,$B72)</f>
        <v>0</v>
      </c>
      <c r="H72" s="593">
        <f>COUNTIFS('(①本体)'!$E$16:$E$215,"実績",'(①本体)'!$K$16:$K$215,$B72,'(①本体)'!AY$16:AY$215,1)</f>
        <v>0</v>
      </c>
      <c r="I72" s="686">
        <f>SUMIFS('(①本体)'!$AZ$16:$AZ$215,'(①本体)'!$E$16:$E$215,"実績",'(①本体)'!$K$16:$K$215,$B72)</f>
        <v>0</v>
      </c>
      <c r="J72" s="686">
        <f>SUMIFS('(①本体)'!$BA$16:$BA$215,'(①本体)'!$E$16:$E$215,"実績",'(①本体)'!$K$16:$K$215,$B72)</f>
        <v>0</v>
      </c>
      <c r="K72" s="684">
        <f>SUMIFS('(①本体)'!$BB$16:$BB$215,'(①本体)'!$E$16:$E$215,"実績",'(①本体)'!$K$16:$K$215,$B72)</f>
        <v>0</v>
      </c>
      <c r="L72" s="684">
        <f>COUNTIFS('(①本体)'!$E$16:$E$215,"実績",'(①本体)'!$K$16:$K$215,$B72,'(①本体)'!BF$16:BF$215,1)</f>
        <v>0</v>
      </c>
      <c r="M72" s="594">
        <f>SUMIFS('(①本体)'!$BG$16:$BG$215,'(①本体)'!$E$16:$E$215,"実績",'(①本体)'!$K$16:$K$215,$B72)</f>
        <v>0</v>
      </c>
      <c r="N72" s="684">
        <f>SUMIFS('(①本体)'!$BH$16:$BH$215,'(①本体)'!$E$16:$E$215,"実績",'(①本体)'!$K$16:$K$215,$B72)</f>
        <v>0</v>
      </c>
      <c r="O72" s="684">
        <f>SUMIFS('(①本体)'!$BI$16:$BI$215,'(①本体)'!$E$16:$E$215,"実績",'(①本体)'!$K$16:$K$215,$B72)</f>
        <v>0</v>
      </c>
      <c r="P72" s="593">
        <f>COUNTIFS('(①本体)'!$E$16:$E$215,"実績",'(①本体)'!$K$16:$K$215,$B72,'(①本体)'!BM$16:BM$215,1)</f>
        <v>0</v>
      </c>
      <c r="Q72" s="686">
        <f>SUMIFS('(①本体)'!$BN$16:$BN$215,'(①本体)'!$E$16:$E$215,"実績",'(①本体)'!$K$16:$K$215,$B72)</f>
        <v>0</v>
      </c>
      <c r="R72" s="684">
        <f>SUMIFS('(①本体)'!$BO$16:$BO$215,'(①本体)'!$E$16:$E$215,"実績",'(①本体)'!$K$16:$K$215,$B72)</f>
        <v>0</v>
      </c>
      <c r="S72" s="684">
        <f>SUMIFS('(①本体)'!$BP$16:$BP$215,'(①本体)'!$E$16:$E$215,"実績",'(①本体)'!$K$16:$K$215,$B72)</f>
        <v>0</v>
      </c>
      <c r="T72" s="684">
        <f t="shared" ref="T72:W73" si="17">D72+H72+L72+P72</f>
        <v>0</v>
      </c>
      <c r="U72" s="594">
        <f t="shared" si="17"/>
        <v>0</v>
      </c>
      <c r="V72" s="596">
        <f t="shared" si="17"/>
        <v>0</v>
      </c>
      <c r="W72" s="595">
        <f t="shared" si="17"/>
        <v>0</v>
      </c>
    </row>
    <row r="73" spans="1:38" s="680" customFormat="1" ht="24.6" customHeight="1" x14ac:dyDescent="0.2">
      <c r="A73" s="599">
        <v>16</v>
      </c>
      <c r="B73" s="1008" t="s">
        <v>167</v>
      </c>
      <c r="C73" s="1009"/>
      <c r="D73" s="684">
        <f>COUNTIFS('(①本体)'!$E$16:$E$215,"実績",'(①本体)'!$K$16:$K$215,$B73,'(①本体)'!AR$16:AR$215,1)</f>
        <v>0</v>
      </c>
      <c r="E73" s="594">
        <f>SUMIFS('(①本体)'!$AS$16:$AS$215,'(①本体)'!$E$16:$E$215,"実績",'(①本体)'!$K$16:$K$215,$B73)</f>
        <v>0</v>
      </c>
      <c r="F73" s="686">
        <f>SUMIFS('(①本体)'!$AT$16:$AT$215,'(①本体)'!$E$16:$E$215,"実績",'(①本体)'!$K$16:$K$215,$B73)</f>
        <v>0</v>
      </c>
      <c r="G73" s="684">
        <f>SUMIFS('(①本体)'!$AU$16:$AU$215,'(①本体)'!$E$16:$E$215,"実績",'(①本体)'!$K$16:$K$215,$B73)</f>
        <v>0</v>
      </c>
      <c r="H73" s="593">
        <f>COUNTIFS('(①本体)'!$E$16:$E$215,"実績",'(①本体)'!$K$16:$K$215,$B73,'(①本体)'!AY$16:AY$215,1)</f>
        <v>0</v>
      </c>
      <c r="I73" s="686">
        <f>SUMIFS('(①本体)'!$AZ$16:$AZ$215,'(①本体)'!$E$16:$E$215,"実績",'(①本体)'!$K$16:$K$215,$B73)</f>
        <v>0</v>
      </c>
      <c r="J73" s="686">
        <f>SUMIFS('(①本体)'!$BA$16:$BA$215,'(①本体)'!$E$16:$E$215,"実績",'(①本体)'!$K$16:$K$215,$B73)</f>
        <v>0</v>
      </c>
      <c r="K73" s="684">
        <f>SUMIFS('(①本体)'!$BB$16:$BB$215,'(①本体)'!$E$16:$E$215,"実績",'(①本体)'!$K$16:$K$215,$B73)</f>
        <v>0</v>
      </c>
      <c r="L73" s="684">
        <f>COUNTIFS('(①本体)'!$E$16:$E$215,"実績",'(①本体)'!$K$16:$K$215,$B73,'(①本体)'!BF$16:BF$215,1)</f>
        <v>0</v>
      </c>
      <c r="M73" s="594">
        <f>SUMIFS('(①本体)'!$BG$16:$BG$215,'(①本体)'!$E$16:$E$215,"実績",'(①本体)'!$K$16:$K$215,$B73)</f>
        <v>0</v>
      </c>
      <c r="N73" s="684">
        <f>SUMIFS('(①本体)'!$BH$16:$BH$215,'(①本体)'!$E$16:$E$215,"実績",'(①本体)'!$K$16:$K$215,$B73)</f>
        <v>0</v>
      </c>
      <c r="O73" s="684">
        <f>SUMIFS('(①本体)'!$BI$16:$BI$215,'(①本体)'!$E$16:$E$215,"実績",'(①本体)'!$K$16:$K$215,$B73)</f>
        <v>0</v>
      </c>
      <c r="P73" s="593">
        <f>COUNTIFS('(①本体)'!$E$16:$E$215,"実績",'(①本体)'!$K$16:$K$215,$B73,'(①本体)'!BM$16:BM$215,1)</f>
        <v>0</v>
      </c>
      <c r="Q73" s="686">
        <f>SUMIFS('(①本体)'!$BN$16:$BN$215,'(①本体)'!$E$16:$E$215,"実績",'(①本体)'!$K$16:$K$215,$B73)</f>
        <v>0</v>
      </c>
      <c r="R73" s="684">
        <f>SUMIFS('(①本体)'!$BO$16:$BO$215,'(①本体)'!$E$16:$E$215,"実績",'(①本体)'!$K$16:$K$215,$B73)</f>
        <v>0</v>
      </c>
      <c r="S73" s="684">
        <f>SUMIFS('(①本体)'!$BP$16:$BP$215,'(①本体)'!$E$16:$E$215,"実績",'(①本体)'!$K$16:$K$215,$B73)</f>
        <v>0</v>
      </c>
      <c r="T73" s="684">
        <f t="shared" si="17"/>
        <v>0</v>
      </c>
      <c r="U73" s="594">
        <f t="shared" si="17"/>
        <v>0</v>
      </c>
      <c r="V73" s="596">
        <f t="shared" si="17"/>
        <v>0</v>
      </c>
      <c r="W73" s="595">
        <f t="shared" si="17"/>
        <v>0</v>
      </c>
    </row>
    <row r="74" spans="1:38" s="680" customFormat="1" ht="24.6" customHeight="1" x14ac:dyDescent="0.2">
      <c r="A74" s="601"/>
      <c r="B74" s="1014" t="s">
        <v>312</v>
      </c>
      <c r="C74" s="1015"/>
      <c r="D74" s="684">
        <f>SUM(D58:D73)</f>
        <v>0</v>
      </c>
      <c r="E74" s="594">
        <f t="shared" ref="E74:W74" si="18">SUM(E58:E73)</f>
        <v>0</v>
      </c>
      <c r="F74" s="685">
        <f t="shared" si="18"/>
        <v>0</v>
      </c>
      <c r="G74" s="684">
        <f t="shared" si="18"/>
        <v>0</v>
      </c>
      <c r="H74" s="593">
        <f t="shared" si="18"/>
        <v>0</v>
      </c>
      <c r="I74" s="686">
        <f t="shared" si="18"/>
        <v>0</v>
      </c>
      <c r="J74" s="685">
        <f t="shared" si="18"/>
        <v>0</v>
      </c>
      <c r="K74" s="684">
        <f t="shared" si="18"/>
        <v>0</v>
      </c>
      <c r="L74" s="684">
        <f t="shared" si="18"/>
        <v>0</v>
      </c>
      <c r="M74" s="594">
        <f t="shared" si="18"/>
        <v>0</v>
      </c>
      <c r="N74" s="684">
        <f t="shared" si="18"/>
        <v>0</v>
      </c>
      <c r="O74" s="684">
        <f t="shared" si="18"/>
        <v>0</v>
      </c>
      <c r="P74" s="593">
        <f t="shared" si="18"/>
        <v>0</v>
      </c>
      <c r="Q74" s="686">
        <f t="shared" si="18"/>
        <v>0</v>
      </c>
      <c r="R74" s="684">
        <f t="shared" si="18"/>
        <v>0</v>
      </c>
      <c r="S74" s="684">
        <f t="shared" si="18"/>
        <v>0</v>
      </c>
      <c r="T74" s="684">
        <f t="shared" si="18"/>
        <v>0</v>
      </c>
      <c r="U74" s="594">
        <f t="shared" si="18"/>
        <v>0</v>
      </c>
      <c r="V74" s="593">
        <f t="shared" si="18"/>
        <v>0</v>
      </c>
      <c r="W74" s="595">
        <f t="shared" si="18"/>
        <v>0</v>
      </c>
      <c r="X74" s="568"/>
      <c r="Y74" s="568"/>
      <c r="Z74" s="568"/>
      <c r="AA74" s="568"/>
      <c r="AB74" s="568"/>
      <c r="AC74" s="568"/>
      <c r="AD74" s="568"/>
      <c r="AE74" s="568"/>
      <c r="AF74" s="568"/>
      <c r="AG74" s="568"/>
      <c r="AH74" s="568"/>
    </row>
    <row r="75" spans="1:38" s="602" customFormat="1" ht="24.6" customHeight="1" x14ac:dyDescent="0.2">
      <c r="A75" s="1016" t="s">
        <v>364</v>
      </c>
      <c r="B75" s="918"/>
      <c r="C75" s="918"/>
      <c r="D75" s="918"/>
      <c r="E75" s="918"/>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680"/>
      <c r="AF75" s="680"/>
      <c r="AG75" s="680"/>
      <c r="AH75" s="680"/>
      <c r="AI75" s="680"/>
      <c r="AJ75" s="680"/>
      <c r="AK75" s="680"/>
      <c r="AL75" s="680"/>
    </row>
    <row r="76" spans="1:38" s="603" customFormat="1" ht="24.6" customHeight="1" x14ac:dyDescent="0.2">
      <c r="A76" s="1016" t="s">
        <v>365</v>
      </c>
      <c r="B76" s="1016"/>
      <c r="C76" s="1016"/>
      <c r="D76" s="1016"/>
      <c r="E76" s="1016"/>
      <c r="F76" s="1016"/>
      <c r="G76" s="1016"/>
      <c r="H76" s="1016"/>
      <c r="I76" s="1016"/>
      <c r="J76" s="1016"/>
      <c r="K76" s="1016"/>
      <c r="L76" s="1016"/>
      <c r="M76" s="1016"/>
      <c r="N76" s="1016"/>
      <c r="O76" s="1016"/>
      <c r="P76" s="1016"/>
      <c r="Q76" s="1016"/>
      <c r="R76" s="1016"/>
      <c r="S76" s="568"/>
      <c r="T76" s="568"/>
      <c r="U76" s="680"/>
      <c r="V76" s="680"/>
      <c r="W76" s="680"/>
      <c r="X76" s="680"/>
      <c r="Y76" s="680"/>
      <c r="Z76" s="680"/>
      <c r="AA76" s="680"/>
      <c r="AB76" s="680"/>
      <c r="AC76" s="680"/>
      <c r="AD76" s="680"/>
      <c r="AE76" s="680"/>
      <c r="AF76" s="680"/>
      <c r="AG76" s="680"/>
      <c r="AH76" s="680"/>
      <c r="AI76" s="680"/>
      <c r="AJ76" s="680"/>
      <c r="AK76" s="680"/>
      <c r="AL76" s="680"/>
    </row>
    <row r="77" spans="1:38" s="602" customFormat="1" ht="24.6" customHeight="1" x14ac:dyDescent="0.2">
      <c r="A77" s="1016" t="s">
        <v>366</v>
      </c>
      <c r="B77" s="1016"/>
      <c r="C77" s="1016"/>
      <c r="D77" s="1016"/>
      <c r="E77" s="1016"/>
      <c r="F77" s="1016"/>
      <c r="G77" s="1016"/>
      <c r="H77" s="1016"/>
      <c r="I77" s="1016"/>
      <c r="J77" s="1016"/>
      <c r="K77" s="1016"/>
      <c r="L77" s="1016"/>
      <c r="M77" s="1016"/>
      <c r="N77" s="1016"/>
      <c r="O77" s="1016"/>
      <c r="P77" s="1016"/>
      <c r="Q77" s="1016"/>
      <c r="R77" s="1016"/>
      <c r="S77" s="918"/>
      <c r="T77" s="918"/>
      <c r="U77" s="918"/>
      <c r="V77" s="918"/>
      <c r="W77" s="918"/>
      <c r="X77" s="918"/>
      <c r="Y77" s="918"/>
      <c r="Z77" s="918"/>
      <c r="AA77" s="918"/>
      <c r="AB77" s="918"/>
      <c r="AC77" s="918"/>
      <c r="AD77" s="918"/>
      <c r="AE77" s="918"/>
      <c r="AF77" s="918"/>
      <c r="AG77" s="918"/>
      <c r="AH77" s="918"/>
      <c r="AI77" s="918"/>
      <c r="AJ77" s="918"/>
      <c r="AK77" s="918"/>
      <c r="AL77" s="918"/>
    </row>
    <row r="78" spans="1:38" s="680" customFormat="1" ht="24.6" customHeight="1" x14ac:dyDescent="0.2">
      <c r="A78" s="604"/>
      <c r="B78" s="605"/>
      <c r="C78" s="605"/>
      <c r="D78" s="605"/>
      <c r="E78" s="605"/>
      <c r="F78" s="605"/>
      <c r="G78" s="605"/>
      <c r="H78" s="605"/>
      <c r="I78" s="605"/>
      <c r="J78" s="605"/>
      <c r="K78" s="605"/>
      <c r="L78" s="605"/>
      <c r="M78" s="605"/>
      <c r="AC78" s="606"/>
    </row>
    <row r="79" spans="1:38" s="680" customFormat="1" ht="24.6" customHeight="1" x14ac:dyDescent="0.2">
      <c r="A79" s="687"/>
      <c r="B79" s="679"/>
      <c r="C79" s="679"/>
      <c r="D79" s="680" t="s">
        <v>367</v>
      </c>
      <c r="S79" s="680" t="s">
        <v>368</v>
      </c>
      <c r="AC79" s="606"/>
    </row>
    <row r="80" spans="1:38" s="680" customFormat="1" ht="24.6" customHeight="1" x14ac:dyDescent="0.2">
      <c r="A80" s="908" t="s">
        <v>351</v>
      </c>
      <c r="B80" s="932"/>
      <c r="C80" s="900"/>
      <c r="D80" s="973" t="s">
        <v>369</v>
      </c>
      <c r="E80" s="990"/>
      <c r="F80" s="990"/>
      <c r="G80" s="990"/>
      <c r="H80" s="973" t="s">
        <v>382</v>
      </c>
      <c r="I80" s="974"/>
      <c r="J80" s="974"/>
      <c r="K80" s="974"/>
      <c r="L80" s="973" t="s">
        <v>383</v>
      </c>
      <c r="M80" s="974"/>
      <c r="N80" s="974"/>
      <c r="O80" s="974"/>
      <c r="P80" s="1004" t="s">
        <v>370</v>
      </c>
      <c r="Q80" s="990"/>
      <c r="R80" s="990"/>
      <c r="S80" s="1005"/>
      <c r="T80" s="681"/>
    </row>
    <row r="81" spans="1:19" s="680" customFormat="1" ht="24.6" customHeight="1" x14ac:dyDescent="0.2">
      <c r="A81" s="987"/>
      <c r="B81" s="988"/>
      <c r="C81" s="989"/>
      <c r="D81" s="991" t="s">
        <v>397</v>
      </c>
      <c r="E81" s="993" t="s">
        <v>396</v>
      </c>
      <c r="F81" s="913" t="s">
        <v>309</v>
      </c>
      <c r="G81" s="1017" t="s">
        <v>310</v>
      </c>
      <c r="H81" s="995" t="s">
        <v>397</v>
      </c>
      <c r="I81" s="900" t="s">
        <v>396</v>
      </c>
      <c r="J81" s="913" t="s">
        <v>309</v>
      </c>
      <c r="K81" s="1017" t="s">
        <v>310</v>
      </c>
      <c r="L81" s="991" t="s">
        <v>397</v>
      </c>
      <c r="M81" s="993" t="s">
        <v>396</v>
      </c>
      <c r="N81" s="913" t="s">
        <v>309</v>
      </c>
      <c r="O81" s="908" t="s">
        <v>311</v>
      </c>
      <c r="P81" s="995" t="s">
        <v>397</v>
      </c>
      <c r="Q81" s="900" t="s">
        <v>396</v>
      </c>
      <c r="R81" s="908" t="s">
        <v>309</v>
      </c>
      <c r="S81" s="913" t="s">
        <v>310</v>
      </c>
    </row>
    <row r="82" spans="1:19" s="680" customFormat="1" ht="24.6" customHeight="1" x14ac:dyDescent="0.2">
      <c r="A82" s="933"/>
      <c r="B82" s="934"/>
      <c r="C82" s="901"/>
      <c r="D82" s="992"/>
      <c r="E82" s="994"/>
      <c r="F82" s="952"/>
      <c r="G82" s="933"/>
      <c r="H82" s="996"/>
      <c r="I82" s="901"/>
      <c r="J82" s="914"/>
      <c r="K82" s="1018"/>
      <c r="L82" s="992"/>
      <c r="M82" s="994"/>
      <c r="N82" s="914"/>
      <c r="O82" s="924"/>
      <c r="P82" s="996"/>
      <c r="Q82" s="901"/>
      <c r="R82" s="924"/>
      <c r="S82" s="914"/>
    </row>
    <row r="83" spans="1:19" s="680" customFormat="1" ht="24.6" customHeight="1" x14ac:dyDescent="0.2">
      <c r="A83" s="586">
        <v>1</v>
      </c>
      <c r="B83" s="1002" t="s">
        <v>357</v>
      </c>
      <c r="C83" s="1003"/>
      <c r="D83" s="682"/>
      <c r="E83" s="588"/>
      <c r="F83" s="589"/>
      <c r="G83" s="682"/>
      <c r="H83" s="587"/>
      <c r="I83" s="683"/>
      <c r="J83" s="589"/>
      <c r="K83" s="682"/>
      <c r="L83" s="682"/>
      <c r="M83" s="588"/>
      <c r="N83" s="607"/>
      <c r="O83" s="682"/>
      <c r="P83" s="608"/>
      <c r="Q83" s="683"/>
      <c r="R83" s="682"/>
      <c r="S83" s="589"/>
    </row>
    <row r="84" spans="1:19" s="680" customFormat="1" ht="24.6" customHeight="1" x14ac:dyDescent="0.2">
      <c r="A84" s="590">
        <v>2</v>
      </c>
      <c r="B84" s="1006" t="s">
        <v>358</v>
      </c>
      <c r="C84" s="1007"/>
      <c r="D84" s="682"/>
      <c r="E84" s="588"/>
      <c r="F84" s="589"/>
      <c r="G84" s="682"/>
      <c r="H84" s="587"/>
      <c r="I84" s="683"/>
      <c r="J84" s="589"/>
      <c r="K84" s="682"/>
      <c r="L84" s="682"/>
      <c r="M84" s="588"/>
      <c r="N84" s="607"/>
      <c r="O84" s="682"/>
      <c r="P84" s="608"/>
      <c r="Q84" s="683"/>
      <c r="R84" s="682"/>
      <c r="S84" s="589"/>
    </row>
    <row r="85" spans="1:19" s="680" customFormat="1" ht="24.6" customHeight="1" x14ac:dyDescent="0.2">
      <c r="A85" s="592">
        <v>3</v>
      </c>
      <c r="B85" s="1008" t="s">
        <v>155</v>
      </c>
      <c r="C85" s="1009"/>
      <c r="D85" s="684">
        <f>COUNTIFS('(①本体)'!$E$16:$E$215,"実績",'(①本体)'!$K$16:$K$215,$B85,'(①本体)'!CP$16:CP$215,1)</f>
        <v>0</v>
      </c>
      <c r="E85" s="594">
        <f>SUMIFS('(①本体)'!$CQ$16:$CQ$215,'(①本体)'!$E$16:$E$215,"実績",'(①本体)'!$K$16:$K$215,$B85)</f>
        <v>0</v>
      </c>
      <c r="F85" s="595">
        <f>SUMIFS('(①本体)'!$CR$16:$CR$215,'(①本体)'!$E$16:$E$215,"実績",'(①本体)'!$K$16:$K$215,$B85)</f>
        <v>0</v>
      </c>
      <c r="G85" s="684">
        <f>SUMIFS('(①本体)'!$CS$16:$CS$215,'(①本体)'!$E$16:$E$215,"実績",'(①本体)'!$K$16:$K$215,$B85)</f>
        <v>0</v>
      </c>
      <c r="H85" s="593">
        <f>COUNTIFS('(①本体)'!$E$16:$E$215,"実績",'(①本体)'!$K$16:$K$215,$B85,'(①本体)'!CW$16:CW$215,1)</f>
        <v>0</v>
      </c>
      <c r="I85" s="686">
        <f>SUMIFS('(①本体)'!$CX$16:$CX$215,'(①本体)'!$E$16:$E$215,"実績",'(①本体)'!$K$16:$K$215,$B85)</f>
        <v>0</v>
      </c>
      <c r="J85" s="595">
        <f>SUMIFS('(①本体)'!$CY$16:$CY$215,'(①本体)'!$E$16:$E$215,"実績",'(①本体)'!$K$16:$K$215,$B85)</f>
        <v>0</v>
      </c>
      <c r="K85" s="684">
        <f>SUMIFS('(①本体)'!$CZ$16:$CZ$215,'(①本体)'!$E$16:$E$215,"実績",'(①本体)'!$K$16:$K$215,$B85)</f>
        <v>0</v>
      </c>
      <c r="L85" s="684">
        <f>COUNTIFS('(①本体)'!$E$16:$E$215,"実績",'(①本体)'!$K$16:$K$215,$B85,'(①本体)'!DD$16:DD$215,1)</f>
        <v>0</v>
      </c>
      <c r="M85" s="594">
        <f>SUMIFS('(①本体)'!$DE$16:$DE$215,'(①本体)'!$E$16:$E$215,"実績",'(①本体)'!$K$16:$K$215,$B85)</f>
        <v>0</v>
      </c>
      <c r="N85" s="609">
        <f>SUMIFS('(①本体)'!$DF$16:$DF$215,'(①本体)'!$E$16:$E$215,"実績",'(①本体)'!$K$16:$K$215,$B85)</f>
        <v>0</v>
      </c>
      <c r="O85" s="684">
        <f>SUMIFS('(①本体)'!$DG$16:$DG$215,'(①本体)'!$E$16:$E$215,"実績",'(①本体)'!$K$16:$K$215,$B85)</f>
        <v>0</v>
      </c>
      <c r="P85" s="610">
        <f t="shared" ref="P85:P95" si="19">D85+H85+L85</f>
        <v>0</v>
      </c>
      <c r="Q85" s="686">
        <f t="shared" ref="Q85:Q95" si="20">E85+I85+M85</f>
        <v>0</v>
      </c>
      <c r="R85" s="684">
        <f t="shared" ref="R85:R95" si="21">F85+J85+N85</f>
        <v>0</v>
      </c>
      <c r="S85" s="595">
        <f t="shared" ref="S85:S95" si="22">+G85+K85+O85</f>
        <v>0</v>
      </c>
    </row>
    <row r="86" spans="1:19" s="680" customFormat="1" ht="24.6" customHeight="1" x14ac:dyDescent="0.2">
      <c r="A86" s="597">
        <v>4</v>
      </c>
      <c r="B86" s="1008" t="s">
        <v>156</v>
      </c>
      <c r="C86" s="1009"/>
      <c r="D86" s="684">
        <f>COUNTIFS('(①本体)'!$E$16:$E$215,"実績",'(①本体)'!$K$16:$K$215,$B86,'(①本体)'!CP$16:CP$215,1)</f>
        <v>0</v>
      </c>
      <c r="E86" s="594">
        <f>SUMIFS('(①本体)'!$CQ$16:$CQ$215,'(①本体)'!$E$16:$E$215,"実績",'(①本体)'!$K$16:$K$215,$B86)</f>
        <v>0</v>
      </c>
      <c r="F86" s="595">
        <f>SUMIFS('(①本体)'!$CR$16:$CR$215,'(①本体)'!$E$16:$E$215,"実績",'(①本体)'!$K$16:$K$215,$B86)</f>
        <v>0</v>
      </c>
      <c r="G86" s="684">
        <f>SUMIFS('(①本体)'!$CS$16:$CS$215,'(①本体)'!$E$16:$E$215,"実績",'(①本体)'!$K$16:$K$215,$B86)</f>
        <v>0</v>
      </c>
      <c r="H86" s="593">
        <f>COUNTIFS('(①本体)'!$E$16:$E$215,"実績",'(①本体)'!$K$16:$K$215,$B86,'(①本体)'!CW$16:CW$215,1)</f>
        <v>0</v>
      </c>
      <c r="I86" s="686">
        <f>SUMIFS('(①本体)'!$CX$16:$CX$215,'(①本体)'!$E$16:$E$215,"実績",'(①本体)'!$K$16:$K$215,$B86)</f>
        <v>0</v>
      </c>
      <c r="J86" s="595">
        <f>SUMIFS('(①本体)'!$CY$16:$CY$215,'(①本体)'!$E$16:$E$215,"実績",'(①本体)'!$K$16:$K$215,$B86)</f>
        <v>0</v>
      </c>
      <c r="K86" s="684">
        <f>SUMIFS('(①本体)'!$CZ$16:$CZ$215,'(①本体)'!$E$16:$E$215,"実績",'(①本体)'!$K$16:$K$215,$B86)</f>
        <v>0</v>
      </c>
      <c r="L86" s="684">
        <f>COUNTIFS('(①本体)'!$E$16:$E$215,"実績",'(①本体)'!$K$16:$K$215,$B86,'(①本体)'!DD$16:DD$215,1)</f>
        <v>0</v>
      </c>
      <c r="M86" s="594">
        <f>SUMIFS('(①本体)'!$DE$16:$DE$215,'(①本体)'!$E$16:$E$215,"実績",'(①本体)'!$K$16:$K$215,$B86)</f>
        <v>0</v>
      </c>
      <c r="N86" s="609">
        <f>SUMIFS('(①本体)'!$DF$16:$DF$215,'(①本体)'!$E$16:$E$215,"実績",'(①本体)'!$K$16:$K$215,$B86)</f>
        <v>0</v>
      </c>
      <c r="O86" s="684">
        <f>SUMIFS('(①本体)'!$DG$16:$DG$215,'(①本体)'!$E$16:$E$215,"実績",'(①本体)'!$K$16:$K$215,$B86)</f>
        <v>0</v>
      </c>
      <c r="P86" s="610">
        <f t="shared" si="19"/>
        <v>0</v>
      </c>
      <c r="Q86" s="686">
        <f t="shared" si="20"/>
        <v>0</v>
      </c>
      <c r="R86" s="684">
        <f t="shared" si="21"/>
        <v>0</v>
      </c>
      <c r="S86" s="595">
        <f t="shared" si="22"/>
        <v>0</v>
      </c>
    </row>
    <row r="87" spans="1:19" s="680" customFormat="1" ht="24.6" customHeight="1" x14ac:dyDescent="0.2">
      <c r="A87" s="598">
        <v>5</v>
      </c>
      <c r="B87" s="1008" t="s">
        <v>157</v>
      </c>
      <c r="C87" s="1009"/>
      <c r="D87" s="684">
        <f>COUNTIFS('(①本体)'!$E$16:$E$215,"実績",'(①本体)'!$K$16:$K$215,$B87,'(①本体)'!CP$16:CP$215,1)</f>
        <v>0</v>
      </c>
      <c r="E87" s="594">
        <f>SUMIFS('(①本体)'!$CQ$16:$CQ$215,'(①本体)'!$E$16:$E$215,"実績",'(①本体)'!$K$16:$K$215,$B87)</f>
        <v>0</v>
      </c>
      <c r="F87" s="595">
        <f>SUMIFS('(①本体)'!$CR$16:$CR$215,'(①本体)'!$E$16:$E$215,"実績",'(①本体)'!$K$16:$K$215,$B87)</f>
        <v>0</v>
      </c>
      <c r="G87" s="684">
        <f>SUMIFS('(①本体)'!$CS$16:$CS$215,'(①本体)'!$E$16:$E$215,"実績",'(①本体)'!$K$16:$K$215,$B87)</f>
        <v>0</v>
      </c>
      <c r="H87" s="593">
        <f>COUNTIFS('(①本体)'!$E$16:$E$215,"実績",'(①本体)'!$K$16:$K$215,$B87,'(①本体)'!CW$16:CW$215,1)</f>
        <v>0</v>
      </c>
      <c r="I87" s="686">
        <f>SUMIFS('(①本体)'!$CX$16:$CX$215,'(①本体)'!$E$16:$E$215,"実績",'(①本体)'!$K$16:$K$215,$B87)</f>
        <v>0</v>
      </c>
      <c r="J87" s="595">
        <f>SUMIFS('(①本体)'!$CY$16:$CY$215,'(①本体)'!$E$16:$E$215,"実績",'(①本体)'!$K$16:$K$215,$B87)</f>
        <v>0</v>
      </c>
      <c r="K87" s="684">
        <f>SUMIFS('(①本体)'!$CZ$16:$CZ$215,'(①本体)'!$E$16:$E$215,"実績",'(①本体)'!$K$16:$K$215,$B87)</f>
        <v>0</v>
      </c>
      <c r="L87" s="684">
        <f>COUNTIFS('(①本体)'!$E$16:$E$215,"実績",'(①本体)'!$K$16:$K$215,$B87,'(①本体)'!DD$16:DD$215,1)</f>
        <v>0</v>
      </c>
      <c r="M87" s="594">
        <f>SUMIFS('(①本体)'!$DE$16:$DE$215,'(①本体)'!$E$16:$E$215,"実績",'(①本体)'!$K$16:$K$215,$B87)</f>
        <v>0</v>
      </c>
      <c r="N87" s="609">
        <f>SUMIFS('(①本体)'!$DF$16:$DF$215,'(①本体)'!$E$16:$E$215,"実績",'(①本体)'!$K$16:$K$215,$B87)</f>
        <v>0</v>
      </c>
      <c r="O87" s="684">
        <f>SUMIFS('(①本体)'!$DG$16:$DG$215,'(①本体)'!$E$16:$E$215,"実績",'(①本体)'!$K$16:$K$215,$B87)</f>
        <v>0</v>
      </c>
      <c r="P87" s="610">
        <f t="shared" si="19"/>
        <v>0</v>
      </c>
      <c r="Q87" s="686">
        <f t="shared" si="20"/>
        <v>0</v>
      </c>
      <c r="R87" s="684">
        <f t="shared" si="21"/>
        <v>0</v>
      </c>
      <c r="S87" s="595">
        <f t="shared" si="22"/>
        <v>0</v>
      </c>
    </row>
    <row r="88" spans="1:19" s="680" customFormat="1" ht="24.6" customHeight="1" x14ac:dyDescent="0.2">
      <c r="A88" s="597">
        <v>6</v>
      </c>
      <c r="B88" s="1008" t="s">
        <v>158</v>
      </c>
      <c r="C88" s="1009"/>
      <c r="D88" s="684">
        <f>COUNTIFS('(①本体)'!$E$16:$E$215,"実績",'(①本体)'!$K$16:$K$215,$B88,'(①本体)'!CP$16:CP$215,1)</f>
        <v>0</v>
      </c>
      <c r="E88" s="594">
        <f>SUMIFS('(①本体)'!$CQ$16:$CQ$215,'(①本体)'!$E$16:$E$215,"実績",'(①本体)'!$K$16:$K$215,$B88)</f>
        <v>0</v>
      </c>
      <c r="F88" s="686">
        <f>SUMIFS('(①本体)'!$CR$16:$CR$215,'(①本体)'!$E$16:$E$215,"実績",'(①本体)'!$K$16:$K$215,$B88)</f>
        <v>0</v>
      </c>
      <c r="G88" s="684">
        <f>SUMIFS('(①本体)'!$CS$16:$CS$215,'(①本体)'!$E$16:$E$215,"実績",'(①本体)'!$K$16:$K$215,$B88)</f>
        <v>0</v>
      </c>
      <c r="H88" s="593">
        <f>COUNTIFS('(①本体)'!$E$16:$E$215,"実績",'(①本体)'!$K$16:$K$215,$B88,'(①本体)'!CW$16:CW$215,1)</f>
        <v>0</v>
      </c>
      <c r="I88" s="686">
        <f>SUMIFS('(①本体)'!$CX$16:$CX$215,'(①本体)'!$E$16:$E$215,"実績",'(①本体)'!$K$16:$K$215,$B88)</f>
        <v>0</v>
      </c>
      <c r="J88" s="686">
        <f>SUMIFS('(①本体)'!$CY$16:$CY$215,'(①本体)'!$E$16:$E$215,"実績",'(①本体)'!$K$16:$K$215,$B88)</f>
        <v>0</v>
      </c>
      <c r="K88" s="684">
        <f>SUMIFS('(①本体)'!$CZ$16:$CZ$215,'(①本体)'!$E$16:$E$215,"実績",'(①本体)'!$K$16:$K$215,$B88)</f>
        <v>0</v>
      </c>
      <c r="L88" s="684">
        <f>COUNTIFS('(①本体)'!$E$16:$E$215,"実績",'(①本体)'!$K$16:$K$215,$B88,'(①本体)'!DD$16:DD$215,1)</f>
        <v>0</v>
      </c>
      <c r="M88" s="594">
        <f>SUMIFS('(①本体)'!$DE$16:$DE$215,'(①本体)'!$E$16:$E$215,"実績",'(①本体)'!$K$16:$K$215,$B88)</f>
        <v>0</v>
      </c>
      <c r="N88" s="609">
        <f>SUMIFS('(①本体)'!$DF$16:$DF$215,'(①本体)'!$E$16:$E$215,"実績",'(①本体)'!$K$16:$K$215,$B88)</f>
        <v>0</v>
      </c>
      <c r="O88" s="684">
        <f>SUMIFS('(①本体)'!$DG$16:$DG$215,'(①本体)'!$E$16:$E$215,"実績",'(①本体)'!$K$16:$K$215,$B88)</f>
        <v>0</v>
      </c>
      <c r="P88" s="610">
        <f t="shared" si="19"/>
        <v>0</v>
      </c>
      <c r="Q88" s="686">
        <f t="shared" si="20"/>
        <v>0</v>
      </c>
      <c r="R88" s="684">
        <f t="shared" si="21"/>
        <v>0</v>
      </c>
      <c r="S88" s="595">
        <f t="shared" si="22"/>
        <v>0</v>
      </c>
    </row>
    <row r="89" spans="1:19" s="680" customFormat="1" ht="24.6" customHeight="1" x14ac:dyDescent="0.2">
      <c r="A89" s="592">
        <v>7</v>
      </c>
      <c r="B89" s="1008" t="s">
        <v>159</v>
      </c>
      <c r="C89" s="1009"/>
      <c r="D89" s="684">
        <f>COUNTIFS('(①本体)'!$E$16:$E$215,"実績",'(①本体)'!$K$16:$K$215,$B89,'(①本体)'!CP$16:CP$215,1)</f>
        <v>0</v>
      </c>
      <c r="E89" s="594">
        <f>SUMIFS('(①本体)'!$CQ$16:$CQ$215,'(①本体)'!$E$16:$E$215,"実績",'(①本体)'!$K$16:$K$215,$B89)</f>
        <v>0</v>
      </c>
      <c r="F89" s="686">
        <f>SUMIFS('(①本体)'!$CR$16:$CR$215,'(①本体)'!$E$16:$E$215,"実績",'(①本体)'!$K$16:$K$215,$B89)</f>
        <v>0</v>
      </c>
      <c r="G89" s="684">
        <f>SUMIFS('(①本体)'!$CS$16:$CS$215,'(①本体)'!$E$16:$E$215,"実績",'(①本体)'!$K$16:$K$215,$B89)</f>
        <v>0</v>
      </c>
      <c r="H89" s="593">
        <f>COUNTIFS('(①本体)'!$E$16:$E$215,"実績",'(①本体)'!$K$16:$K$215,$B89,'(①本体)'!CW$16:CW$215,1)</f>
        <v>0</v>
      </c>
      <c r="I89" s="686">
        <f>SUMIFS('(①本体)'!$CX$16:$CX$215,'(①本体)'!$E$16:$E$215,"実績",'(①本体)'!$K$16:$K$215,$B89)</f>
        <v>0</v>
      </c>
      <c r="J89" s="686">
        <f>SUMIFS('(①本体)'!$CY$16:$CY$215,'(①本体)'!$E$16:$E$215,"実績",'(①本体)'!$K$16:$K$215,$B89)</f>
        <v>0</v>
      </c>
      <c r="K89" s="684">
        <f>SUMIFS('(①本体)'!$CZ$16:$CZ$215,'(①本体)'!$E$16:$E$215,"実績",'(①本体)'!$K$16:$K$215,$B89)</f>
        <v>0</v>
      </c>
      <c r="L89" s="684">
        <f>COUNTIFS('(①本体)'!$E$16:$E$215,"実績",'(①本体)'!$K$16:$K$215,$B89,'(①本体)'!DD$16:DD$215,1)</f>
        <v>0</v>
      </c>
      <c r="M89" s="594">
        <f>SUMIFS('(①本体)'!$DE$16:$DE$215,'(①本体)'!$E$16:$E$215,"実績",'(①本体)'!$K$16:$K$215,$B89)</f>
        <v>0</v>
      </c>
      <c r="N89" s="609">
        <f>SUMIFS('(①本体)'!$DF$16:$DF$215,'(①本体)'!$E$16:$E$215,"実績",'(①本体)'!$K$16:$K$215,$B89)</f>
        <v>0</v>
      </c>
      <c r="O89" s="684">
        <f>SUMIFS('(①本体)'!$DG$16:$DG$215,'(①本体)'!$E$16:$E$215,"実績",'(①本体)'!$K$16:$K$215,$B89)</f>
        <v>0</v>
      </c>
      <c r="P89" s="610">
        <f t="shared" si="19"/>
        <v>0</v>
      </c>
      <c r="Q89" s="686">
        <f t="shared" si="20"/>
        <v>0</v>
      </c>
      <c r="R89" s="684">
        <f t="shared" si="21"/>
        <v>0</v>
      </c>
      <c r="S89" s="595">
        <f t="shared" si="22"/>
        <v>0</v>
      </c>
    </row>
    <row r="90" spans="1:19" s="680" customFormat="1" ht="24.6" customHeight="1" x14ac:dyDescent="0.2">
      <c r="A90" s="597">
        <v>8</v>
      </c>
      <c r="B90" s="1008" t="s">
        <v>160</v>
      </c>
      <c r="C90" s="1009"/>
      <c r="D90" s="684">
        <f>COUNTIFS('(①本体)'!$E$16:$E$215,"実績",'(①本体)'!$K$16:$K$215,$B90,'(①本体)'!CP$16:CP$215,1)</f>
        <v>0</v>
      </c>
      <c r="E90" s="594">
        <f>SUMIFS('(①本体)'!$CQ$16:$CQ$215,'(①本体)'!$E$16:$E$215,"実績",'(①本体)'!$K$16:$K$215,$B90)</f>
        <v>0</v>
      </c>
      <c r="F90" s="686">
        <f>SUMIFS('(①本体)'!$CR$16:$CR$215,'(①本体)'!$E$16:$E$215,"実績",'(①本体)'!$K$16:$K$215,$B90)</f>
        <v>0</v>
      </c>
      <c r="G90" s="684">
        <f>SUMIFS('(①本体)'!$CS$16:$CS$215,'(①本体)'!$E$16:$E$215,"実績",'(①本体)'!$K$16:$K$215,$B90)</f>
        <v>0</v>
      </c>
      <c r="H90" s="593">
        <f>COUNTIFS('(①本体)'!$E$16:$E$215,"実績",'(①本体)'!$K$16:$K$215,$B90,'(①本体)'!CW$16:CW$215,1)</f>
        <v>0</v>
      </c>
      <c r="I90" s="686">
        <f>SUMIFS('(①本体)'!$CX$16:$CX$215,'(①本体)'!$E$16:$E$215,"実績",'(①本体)'!$K$16:$K$215,$B90)</f>
        <v>0</v>
      </c>
      <c r="J90" s="686">
        <f>SUMIFS('(①本体)'!$CY$16:$CY$215,'(①本体)'!$E$16:$E$215,"実績",'(①本体)'!$K$16:$K$215,$B90)</f>
        <v>0</v>
      </c>
      <c r="K90" s="684">
        <f>SUMIFS('(①本体)'!$CZ$16:$CZ$215,'(①本体)'!$E$16:$E$215,"実績",'(①本体)'!$K$16:$K$215,$B90)</f>
        <v>0</v>
      </c>
      <c r="L90" s="684">
        <f>COUNTIFS('(①本体)'!$E$16:$E$215,"実績",'(①本体)'!$K$16:$K$215,$B90,'(①本体)'!DD$16:DD$215,1)</f>
        <v>0</v>
      </c>
      <c r="M90" s="594">
        <f>SUMIFS('(①本体)'!$DE$16:$DE$215,'(①本体)'!$E$16:$E$215,"実績",'(①本体)'!$K$16:$K$215,$B90)</f>
        <v>0</v>
      </c>
      <c r="N90" s="609">
        <f>SUMIFS('(①本体)'!$DF$16:$DF$215,'(①本体)'!$E$16:$E$215,"実績",'(①本体)'!$K$16:$K$215,$B90)</f>
        <v>0</v>
      </c>
      <c r="O90" s="684">
        <f>SUMIFS('(①本体)'!$DG$16:$DG$215,'(①本体)'!$E$16:$E$215,"実績",'(①本体)'!$K$16:$K$215,$B90)</f>
        <v>0</v>
      </c>
      <c r="P90" s="610">
        <f t="shared" si="19"/>
        <v>0</v>
      </c>
      <c r="Q90" s="686">
        <f t="shared" si="20"/>
        <v>0</v>
      </c>
      <c r="R90" s="684">
        <f t="shared" si="21"/>
        <v>0</v>
      </c>
      <c r="S90" s="595">
        <f t="shared" si="22"/>
        <v>0</v>
      </c>
    </row>
    <row r="91" spans="1:19" s="680" customFormat="1" ht="24.6" customHeight="1" x14ac:dyDescent="0.2">
      <c r="A91" s="598">
        <v>9</v>
      </c>
      <c r="B91" s="1008" t="s">
        <v>161</v>
      </c>
      <c r="C91" s="1009"/>
      <c r="D91" s="684">
        <f>COUNTIFS('(①本体)'!$E$16:$E$215,"実績",'(①本体)'!$K$16:$K$215,$B91,'(①本体)'!CP$16:CP$215,1)</f>
        <v>0</v>
      </c>
      <c r="E91" s="594">
        <f>SUMIFS('(①本体)'!$CQ$16:$CQ$215,'(①本体)'!$E$16:$E$215,"実績",'(①本体)'!$K$16:$K$215,$B91)</f>
        <v>0</v>
      </c>
      <c r="F91" s="686">
        <f>SUMIFS('(①本体)'!$CR$16:$CR$215,'(①本体)'!$E$16:$E$215,"実績",'(①本体)'!$K$16:$K$215,$B91)</f>
        <v>0</v>
      </c>
      <c r="G91" s="684">
        <f>SUMIFS('(①本体)'!$CS$16:$CS$215,'(①本体)'!$E$16:$E$215,"実績",'(①本体)'!$K$16:$K$215,$B91)</f>
        <v>0</v>
      </c>
      <c r="H91" s="593">
        <f>COUNTIFS('(①本体)'!$E$16:$E$215,"実績",'(①本体)'!$K$16:$K$215,$B91,'(①本体)'!CW$16:CW$215,1)</f>
        <v>0</v>
      </c>
      <c r="I91" s="686">
        <f>SUMIFS('(①本体)'!$CX$16:$CX$215,'(①本体)'!$E$16:$E$215,"実績",'(①本体)'!$K$16:$K$215,$B91)</f>
        <v>0</v>
      </c>
      <c r="J91" s="686">
        <f>SUMIFS('(①本体)'!$CY$16:$CY$215,'(①本体)'!$E$16:$E$215,"実績",'(①本体)'!$K$16:$K$215,$B91)</f>
        <v>0</v>
      </c>
      <c r="K91" s="684">
        <f>SUMIFS('(①本体)'!$CZ$16:$CZ$215,'(①本体)'!$E$16:$E$215,"実績",'(①本体)'!$K$16:$K$215,$B91)</f>
        <v>0</v>
      </c>
      <c r="L91" s="684">
        <f>COUNTIFS('(①本体)'!$E$16:$E$215,"実績",'(①本体)'!$K$16:$K$215,$B91,'(①本体)'!DD$16:DD$215,1)</f>
        <v>0</v>
      </c>
      <c r="M91" s="594">
        <f>SUMIFS('(①本体)'!$DE$16:$DE$215,'(①本体)'!$E$16:$E$215,"実績",'(①本体)'!$K$16:$K$215,$B91)</f>
        <v>0</v>
      </c>
      <c r="N91" s="609">
        <f>SUMIFS('(①本体)'!$DF$16:$DF$215,'(①本体)'!$E$16:$E$215,"実績",'(①本体)'!$K$16:$K$215,$B91)</f>
        <v>0</v>
      </c>
      <c r="O91" s="684">
        <f>SUMIFS('(①本体)'!$DG$16:$DG$215,'(①本体)'!$E$16:$E$215,"実績",'(①本体)'!$K$16:$K$215,$B91)</f>
        <v>0</v>
      </c>
      <c r="P91" s="610">
        <f t="shared" si="19"/>
        <v>0</v>
      </c>
      <c r="Q91" s="686">
        <f t="shared" si="20"/>
        <v>0</v>
      </c>
      <c r="R91" s="684">
        <f t="shared" si="21"/>
        <v>0</v>
      </c>
      <c r="S91" s="595">
        <f t="shared" si="22"/>
        <v>0</v>
      </c>
    </row>
    <row r="92" spans="1:19" s="680" customFormat="1" ht="24.6" customHeight="1" x14ac:dyDescent="0.2">
      <c r="A92" s="597">
        <v>10</v>
      </c>
      <c r="B92" s="1008" t="s">
        <v>162</v>
      </c>
      <c r="C92" s="1009"/>
      <c r="D92" s="684">
        <f>COUNTIFS('(①本体)'!$E$16:$E$215,"実績",'(①本体)'!$K$16:$K$215,$B92,'(①本体)'!CP$16:CP$215,1)</f>
        <v>0</v>
      </c>
      <c r="E92" s="594">
        <f>SUMIFS('(①本体)'!$CQ$16:$CQ$215,'(①本体)'!$E$16:$E$215,"実績",'(①本体)'!$K$16:$K$215,$B92)</f>
        <v>0</v>
      </c>
      <c r="F92" s="686">
        <f>SUMIFS('(①本体)'!$CR$16:$CR$215,'(①本体)'!$E$16:$E$215,"実績",'(①本体)'!$K$16:$K$215,$B92)</f>
        <v>0</v>
      </c>
      <c r="G92" s="684">
        <f>SUMIFS('(①本体)'!$CS$16:$CS$215,'(①本体)'!$E$16:$E$215,"実績",'(①本体)'!$K$16:$K$215,$B92)</f>
        <v>0</v>
      </c>
      <c r="H92" s="593">
        <f>COUNTIFS('(①本体)'!$E$16:$E$215,"実績",'(①本体)'!$K$16:$K$215,$B92,'(①本体)'!CW$16:CW$215,1)</f>
        <v>0</v>
      </c>
      <c r="I92" s="686">
        <f>SUMIFS('(①本体)'!$CX$16:$CX$215,'(①本体)'!$E$16:$E$215,"実績",'(①本体)'!$K$16:$K$215,$B92)</f>
        <v>0</v>
      </c>
      <c r="J92" s="686">
        <f>SUMIFS('(①本体)'!$CY$16:$CY$215,'(①本体)'!$E$16:$E$215,"実績",'(①本体)'!$K$16:$K$215,$B92)</f>
        <v>0</v>
      </c>
      <c r="K92" s="684">
        <f>SUMIFS('(①本体)'!$CZ$16:$CZ$215,'(①本体)'!$E$16:$E$215,"実績",'(①本体)'!$K$16:$K$215,$B92)</f>
        <v>0</v>
      </c>
      <c r="L92" s="684">
        <f>COUNTIFS('(①本体)'!$E$16:$E$215,"実績",'(①本体)'!$K$16:$K$215,$B92,'(①本体)'!DD$16:DD$215,1)</f>
        <v>0</v>
      </c>
      <c r="M92" s="594">
        <f>SUMIFS('(①本体)'!$DE$16:$DE$215,'(①本体)'!$E$16:$E$215,"実績",'(①本体)'!$K$16:$K$215,$B92)</f>
        <v>0</v>
      </c>
      <c r="N92" s="609">
        <f>SUMIFS('(①本体)'!$DF$16:$DF$215,'(①本体)'!$E$16:$E$215,"実績",'(①本体)'!$K$16:$K$215,$B92)</f>
        <v>0</v>
      </c>
      <c r="O92" s="684">
        <f>SUMIFS('(①本体)'!$DG$16:$DG$215,'(①本体)'!$E$16:$E$215,"実績",'(①本体)'!$K$16:$K$215,$B92)</f>
        <v>0</v>
      </c>
      <c r="P92" s="610">
        <f t="shared" si="19"/>
        <v>0</v>
      </c>
      <c r="Q92" s="686">
        <f t="shared" si="20"/>
        <v>0</v>
      </c>
      <c r="R92" s="684">
        <f t="shared" si="21"/>
        <v>0</v>
      </c>
      <c r="S92" s="595">
        <f t="shared" si="22"/>
        <v>0</v>
      </c>
    </row>
    <row r="93" spans="1:19" s="680" customFormat="1" ht="24.6" customHeight="1" x14ac:dyDescent="0.2">
      <c r="A93" s="592">
        <v>11</v>
      </c>
      <c r="B93" s="1008" t="s">
        <v>163</v>
      </c>
      <c r="C93" s="1009"/>
      <c r="D93" s="684">
        <f>COUNTIFS('(①本体)'!$E$16:$E$215,"実績",'(①本体)'!$K$16:$K$215,$B93,'(①本体)'!CP$16:CP$215,1)</f>
        <v>0</v>
      </c>
      <c r="E93" s="594">
        <f>SUMIFS('(①本体)'!$CQ$16:$CQ$215,'(①本体)'!$E$16:$E$215,"実績",'(①本体)'!$K$16:$K$215,$B93)</f>
        <v>0</v>
      </c>
      <c r="F93" s="686">
        <f>SUMIFS('(①本体)'!$CR$16:$CR$215,'(①本体)'!$E$16:$E$215,"実績",'(①本体)'!$K$16:$K$215,$B93)</f>
        <v>0</v>
      </c>
      <c r="G93" s="684">
        <f>SUMIFS('(①本体)'!$CS$16:$CS$215,'(①本体)'!$E$16:$E$215,"実績",'(①本体)'!$K$16:$K$215,$B93)</f>
        <v>0</v>
      </c>
      <c r="H93" s="593">
        <f>COUNTIFS('(①本体)'!$E$16:$E$215,"実績",'(①本体)'!$K$16:$K$215,$B93,'(①本体)'!CW$16:CW$215,1)</f>
        <v>0</v>
      </c>
      <c r="I93" s="686">
        <f>SUMIFS('(①本体)'!$CX$16:$CX$215,'(①本体)'!$E$16:$E$215,"実績",'(①本体)'!$K$16:$K$215,$B93)</f>
        <v>0</v>
      </c>
      <c r="J93" s="686">
        <f>SUMIFS('(①本体)'!$CY$16:$CY$215,'(①本体)'!$E$16:$E$215,"実績",'(①本体)'!$K$16:$K$215,$B93)</f>
        <v>0</v>
      </c>
      <c r="K93" s="684">
        <f>SUMIFS('(①本体)'!$CZ$16:$CZ$215,'(①本体)'!$E$16:$E$215,"実績",'(①本体)'!$K$16:$K$215,$B93)</f>
        <v>0</v>
      </c>
      <c r="L93" s="684">
        <f>COUNTIFS('(①本体)'!$E$16:$E$215,"実績",'(①本体)'!$K$16:$K$215,$B93,'(①本体)'!DD$16:DD$215,1)</f>
        <v>0</v>
      </c>
      <c r="M93" s="594">
        <f>SUMIFS('(①本体)'!$DE$16:$DE$215,'(①本体)'!$E$16:$E$215,"実績",'(①本体)'!$K$16:$K$215,$B93)</f>
        <v>0</v>
      </c>
      <c r="N93" s="609">
        <f>SUMIFS('(①本体)'!$DF$16:$DF$215,'(①本体)'!$E$16:$E$215,"実績",'(①本体)'!$K$16:$K$215,$B93)</f>
        <v>0</v>
      </c>
      <c r="O93" s="684">
        <f>SUMIFS('(①本体)'!$DG$16:$DG$215,'(①本体)'!$E$16:$E$215,"実績",'(①本体)'!$K$16:$K$215,$B93)</f>
        <v>0</v>
      </c>
      <c r="P93" s="610">
        <f t="shared" si="19"/>
        <v>0</v>
      </c>
      <c r="Q93" s="686">
        <f t="shared" si="20"/>
        <v>0</v>
      </c>
      <c r="R93" s="684">
        <f t="shared" si="21"/>
        <v>0</v>
      </c>
      <c r="S93" s="595">
        <f t="shared" si="22"/>
        <v>0</v>
      </c>
    </row>
    <row r="94" spans="1:19" s="680" customFormat="1" ht="24.6" customHeight="1" x14ac:dyDescent="0.2">
      <c r="A94" s="597">
        <v>12</v>
      </c>
      <c r="B94" s="1010" t="s">
        <v>164</v>
      </c>
      <c r="C94" s="1011"/>
      <c r="D94" s="684">
        <f>COUNTIFS('(①本体)'!$E$16:$E$215,"実績",'(①本体)'!$K$16:$K$215,$B94,'(①本体)'!CP$16:CP$215,1)</f>
        <v>0</v>
      </c>
      <c r="E94" s="594">
        <f>SUMIFS('(①本体)'!$CQ$16:$CQ$215,'(①本体)'!$E$16:$E$215,"実績",'(①本体)'!$K$16:$K$215,$B94)</f>
        <v>0</v>
      </c>
      <c r="F94" s="686">
        <f>SUMIFS('(①本体)'!$CR$16:$CR$215,'(①本体)'!$E$16:$E$215,"実績",'(①本体)'!$K$16:$K$215,$B94)</f>
        <v>0</v>
      </c>
      <c r="G94" s="684">
        <f>SUMIFS('(①本体)'!$CS$16:$CS$215,'(①本体)'!$E$16:$E$215,"実績",'(①本体)'!$K$16:$K$215,$B94)</f>
        <v>0</v>
      </c>
      <c r="H94" s="593">
        <f>COUNTIFS('(①本体)'!$E$16:$E$215,"実績",'(①本体)'!$K$16:$K$215,$B94,'(①本体)'!CW$16:CW$215,1)</f>
        <v>0</v>
      </c>
      <c r="I94" s="686">
        <f>SUMIFS('(①本体)'!$CX$16:$CX$215,'(①本体)'!$E$16:$E$215,"実績",'(①本体)'!$K$16:$K$215,$B94)</f>
        <v>0</v>
      </c>
      <c r="J94" s="686">
        <f>SUMIFS('(①本体)'!$CY$16:$CY$215,'(①本体)'!$E$16:$E$215,"実績",'(①本体)'!$K$16:$K$215,$B94)</f>
        <v>0</v>
      </c>
      <c r="K94" s="684">
        <f>SUMIFS('(①本体)'!$CZ$16:$CZ$215,'(①本体)'!$E$16:$E$215,"実績",'(①本体)'!$K$16:$K$215,$B94)</f>
        <v>0</v>
      </c>
      <c r="L94" s="684">
        <f>COUNTIFS('(①本体)'!$E$16:$E$215,"実績",'(①本体)'!$K$16:$K$215,$B94,'(①本体)'!DD$16:DD$215,1)</f>
        <v>0</v>
      </c>
      <c r="M94" s="594">
        <f>SUMIFS('(①本体)'!$DE$16:$DE$215,'(①本体)'!$E$16:$E$215,"実績",'(①本体)'!$K$16:$K$215,$B94)</f>
        <v>0</v>
      </c>
      <c r="N94" s="684">
        <f>SUMIFS('(①本体)'!$DF$16:$DF$215,'(①本体)'!$E$16:$E$215,"実績",'(①本体)'!$K$16:$K$215,$B94)</f>
        <v>0</v>
      </c>
      <c r="O94" s="684">
        <f>SUMIFS('(①本体)'!$DG$16:$DG$215,'(①本体)'!$E$16:$E$215,"実績",'(①本体)'!$K$16:$K$215,$B94)</f>
        <v>0</v>
      </c>
      <c r="P94" s="610">
        <f t="shared" si="19"/>
        <v>0</v>
      </c>
      <c r="Q94" s="686">
        <f t="shared" si="20"/>
        <v>0</v>
      </c>
      <c r="R94" s="684">
        <f t="shared" si="21"/>
        <v>0</v>
      </c>
      <c r="S94" s="595">
        <f t="shared" si="22"/>
        <v>0</v>
      </c>
    </row>
    <row r="95" spans="1:19" s="680" customFormat="1" ht="24.6" customHeight="1" x14ac:dyDescent="0.2">
      <c r="A95" s="599">
        <v>13</v>
      </c>
      <c r="B95" s="1010" t="s">
        <v>165</v>
      </c>
      <c r="C95" s="1011"/>
      <c r="D95" s="684">
        <f>COUNTIFS('(①本体)'!$E$16:$E$215,"実績",'(①本体)'!$K$16:$K$215,$B95,'(①本体)'!CP$16:CP$215,1)</f>
        <v>0</v>
      </c>
      <c r="E95" s="594">
        <f>SUMIFS('(①本体)'!$CQ$16:$CQ$215,'(①本体)'!$E$16:$E$215,"実績",'(①本体)'!$K$16:$K$215,$B95)</f>
        <v>0</v>
      </c>
      <c r="F95" s="686">
        <f>SUMIFS('(①本体)'!$CR$16:$CR$215,'(①本体)'!$E$16:$E$215,"実績",'(①本体)'!$K$16:$K$215,$B95)</f>
        <v>0</v>
      </c>
      <c r="G95" s="684">
        <f>SUMIFS('(①本体)'!$CS$16:$CS$215,'(①本体)'!$E$16:$E$215,"実績",'(①本体)'!$K$16:$K$215,$B95)</f>
        <v>0</v>
      </c>
      <c r="H95" s="593">
        <f>COUNTIFS('(①本体)'!$E$16:$E$215,"実績",'(①本体)'!$K$16:$K$215,$B95,'(①本体)'!CW$16:CW$215,1)</f>
        <v>0</v>
      </c>
      <c r="I95" s="686">
        <f>SUMIFS('(①本体)'!$CX$16:$CX$215,'(①本体)'!$E$16:$E$215,"実績",'(①本体)'!$K$16:$K$215,$B95)</f>
        <v>0</v>
      </c>
      <c r="J95" s="686">
        <f>SUMIFS('(①本体)'!$CY$16:$CY$215,'(①本体)'!$E$16:$E$215,"実績",'(①本体)'!$K$16:$K$215,$B95)</f>
        <v>0</v>
      </c>
      <c r="K95" s="684">
        <f>SUMIFS('(①本体)'!$CZ$16:$CZ$215,'(①本体)'!$E$16:$E$215,"実績",'(①本体)'!$K$16:$K$215,$B95)</f>
        <v>0</v>
      </c>
      <c r="L95" s="684">
        <f>COUNTIFS('(①本体)'!$E$16:$E$215,"実績",'(①本体)'!$K$16:$K$215,$B95,'(①本体)'!DD$16:DD$215,1)</f>
        <v>0</v>
      </c>
      <c r="M95" s="594">
        <f>SUMIFS('(①本体)'!$DE$16:$DE$215,'(①本体)'!$E$16:$E$215,"実績",'(①本体)'!$K$16:$K$215,$B95)</f>
        <v>0</v>
      </c>
      <c r="N95" s="609">
        <f>SUMIFS('(①本体)'!$DF$16:$DF$215,'(①本体)'!$E$16:$E$215,"実績",'(①本体)'!$K$16:$K$215,$B95)</f>
        <v>0</v>
      </c>
      <c r="O95" s="684">
        <f>SUMIFS('(①本体)'!$DG$16:$DG$215,'(①本体)'!$E$16:$E$215,"実績",'(①本体)'!$K$16:$K$215,$B95)</f>
        <v>0</v>
      </c>
      <c r="P95" s="610">
        <f t="shared" si="19"/>
        <v>0</v>
      </c>
      <c r="Q95" s="686">
        <f t="shared" si="20"/>
        <v>0</v>
      </c>
      <c r="R95" s="684">
        <f t="shared" si="21"/>
        <v>0</v>
      </c>
      <c r="S95" s="595">
        <f t="shared" si="22"/>
        <v>0</v>
      </c>
    </row>
    <row r="96" spans="1:19" s="680" customFormat="1" ht="24.6" customHeight="1" x14ac:dyDescent="0.2">
      <c r="A96" s="600">
        <v>14</v>
      </c>
      <c r="B96" s="1012" t="s">
        <v>363</v>
      </c>
      <c r="C96" s="1013"/>
      <c r="D96" s="682"/>
      <c r="E96" s="588"/>
      <c r="F96" s="683"/>
      <c r="G96" s="682"/>
      <c r="H96" s="587"/>
      <c r="I96" s="683"/>
      <c r="J96" s="683"/>
      <c r="K96" s="682"/>
      <c r="L96" s="682"/>
      <c r="M96" s="588"/>
      <c r="N96" s="607"/>
      <c r="O96" s="682"/>
      <c r="P96" s="608"/>
      <c r="Q96" s="683"/>
      <c r="R96" s="682"/>
      <c r="S96" s="589"/>
    </row>
    <row r="97" spans="1:29" s="680" customFormat="1" ht="24.6" customHeight="1" x14ac:dyDescent="0.2">
      <c r="A97" s="599">
        <v>15</v>
      </c>
      <c r="B97" s="1010" t="s">
        <v>166</v>
      </c>
      <c r="C97" s="1011"/>
      <c r="D97" s="684">
        <f>COUNTIFS('(①本体)'!$E$16:$E$215,"実績",'(①本体)'!$K$16:$K$215,$B97,'(①本体)'!CP$16:CP$215,1)</f>
        <v>0</v>
      </c>
      <c r="E97" s="594">
        <f>SUMIFS('(①本体)'!$CQ$16:$CQ$215,'(①本体)'!$E$16:$E$215,"実績",'(①本体)'!$K$16:$K$215,$B97)</f>
        <v>0</v>
      </c>
      <c r="F97" s="686">
        <f>SUMIFS('(①本体)'!$CR$16:$CR$215,'(①本体)'!$E$16:$E$215,"実績",'(①本体)'!$K$16:$K$215,$B97)</f>
        <v>0</v>
      </c>
      <c r="G97" s="684">
        <f>SUMIFS('(①本体)'!$CS$16:$CS$215,'(①本体)'!$E$16:$E$215,"実績",'(①本体)'!$K$16:$K$215,$B97)</f>
        <v>0</v>
      </c>
      <c r="H97" s="593">
        <f>COUNTIFS('(①本体)'!$E$16:$E$215,"実績",'(①本体)'!$K$16:$K$215,$B97,'(①本体)'!CW$16:CW$215,1)</f>
        <v>0</v>
      </c>
      <c r="I97" s="686">
        <f>SUMIFS('(①本体)'!$CX$16:$CX$215,'(①本体)'!$E$16:$E$215,"実績",'(①本体)'!$K$16:$K$215,$B97)</f>
        <v>0</v>
      </c>
      <c r="J97" s="686">
        <f>SUMIFS('(①本体)'!$CY$16:$CY$215,'(①本体)'!$E$16:$E$215,"実績",'(①本体)'!$K$16:$K$215,$B97)</f>
        <v>0</v>
      </c>
      <c r="K97" s="684">
        <f>SUMIFS('(①本体)'!$CZ$16:$CZ$215,'(①本体)'!$E$16:$E$215,"実績",'(①本体)'!$K$16:$K$215,$B97)</f>
        <v>0</v>
      </c>
      <c r="L97" s="684">
        <f>COUNTIFS('(①本体)'!$E$16:$E$215,"実績",'(①本体)'!$K$16:$K$215,$B97,'(①本体)'!DD$16:DD$215,1)</f>
        <v>0</v>
      </c>
      <c r="M97" s="594">
        <f>SUMIFS('(①本体)'!$DE$16:$DE$215,'(①本体)'!$E$16:$E$215,"実績",'(①本体)'!$K$16:$K$215,$B97)</f>
        <v>0</v>
      </c>
      <c r="N97" s="609">
        <f>SUMIFS('(①本体)'!$DF$16:$DF$215,'(①本体)'!$E$16:$E$215,"実績",'(①本体)'!$K$16:$K$215,$B97)</f>
        <v>0</v>
      </c>
      <c r="O97" s="684">
        <f>SUMIFS('(①本体)'!$DG$16:$DG$215,'(①本体)'!$E$16:$E$215,"実績",'(①本体)'!$K$16:$K$215,$B97)</f>
        <v>0</v>
      </c>
      <c r="P97" s="593">
        <f t="shared" ref="P97:R98" si="23">D97+H97+L97</f>
        <v>0</v>
      </c>
      <c r="Q97" s="686">
        <f t="shared" si="23"/>
        <v>0</v>
      </c>
      <c r="R97" s="684">
        <f t="shared" si="23"/>
        <v>0</v>
      </c>
      <c r="S97" s="595">
        <f>+G97+K97+O97</f>
        <v>0</v>
      </c>
    </row>
    <row r="98" spans="1:29" s="680" customFormat="1" ht="24.6" customHeight="1" x14ac:dyDescent="0.2">
      <c r="A98" s="599">
        <v>16</v>
      </c>
      <c r="B98" s="1008" t="s">
        <v>167</v>
      </c>
      <c r="C98" s="1009"/>
      <c r="D98" s="684">
        <f>COUNTIFS('(①本体)'!$E$16:$E$215,"実績",'(①本体)'!$K$16:$K$215,$B98,'(①本体)'!CP$16:CP$215,1)</f>
        <v>0</v>
      </c>
      <c r="E98" s="594">
        <f>SUMIFS('(①本体)'!$CQ$16:$CQ$215,'(①本体)'!$E$16:$E$215,"実績",'(①本体)'!$K$16:$K$215,$B98)</f>
        <v>0</v>
      </c>
      <c r="F98" s="686">
        <f>SUMIFS('(①本体)'!$CR$16:$CR$215,'(①本体)'!$E$16:$E$215,"実績",'(①本体)'!$K$16:$K$215,$B98)</f>
        <v>0</v>
      </c>
      <c r="G98" s="684">
        <f>SUMIFS('(①本体)'!$CS$16:$CS$215,'(①本体)'!$E$16:$E$215,"実績",'(①本体)'!$K$16:$K$215,$B98)</f>
        <v>0</v>
      </c>
      <c r="H98" s="593">
        <f>COUNTIFS('(①本体)'!$E$16:$E$215,"実績",'(①本体)'!$K$16:$K$215,$B98,'(①本体)'!CW$16:CW$215,1)</f>
        <v>0</v>
      </c>
      <c r="I98" s="686">
        <f>SUMIFS('(①本体)'!$CX$16:$CX$215,'(①本体)'!$E$16:$E$215,"実績",'(①本体)'!$K$16:$K$215,$B98)</f>
        <v>0</v>
      </c>
      <c r="J98" s="686">
        <f>SUMIFS('(①本体)'!$CY$16:$CY$215,'(①本体)'!$E$16:$E$215,"実績",'(①本体)'!$K$16:$K$215,$B98)</f>
        <v>0</v>
      </c>
      <c r="K98" s="684">
        <f>SUMIFS('(①本体)'!$CZ$16:$CZ$215,'(①本体)'!$E$16:$E$215,"実績",'(①本体)'!$K$16:$K$215,$B98)</f>
        <v>0</v>
      </c>
      <c r="L98" s="684">
        <f>COUNTIFS('(①本体)'!$E$16:$E$215,"実績",'(①本体)'!$K$16:$K$215,$B98,'(①本体)'!DD$16:DD$215,1)</f>
        <v>0</v>
      </c>
      <c r="M98" s="594">
        <f>SUMIFS('(①本体)'!$DE$16:$DE$215,'(①本体)'!$E$16:$E$215,"実績",'(①本体)'!$K$16:$K$215,$B98)</f>
        <v>0</v>
      </c>
      <c r="N98" s="609">
        <f>SUMIFS('(①本体)'!$DF$16:$DF$215,'(①本体)'!$E$16:$E$215,"実績",'(①本体)'!$K$16:$K$215,$B98)</f>
        <v>0</v>
      </c>
      <c r="O98" s="684">
        <f>SUMIFS('(①本体)'!$DG$16:$DG$215,'(①本体)'!$E$16:$E$215,"実績",'(①本体)'!$K$16:$K$215,$B98)</f>
        <v>0</v>
      </c>
      <c r="P98" s="610">
        <f t="shared" si="23"/>
        <v>0</v>
      </c>
      <c r="Q98" s="686">
        <f t="shared" si="23"/>
        <v>0</v>
      </c>
      <c r="R98" s="684">
        <f t="shared" si="23"/>
        <v>0</v>
      </c>
      <c r="S98" s="595">
        <f>+G98+K98+O98</f>
        <v>0</v>
      </c>
    </row>
    <row r="99" spans="1:29" s="680" customFormat="1" ht="24.6" customHeight="1" x14ac:dyDescent="0.2">
      <c r="A99" s="601"/>
      <c r="B99" s="1014" t="s">
        <v>312</v>
      </c>
      <c r="C99" s="1015"/>
      <c r="D99" s="684">
        <f t="shared" ref="D99:N99" si="24">SUM(D83:D98)</f>
        <v>0</v>
      </c>
      <c r="E99" s="594">
        <f t="shared" si="24"/>
        <v>0</v>
      </c>
      <c r="F99" s="685">
        <f t="shared" si="24"/>
        <v>0</v>
      </c>
      <c r="G99" s="684">
        <f t="shared" si="24"/>
        <v>0</v>
      </c>
      <c r="H99" s="593">
        <f t="shared" si="24"/>
        <v>0</v>
      </c>
      <c r="I99" s="686">
        <f t="shared" si="24"/>
        <v>0</v>
      </c>
      <c r="J99" s="685">
        <f t="shared" si="24"/>
        <v>0</v>
      </c>
      <c r="K99" s="684">
        <f t="shared" si="24"/>
        <v>0</v>
      </c>
      <c r="L99" s="684">
        <f t="shared" si="24"/>
        <v>0</v>
      </c>
      <c r="M99" s="594">
        <f t="shared" si="24"/>
        <v>0</v>
      </c>
      <c r="N99" s="611">
        <f t="shared" si="24"/>
        <v>0</v>
      </c>
      <c r="O99" s="684">
        <f>SUM(O83:O98)</f>
        <v>0</v>
      </c>
      <c r="P99" s="610">
        <f t="shared" ref="P99:S99" si="25">SUM(P83:P98)</f>
        <v>0</v>
      </c>
      <c r="Q99" s="686">
        <f t="shared" si="25"/>
        <v>0</v>
      </c>
      <c r="R99" s="684">
        <f t="shared" si="25"/>
        <v>0</v>
      </c>
      <c r="S99" s="595">
        <f t="shared" si="25"/>
        <v>0</v>
      </c>
    </row>
    <row r="100" spans="1:29" s="680" customFormat="1" ht="24.6" customHeight="1" x14ac:dyDescent="0.2">
      <c r="A100" s="1019" t="s">
        <v>374</v>
      </c>
      <c r="B100" s="983"/>
      <c r="C100" s="983"/>
      <c r="D100" s="983"/>
      <c r="E100" s="983"/>
      <c r="F100" s="983"/>
      <c r="G100" s="983"/>
      <c r="H100" s="983"/>
      <c r="I100" s="983"/>
      <c r="J100" s="983"/>
      <c r="K100" s="602"/>
      <c r="L100" s="602"/>
      <c r="M100" s="602"/>
      <c r="N100" s="602"/>
      <c r="O100" s="602"/>
      <c r="AC100" s="606"/>
    </row>
  </sheetData>
  <mergeCells count="176">
    <mergeCell ref="B96:C96"/>
    <mergeCell ref="B95:C95"/>
    <mergeCell ref="A100:J100"/>
    <mergeCell ref="B99:C99"/>
    <mergeCell ref="B97:C97"/>
    <mergeCell ref="B98:C98"/>
    <mergeCell ref="B86:C86"/>
    <mergeCell ref="B85:C85"/>
    <mergeCell ref="B88:C88"/>
    <mergeCell ref="B87:C87"/>
    <mergeCell ref="B90:C90"/>
    <mergeCell ref="B89:C89"/>
    <mergeCell ref="B92:C92"/>
    <mergeCell ref="B91:C91"/>
    <mergeCell ref="B94:C94"/>
    <mergeCell ref="B93:C93"/>
    <mergeCell ref="B84:C84"/>
    <mergeCell ref="O81:O82"/>
    <mergeCell ref="R81:R82"/>
    <mergeCell ref="S81:S82"/>
    <mergeCell ref="B83:C83"/>
    <mergeCell ref="G81:G82"/>
    <mergeCell ref="J81:J82"/>
    <mergeCell ref="K81:K82"/>
    <mergeCell ref="N81:N82"/>
    <mergeCell ref="A77:AL77"/>
    <mergeCell ref="A80:C82"/>
    <mergeCell ref="D80:G80"/>
    <mergeCell ref="H80:K80"/>
    <mergeCell ref="L80:O80"/>
    <mergeCell ref="F81:F82"/>
    <mergeCell ref="P80:S80"/>
    <mergeCell ref="D81:D82"/>
    <mergeCell ref="E81:E82"/>
    <mergeCell ref="H81:H82"/>
    <mergeCell ref="I81:I82"/>
    <mergeCell ref="L81:L82"/>
    <mergeCell ref="M81:M82"/>
    <mergeCell ref="P81:P82"/>
    <mergeCell ref="Q81:Q82"/>
    <mergeCell ref="B69:C69"/>
    <mergeCell ref="B68:C68"/>
    <mergeCell ref="B71:C71"/>
    <mergeCell ref="B70:C70"/>
    <mergeCell ref="B74:C74"/>
    <mergeCell ref="B72:C72"/>
    <mergeCell ref="B73:C73"/>
    <mergeCell ref="A75:AD75"/>
    <mergeCell ref="A76:R76"/>
    <mergeCell ref="B59:C59"/>
    <mergeCell ref="B58:C58"/>
    <mergeCell ref="B61:C61"/>
    <mergeCell ref="B60:C60"/>
    <mergeCell ref="B63:C63"/>
    <mergeCell ref="B62:C62"/>
    <mergeCell ref="B65:C65"/>
    <mergeCell ref="B64:C64"/>
    <mergeCell ref="B67:C67"/>
    <mergeCell ref="B66:C66"/>
    <mergeCell ref="V56:V57"/>
    <mergeCell ref="W56:W57"/>
    <mergeCell ref="T55:W55"/>
    <mergeCell ref="F56:F57"/>
    <mergeCell ref="G56:G57"/>
    <mergeCell ref="J56:J57"/>
    <mergeCell ref="K56:K57"/>
    <mergeCell ref="N56:N57"/>
    <mergeCell ref="O56:O57"/>
    <mergeCell ref="T56:T57"/>
    <mergeCell ref="U56:U57"/>
    <mergeCell ref="B46:C46"/>
    <mergeCell ref="B45:C45"/>
    <mergeCell ref="B49:C49"/>
    <mergeCell ref="B47:C47"/>
    <mergeCell ref="B48:C48"/>
    <mergeCell ref="A50:J50"/>
    <mergeCell ref="A51:F51"/>
    <mergeCell ref="B52:M52"/>
    <mergeCell ref="D54:S54"/>
    <mergeCell ref="B36:C36"/>
    <mergeCell ref="B35:C35"/>
    <mergeCell ref="B38:C38"/>
    <mergeCell ref="B37:C37"/>
    <mergeCell ref="B40:C40"/>
    <mergeCell ref="B39:C39"/>
    <mergeCell ref="B42:C42"/>
    <mergeCell ref="B41:C41"/>
    <mergeCell ref="B44:C44"/>
    <mergeCell ref="B43:C43"/>
    <mergeCell ref="B34:C34"/>
    <mergeCell ref="O31:O32"/>
    <mergeCell ref="R31:R32"/>
    <mergeCell ref="S31:S32"/>
    <mergeCell ref="B33:C33"/>
    <mergeCell ref="G31:G32"/>
    <mergeCell ref="J31:J32"/>
    <mergeCell ref="K31:K32"/>
    <mergeCell ref="N31:N32"/>
    <mergeCell ref="A25:AD25"/>
    <mergeCell ref="A26:R26"/>
    <mergeCell ref="A27:AL27"/>
    <mergeCell ref="A30:C32"/>
    <mergeCell ref="D30:G30"/>
    <mergeCell ref="H30:K30"/>
    <mergeCell ref="L30:O30"/>
    <mergeCell ref="F31:F32"/>
    <mergeCell ref="D31:D32"/>
    <mergeCell ref="E31:E32"/>
    <mergeCell ref="H31:H32"/>
    <mergeCell ref="I31:I32"/>
    <mergeCell ref="L31:L32"/>
    <mergeCell ref="M31:M32"/>
    <mergeCell ref="P31:P32"/>
    <mergeCell ref="Q31:Q32"/>
    <mergeCell ref="P30:S30"/>
    <mergeCell ref="B17:C17"/>
    <mergeCell ref="B16:C16"/>
    <mergeCell ref="B19:C19"/>
    <mergeCell ref="B18:C18"/>
    <mergeCell ref="B21:C21"/>
    <mergeCell ref="B20:C20"/>
    <mergeCell ref="B24:C24"/>
    <mergeCell ref="B22:C22"/>
    <mergeCell ref="B23:C23"/>
    <mergeCell ref="B9:C9"/>
    <mergeCell ref="S6:S7"/>
    <mergeCell ref="V6:V7"/>
    <mergeCell ref="B11:C11"/>
    <mergeCell ref="B10:C10"/>
    <mergeCell ref="B13:C13"/>
    <mergeCell ref="B12:C12"/>
    <mergeCell ref="B15:C15"/>
    <mergeCell ref="B14:C14"/>
    <mergeCell ref="W6:W7"/>
    <mergeCell ref="B8:C8"/>
    <mergeCell ref="T5:W5"/>
    <mergeCell ref="F6:F7"/>
    <mergeCell ref="G6:G7"/>
    <mergeCell ref="J6:J7"/>
    <mergeCell ref="K6:K7"/>
    <mergeCell ref="N6:N7"/>
    <mergeCell ref="O6:O7"/>
    <mergeCell ref="T6:T7"/>
    <mergeCell ref="U6:U7"/>
    <mergeCell ref="A1:F1"/>
    <mergeCell ref="B2:M2"/>
    <mergeCell ref="D4:S4"/>
    <mergeCell ref="A5:C7"/>
    <mergeCell ref="D5:G5"/>
    <mergeCell ref="H5:K5"/>
    <mergeCell ref="L5:O5"/>
    <mergeCell ref="P5:S5"/>
    <mergeCell ref="R6:R7"/>
    <mergeCell ref="D6:D7"/>
    <mergeCell ref="E6:E7"/>
    <mergeCell ref="H6:H7"/>
    <mergeCell ref="I6:I7"/>
    <mergeCell ref="L6:L7"/>
    <mergeCell ref="M6:M7"/>
    <mergeCell ref="P6:P7"/>
    <mergeCell ref="Q6:Q7"/>
    <mergeCell ref="A55:C57"/>
    <mergeCell ref="D55:G55"/>
    <mergeCell ref="H55:K55"/>
    <mergeCell ref="L55:O55"/>
    <mergeCell ref="P55:S55"/>
    <mergeCell ref="D56:D57"/>
    <mergeCell ref="E56:E57"/>
    <mergeCell ref="H56:H57"/>
    <mergeCell ref="I56:I57"/>
    <mergeCell ref="L56:L57"/>
    <mergeCell ref="M56:M57"/>
    <mergeCell ref="P56:P57"/>
    <mergeCell ref="Q56:Q57"/>
    <mergeCell ref="R56:R57"/>
    <mergeCell ref="S56:S57"/>
  </mergeCells>
  <phoneticPr fontId="1"/>
  <pageMargins left="0.70866141732283472" right="0.70866141732283472" top="0.74803149606299213" bottom="0.74803149606299213" header="0.31496062992125984" footer="0.31496062992125984"/>
  <pageSetup paperSize="8" scale="63" orientation="landscape" r:id="rId1"/>
  <rowBreaks count="1" manualBreakCount="1">
    <brk id="50" max="22" man="1"/>
  </rowBreaks>
  <colBreaks count="1" manualBreakCount="1">
    <brk id="2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3-2号（⓪表紙）</vt:lpstr>
      <vt:lpstr>(①本体)</vt:lpstr>
      <vt:lpstr>(②継続理由)</vt:lpstr>
      <vt:lpstr>(③記入要領)</vt:lpstr>
      <vt:lpstr>リスト</vt:lpstr>
      <vt:lpstr>品目計</vt:lpstr>
      <vt:lpstr>内訳</vt:lpstr>
      <vt:lpstr>'(①本体)'!Print_Area</vt:lpstr>
      <vt:lpstr>'3-2号（⓪表紙）'!Print_Area</vt:lpstr>
      <vt:lpstr>内訳!Print_Area</vt:lpstr>
      <vt:lpstr>'(①本体)'!Print_Titles</vt:lpstr>
      <vt:lpstr>'3-2号（⓪表紙）'!Print_Titles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katayama</dc:creator>
  <cp:lastModifiedBy>先崎</cp:lastModifiedBy>
  <cp:lastPrinted>2020-06-09T04:47:30Z</cp:lastPrinted>
  <dcterms:created xsi:type="dcterms:W3CDTF">2019-12-25T07:19:12Z</dcterms:created>
  <dcterms:modified xsi:type="dcterms:W3CDTF">2020-06-18T05:40:13Z</dcterms:modified>
</cp:coreProperties>
</file>